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defaultThemeVersion="124226"/>
  <mc:AlternateContent xmlns:mc="http://schemas.openxmlformats.org/markup-compatibility/2006">
    <mc:Choice Requires="x15">
      <x15ac:absPath xmlns:x15ac="http://schemas.microsoft.com/office/spreadsheetml/2010/11/ac" url="https://vec365.sharepoint.com/sites/EDRM-042/FDU Operations/Funding/PF/2022 PF entitlement, payment and reconcilication/"/>
    </mc:Choice>
  </mc:AlternateContent>
  <xr:revisionPtr revIDLastSave="0" documentId="8_{8A3EE44C-CD0F-4CF4-BE76-70763B0A2633}" xr6:coauthVersionLast="47" xr6:coauthVersionMax="47" xr10:uidLastSave="{00000000-0000-0000-0000-000000000000}"/>
  <bookViews>
    <workbookView xWindow="-110" yWindow="-110" windowWidth="22780" windowHeight="14660" tabRatio="744" firstSheet="12" activeTab="12" xr2:uid="{00000000-000D-0000-FFFF-FFFF00000000}"/>
  </bookViews>
  <sheets>
    <sheet name="PF candidate list" sheetId="53" state="hidden" r:id="rId1"/>
    <sheet name="RPP mapping table" sheetId="48" state="hidden" r:id="rId2"/>
    <sheet name="data check" sheetId="47" state="hidden" r:id="rId3"/>
    <sheet name="2022 final AEF recipients" sheetId="63" state="hidden" r:id="rId4"/>
    <sheet name="Lower House 2018" sheetId="1" state="hidden" r:id="rId5"/>
    <sheet name="Upper House 2018" sheetId="2" state="hidden" r:id="rId6"/>
    <sheet name="Totals" sheetId="4" state="hidden" r:id="rId7"/>
    <sheet name="consol data check" sheetId="34" state="hidden" r:id="rId8"/>
    <sheet name="candidate and party list" sheetId="36" state="hidden" r:id="rId9"/>
    <sheet name="Lower House 2022" sheetId="5" state="hidden" r:id="rId10"/>
    <sheet name="Upper House 2022" sheetId="6" state="hidden" r:id="rId11"/>
    <sheet name="PF calc-RPP SoE &lt; entitle" sheetId="51" state="hidden" r:id="rId12"/>
    <sheet name="Public Funding SE2022" sheetId="72" r:id="rId13"/>
    <sheet name="Advance Public Funding SE2026" sheetId="70" r:id="rId14"/>
    <sheet name="Public Funding Narracan 2023" sheetId="71" r:id="rId15"/>
    <sheet name="Policy Development Funding" sheetId="73" r:id="rId16"/>
    <sheet name="Applications &amp; Calculations" sheetId="15" state="hidden" r:id="rId17"/>
  </sheets>
  <definedNames>
    <definedName name="_20_06_2019">#REF!</definedName>
    <definedName name="_xlnm._FilterDatabase" localSheetId="16" hidden="1">'Applications &amp; Calculations'!$A$5:$AM$65</definedName>
    <definedName name="_xlnm._FilterDatabase" localSheetId="8" hidden="1">'candidate and party list'!$A$1:$AB$1775</definedName>
    <definedName name="_xlnm._FilterDatabase" localSheetId="2" hidden="1">'data check'!$A$1:$AA$888</definedName>
    <definedName name="_xlnm._FilterDatabase" localSheetId="4" hidden="1">'Lower House 2018'!$A$1:$AA$509</definedName>
    <definedName name="_xlnm._FilterDatabase" localSheetId="9" hidden="1">'Lower House 2022'!$A$2:$AD$510</definedName>
    <definedName name="_xlnm._FilterDatabase" localSheetId="0" hidden="1">'PF candidate list'!$A$3:$I$57</definedName>
    <definedName name="_xlnm._FilterDatabase" localSheetId="1" hidden="1">'RPP mapping table'!$A$1:$H$1</definedName>
    <definedName name="_xlnm._FilterDatabase" localSheetId="5" hidden="1">'Upper House 2018'!$A$1:$AF$382</definedName>
    <definedName name="_xlnm._FilterDatabase" localSheetId="10" hidden="1">'Upper House 2022'!$A$2:$AI$383</definedName>
    <definedName name="_xlnm.Print_Titles" localSheetId="12">'Public Funding SE2022'!$1:$5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63" l="1"/>
  <c r="C18" i="63"/>
  <c r="C17" i="63"/>
  <c r="C16" i="63"/>
  <c r="C15" i="63"/>
  <c r="C14" i="63"/>
  <c r="C13" i="63"/>
  <c r="C12" i="63"/>
  <c r="C11" i="63"/>
  <c r="C10" i="63"/>
  <c r="D57" i="53" l="1"/>
  <c r="D56" i="53"/>
  <c r="D55" i="53"/>
  <c r="D54" i="53"/>
  <c r="D53" i="53"/>
  <c r="D52" i="53"/>
  <c r="D51" i="53"/>
  <c r="D50" i="53"/>
  <c r="D48" i="53"/>
  <c r="D47" i="53"/>
  <c r="D46" i="53"/>
  <c r="D44" i="53"/>
  <c r="D43" i="53"/>
  <c r="D41" i="53"/>
  <c r="D40" i="53"/>
  <c r="D39" i="53"/>
  <c r="D38" i="53"/>
  <c r="D37" i="53"/>
  <c r="D35" i="53"/>
  <c r="D34" i="53"/>
  <c r="D33" i="53"/>
  <c r="D32" i="53"/>
  <c r="D31" i="53"/>
  <c r="D30" i="53"/>
  <c r="D29" i="53"/>
  <c r="D28" i="53"/>
  <c r="D27" i="53"/>
  <c r="D26" i="53"/>
  <c r="D25" i="53"/>
  <c r="D24" i="53"/>
  <c r="D23" i="53"/>
  <c r="D22" i="53"/>
  <c r="D21" i="53"/>
  <c r="D20" i="53"/>
  <c r="D19" i="53"/>
  <c r="D18" i="53"/>
  <c r="D17" i="53"/>
  <c r="D16" i="53"/>
  <c r="D15" i="53"/>
  <c r="D14" i="53"/>
  <c r="D13" i="53"/>
  <c r="D12" i="53"/>
  <c r="D11" i="53"/>
  <c r="D10" i="53"/>
  <c r="D9" i="53"/>
  <c r="D8" i="53"/>
  <c r="D7" i="53"/>
  <c r="D6" i="53"/>
  <c r="D5" i="53"/>
  <c r="D4" i="53"/>
  <c r="E8" i="51" l="1"/>
  <c r="B11" i="51"/>
  <c r="B10" i="51"/>
  <c r="B9" i="51" s="1"/>
  <c r="B7" i="51" l="1"/>
  <c r="E6" i="51"/>
  <c r="E15" i="51"/>
  <c r="B21" i="51"/>
  <c r="E19" i="51"/>
  <c r="E16" i="51" l="1"/>
  <c r="B18" i="51"/>
  <c r="B20" i="51" s="1"/>
  <c r="B15" i="51"/>
  <c r="B17" i="51" s="1"/>
  <c r="E17" i="51"/>
  <c r="E18" i="51"/>
  <c r="E20" i="51" l="1"/>
  <c r="S3" i="47" l="1"/>
  <c r="T3" i="47"/>
  <c r="U3" i="47"/>
  <c r="V3" i="47"/>
  <c r="W3" i="47"/>
  <c r="X3" i="47"/>
  <c r="Y3" i="47"/>
  <c r="S4" i="47"/>
  <c r="T4" i="47"/>
  <c r="U4" i="47"/>
  <c r="V4" i="47"/>
  <c r="W4" i="47"/>
  <c r="X4" i="47"/>
  <c r="Y4" i="47"/>
  <c r="S5" i="47"/>
  <c r="T5" i="47"/>
  <c r="U5" i="47"/>
  <c r="V5" i="47"/>
  <c r="W5" i="47"/>
  <c r="X5" i="47"/>
  <c r="Y5" i="47"/>
  <c r="S6" i="47"/>
  <c r="T6" i="47"/>
  <c r="U6" i="47"/>
  <c r="V6" i="47"/>
  <c r="W6" i="47"/>
  <c r="X6" i="47"/>
  <c r="Y6" i="47"/>
  <c r="S7" i="47"/>
  <c r="T7" i="47"/>
  <c r="U7" i="47"/>
  <c r="V7" i="47"/>
  <c r="W7" i="47"/>
  <c r="X7" i="47"/>
  <c r="Y7" i="47"/>
  <c r="S8" i="47"/>
  <c r="T8" i="47"/>
  <c r="U8" i="47"/>
  <c r="V8" i="47"/>
  <c r="W8" i="47"/>
  <c r="X8" i="47"/>
  <c r="Y8" i="47"/>
  <c r="S9" i="47"/>
  <c r="T9" i="47"/>
  <c r="U9" i="47"/>
  <c r="V9" i="47"/>
  <c r="W9" i="47"/>
  <c r="X9" i="47"/>
  <c r="Y9" i="47"/>
  <c r="S10" i="47"/>
  <c r="T10" i="47"/>
  <c r="U10" i="47"/>
  <c r="V10" i="47"/>
  <c r="W10" i="47"/>
  <c r="X10" i="47"/>
  <c r="Y10" i="47"/>
  <c r="S11" i="47"/>
  <c r="T11" i="47"/>
  <c r="U11" i="47"/>
  <c r="V11" i="47"/>
  <c r="W11" i="47"/>
  <c r="X11" i="47"/>
  <c r="Y11" i="47"/>
  <c r="S12" i="47"/>
  <c r="T12" i="47"/>
  <c r="U12" i="47"/>
  <c r="V12" i="47"/>
  <c r="W12" i="47"/>
  <c r="X12" i="47"/>
  <c r="Y12" i="47"/>
  <c r="S13" i="47"/>
  <c r="T13" i="47"/>
  <c r="U13" i="47"/>
  <c r="V13" i="47"/>
  <c r="W13" i="47"/>
  <c r="X13" i="47"/>
  <c r="Y13" i="47"/>
  <c r="S14" i="47"/>
  <c r="T14" i="47"/>
  <c r="U14" i="47"/>
  <c r="V14" i="47"/>
  <c r="W14" i="47"/>
  <c r="X14" i="47"/>
  <c r="Y14" i="47"/>
  <c r="S15" i="47"/>
  <c r="T15" i="47"/>
  <c r="U15" i="47"/>
  <c r="V15" i="47"/>
  <c r="W15" i="47"/>
  <c r="X15" i="47"/>
  <c r="Y15" i="47"/>
  <c r="S16" i="47"/>
  <c r="T16" i="47"/>
  <c r="U16" i="47"/>
  <c r="V16" i="47"/>
  <c r="W16" i="47"/>
  <c r="X16" i="47"/>
  <c r="Y16" i="47"/>
  <c r="S17" i="47"/>
  <c r="T17" i="47"/>
  <c r="U17" i="47"/>
  <c r="V17" i="47"/>
  <c r="W17" i="47"/>
  <c r="X17" i="47"/>
  <c r="Y17" i="47"/>
  <c r="S18" i="47"/>
  <c r="T18" i="47"/>
  <c r="U18" i="47"/>
  <c r="V18" i="47"/>
  <c r="W18" i="47"/>
  <c r="X18" i="47"/>
  <c r="Y18" i="47"/>
  <c r="S19" i="47"/>
  <c r="T19" i="47"/>
  <c r="U19" i="47"/>
  <c r="V19" i="47"/>
  <c r="W19" i="47"/>
  <c r="X19" i="47"/>
  <c r="Y19" i="47"/>
  <c r="S20" i="47"/>
  <c r="T20" i="47"/>
  <c r="U20" i="47"/>
  <c r="V20" i="47"/>
  <c r="W20" i="47"/>
  <c r="X20" i="47"/>
  <c r="Y20" i="47"/>
  <c r="S21" i="47"/>
  <c r="T21" i="47"/>
  <c r="U21" i="47"/>
  <c r="V21" i="47"/>
  <c r="W21" i="47"/>
  <c r="X21" i="47"/>
  <c r="Y21" i="47"/>
  <c r="S22" i="47"/>
  <c r="T22" i="47"/>
  <c r="U22" i="47"/>
  <c r="V22" i="47"/>
  <c r="W22" i="47"/>
  <c r="X22" i="47"/>
  <c r="Y22" i="47"/>
  <c r="S23" i="47"/>
  <c r="T23" i="47"/>
  <c r="U23" i="47"/>
  <c r="V23" i="47"/>
  <c r="W23" i="47"/>
  <c r="X23" i="47"/>
  <c r="Y23" i="47"/>
  <c r="S24" i="47"/>
  <c r="T24" i="47"/>
  <c r="U24" i="47"/>
  <c r="V24" i="47"/>
  <c r="W24" i="47"/>
  <c r="X24" i="47"/>
  <c r="Y24" i="47"/>
  <c r="S25" i="47"/>
  <c r="T25" i="47"/>
  <c r="U25" i="47"/>
  <c r="V25" i="47"/>
  <c r="W25" i="47"/>
  <c r="X25" i="47"/>
  <c r="Y25" i="47"/>
  <c r="S26" i="47"/>
  <c r="T26" i="47"/>
  <c r="U26" i="47"/>
  <c r="V26" i="47"/>
  <c r="W26" i="47"/>
  <c r="X26" i="47"/>
  <c r="Y26" i="47"/>
  <c r="S27" i="47"/>
  <c r="T27" i="47"/>
  <c r="U27" i="47"/>
  <c r="V27" i="47"/>
  <c r="W27" i="47"/>
  <c r="X27" i="47"/>
  <c r="Y27" i="47"/>
  <c r="S28" i="47"/>
  <c r="T28" i="47"/>
  <c r="U28" i="47"/>
  <c r="V28" i="47"/>
  <c r="W28" i="47"/>
  <c r="X28" i="47"/>
  <c r="Y28" i="47"/>
  <c r="S29" i="47"/>
  <c r="T29" i="47"/>
  <c r="U29" i="47"/>
  <c r="V29" i="47"/>
  <c r="W29" i="47"/>
  <c r="X29" i="47"/>
  <c r="Y29" i="47"/>
  <c r="S30" i="47"/>
  <c r="T30" i="47"/>
  <c r="U30" i="47"/>
  <c r="V30" i="47"/>
  <c r="W30" i="47"/>
  <c r="X30" i="47"/>
  <c r="Y30" i="47"/>
  <c r="S31" i="47"/>
  <c r="T31" i="47"/>
  <c r="U31" i="47"/>
  <c r="V31" i="47"/>
  <c r="W31" i="47"/>
  <c r="X31" i="47"/>
  <c r="Y31" i="47"/>
  <c r="S32" i="47"/>
  <c r="T32" i="47"/>
  <c r="U32" i="47"/>
  <c r="V32" i="47"/>
  <c r="W32" i="47"/>
  <c r="X32" i="47"/>
  <c r="Y32" i="47"/>
  <c r="S33" i="47"/>
  <c r="T33" i="47"/>
  <c r="U33" i="47"/>
  <c r="V33" i="47"/>
  <c r="W33" i="47"/>
  <c r="X33" i="47"/>
  <c r="Y33" i="47"/>
  <c r="S34" i="47"/>
  <c r="T34" i="47"/>
  <c r="U34" i="47"/>
  <c r="V34" i="47"/>
  <c r="W34" i="47"/>
  <c r="X34" i="47"/>
  <c r="Y34" i="47"/>
  <c r="S35" i="47"/>
  <c r="T35" i="47"/>
  <c r="U35" i="47"/>
  <c r="V35" i="47"/>
  <c r="W35" i="47"/>
  <c r="X35" i="47"/>
  <c r="Y35" i="47"/>
  <c r="S36" i="47"/>
  <c r="T36" i="47"/>
  <c r="U36" i="47"/>
  <c r="V36" i="47"/>
  <c r="W36" i="47"/>
  <c r="X36" i="47"/>
  <c r="Y36" i="47"/>
  <c r="S37" i="47"/>
  <c r="T37" i="47"/>
  <c r="U37" i="47"/>
  <c r="V37" i="47"/>
  <c r="W37" i="47"/>
  <c r="X37" i="47"/>
  <c r="Y37" i="47"/>
  <c r="S38" i="47"/>
  <c r="T38" i="47"/>
  <c r="U38" i="47"/>
  <c r="V38" i="47"/>
  <c r="W38" i="47"/>
  <c r="X38" i="47"/>
  <c r="Y38" i="47"/>
  <c r="S39" i="47"/>
  <c r="T39" i="47"/>
  <c r="U39" i="47"/>
  <c r="V39" i="47"/>
  <c r="W39" i="47"/>
  <c r="X39" i="47"/>
  <c r="Y39" i="47"/>
  <c r="S40" i="47"/>
  <c r="T40" i="47"/>
  <c r="U40" i="47"/>
  <c r="V40" i="47"/>
  <c r="W40" i="47"/>
  <c r="X40" i="47"/>
  <c r="Y40" i="47"/>
  <c r="S41" i="47"/>
  <c r="T41" i="47"/>
  <c r="U41" i="47"/>
  <c r="V41" i="47"/>
  <c r="W41" i="47"/>
  <c r="X41" i="47"/>
  <c r="Y41" i="47"/>
  <c r="S42" i="47"/>
  <c r="T42" i="47"/>
  <c r="U42" i="47"/>
  <c r="V42" i="47"/>
  <c r="W42" i="47"/>
  <c r="X42" i="47"/>
  <c r="Y42" i="47"/>
  <c r="S43" i="47"/>
  <c r="T43" i="47"/>
  <c r="U43" i="47"/>
  <c r="V43" i="47"/>
  <c r="W43" i="47"/>
  <c r="X43" i="47"/>
  <c r="Y43" i="47"/>
  <c r="S44" i="47"/>
  <c r="T44" i="47"/>
  <c r="U44" i="47"/>
  <c r="V44" i="47"/>
  <c r="W44" i="47"/>
  <c r="X44" i="47"/>
  <c r="Y44" i="47"/>
  <c r="S45" i="47"/>
  <c r="T45" i="47"/>
  <c r="U45" i="47"/>
  <c r="V45" i="47"/>
  <c r="W45" i="47"/>
  <c r="X45" i="47"/>
  <c r="Y45" i="47"/>
  <c r="S46" i="47"/>
  <c r="T46" i="47"/>
  <c r="U46" i="47"/>
  <c r="V46" i="47"/>
  <c r="W46" i="47"/>
  <c r="X46" i="47"/>
  <c r="Y46" i="47"/>
  <c r="S47" i="47"/>
  <c r="T47" i="47"/>
  <c r="U47" i="47"/>
  <c r="V47" i="47"/>
  <c r="W47" i="47"/>
  <c r="X47" i="47"/>
  <c r="Y47" i="47"/>
  <c r="S48" i="47"/>
  <c r="T48" i="47"/>
  <c r="U48" i="47"/>
  <c r="V48" i="47"/>
  <c r="W48" i="47"/>
  <c r="X48" i="47"/>
  <c r="Y48" i="47"/>
  <c r="S49" i="47"/>
  <c r="T49" i="47"/>
  <c r="U49" i="47"/>
  <c r="V49" i="47"/>
  <c r="W49" i="47"/>
  <c r="X49" i="47"/>
  <c r="Y49" i="47"/>
  <c r="S50" i="47"/>
  <c r="T50" i="47"/>
  <c r="U50" i="47"/>
  <c r="V50" i="47"/>
  <c r="W50" i="47"/>
  <c r="X50" i="47"/>
  <c r="Y50" i="47"/>
  <c r="S51" i="47"/>
  <c r="T51" i="47"/>
  <c r="U51" i="47"/>
  <c r="V51" i="47"/>
  <c r="W51" i="47"/>
  <c r="X51" i="47"/>
  <c r="Y51" i="47"/>
  <c r="S52" i="47"/>
  <c r="T52" i="47"/>
  <c r="U52" i="47"/>
  <c r="V52" i="47"/>
  <c r="W52" i="47"/>
  <c r="X52" i="47"/>
  <c r="Y52" i="47"/>
  <c r="S53" i="47"/>
  <c r="T53" i="47"/>
  <c r="U53" i="47"/>
  <c r="V53" i="47"/>
  <c r="W53" i="47"/>
  <c r="X53" i="47"/>
  <c r="Y53" i="47"/>
  <c r="S54" i="47"/>
  <c r="T54" i="47"/>
  <c r="U54" i="47"/>
  <c r="V54" i="47"/>
  <c r="W54" i="47"/>
  <c r="X54" i="47"/>
  <c r="Y54" i="47"/>
  <c r="S55" i="47"/>
  <c r="T55" i="47"/>
  <c r="U55" i="47"/>
  <c r="V55" i="47"/>
  <c r="W55" i="47"/>
  <c r="X55" i="47"/>
  <c r="Y55" i="47"/>
  <c r="S56" i="47"/>
  <c r="T56" i="47"/>
  <c r="U56" i="47"/>
  <c r="V56" i="47"/>
  <c r="W56" i="47"/>
  <c r="X56" i="47"/>
  <c r="Y56" i="47"/>
  <c r="S57" i="47"/>
  <c r="T57" i="47"/>
  <c r="U57" i="47"/>
  <c r="V57" i="47"/>
  <c r="W57" i="47"/>
  <c r="X57" i="47"/>
  <c r="Y57" i="47"/>
  <c r="S58" i="47"/>
  <c r="T58" i="47"/>
  <c r="U58" i="47"/>
  <c r="V58" i="47"/>
  <c r="W58" i="47"/>
  <c r="X58" i="47"/>
  <c r="Y58" i="47"/>
  <c r="S59" i="47"/>
  <c r="T59" i="47"/>
  <c r="U59" i="47"/>
  <c r="V59" i="47"/>
  <c r="W59" i="47"/>
  <c r="X59" i="47"/>
  <c r="Y59" i="47"/>
  <c r="S60" i="47"/>
  <c r="T60" i="47"/>
  <c r="U60" i="47"/>
  <c r="V60" i="47"/>
  <c r="W60" i="47"/>
  <c r="X60" i="47"/>
  <c r="Y60" i="47"/>
  <c r="S61" i="47"/>
  <c r="T61" i="47"/>
  <c r="U61" i="47"/>
  <c r="V61" i="47"/>
  <c r="W61" i="47"/>
  <c r="X61" i="47"/>
  <c r="Y61" i="47"/>
  <c r="S62" i="47"/>
  <c r="T62" i="47"/>
  <c r="U62" i="47"/>
  <c r="V62" i="47"/>
  <c r="W62" i="47"/>
  <c r="X62" i="47"/>
  <c r="Y62" i="47"/>
  <c r="S63" i="47"/>
  <c r="T63" i="47"/>
  <c r="U63" i="47"/>
  <c r="V63" i="47"/>
  <c r="W63" i="47"/>
  <c r="X63" i="47"/>
  <c r="Y63" i="47"/>
  <c r="S64" i="47"/>
  <c r="T64" i="47"/>
  <c r="U64" i="47"/>
  <c r="V64" i="47"/>
  <c r="W64" i="47"/>
  <c r="X64" i="47"/>
  <c r="Y64" i="47"/>
  <c r="S65" i="47"/>
  <c r="T65" i="47"/>
  <c r="U65" i="47"/>
  <c r="V65" i="47"/>
  <c r="W65" i="47"/>
  <c r="X65" i="47"/>
  <c r="Y65" i="47"/>
  <c r="S66" i="47"/>
  <c r="T66" i="47"/>
  <c r="U66" i="47"/>
  <c r="V66" i="47"/>
  <c r="W66" i="47"/>
  <c r="X66" i="47"/>
  <c r="Y66" i="47"/>
  <c r="S67" i="47"/>
  <c r="T67" i="47"/>
  <c r="U67" i="47"/>
  <c r="V67" i="47"/>
  <c r="W67" i="47"/>
  <c r="X67" i="47"/>
  <c r="Y67" i="47"/>
  <c r="S68" i="47"/>
  <c r="T68" i="47"/>
  <c r="U68" i="47"/>
  <c r="V68" i="47"/>
  <c r="W68" i="47"/>
  <c r="X68" i="47"/>
  <c r="Y68" i="47"/>
  <c r="S69" i="47"/>
  <c r="T69" i="47"/>
  <c r="U69" i="47"/>
  <c r="V69" i="47"/>
  <c r="W69" i="47"/>
  <c r="X69" i="47"/>
  <c r="Y69" i="47"/>
  <c r="S70" i="47"/>
  <c r="T70" i="47"/>
  <c r="U70" i="47"/>
  <c r="V70" i="47"/>
  <c r="W70" i="47"/>
  <c r="X70" i="47"/>
  <c r="Y70" i="47"/>
  <c r="S71" i="47"/>
  <c r="T71" i="47"/>
  <c r="U71" i="47"/>
  <c r="V71" i="47"/>
  <c r="W71" i="47"/>
  <c r="X71" i="47"/>
  <c r="Y71" i="47"/>
  <c r="S72" i="47"/>
  <c r="T72" i="47"/>
  <c r="U72" i="47"/>
  <c r="V72" i="47"/>
  <c r="W72" i="47"/>
  <c r="X72" i="47"/>
  <c r="Y72" i="47"/>
  <c r="S73" i="47"/>
  <c r="T73" i="47"/>
  <c r="U73" i="47"/>
  <c r="V73" i="47"/>
  <c r="W73" i="47"/>
  <c r="X73" i="47"/>
  <c r="Y73" i="47"/>
  <c r="S74" i="47"/>
  <c r="T74" i="47"/>
  <c r="U74" i="47"/>
  <c r="V74" i="47"/>
  <c r="W74" i="47"/>
  <c r="X74" i="47"/>
  <c r="Y74" i="47"/>
  <c r="S75" i="47"/>
  <c r="T75" i="47"/>
  <c r="U75" i="47"/>
  <c r="V75" i="47"/>
  <c r="W75" i="47"/>
  <c r="X75" i="47"/>
  <c r="Y75" i="47"/>
  <c r="S76" i="47"/>
  <c r="T76" i="47"/>
  <c r="U76" i="47"/>
  <c r="V76" i="47"/>
  <c r="W76" i="47"/>
  <c r="X76" i="47"/>
  <c r="Y76" i="47"/>
  <c r="S77" i="47"/>
  <c r="T77" i="47"/>
  <c r="U77" i="47"/>
  <c r="V77" i="47"/>
  <c r="W77" i="47"/>
  <c r="X77" i="47"/>
  <c r="Y77" i="47"/>
  <c r="S78" i="47"/>
  <c r="T78" i="47"/>
  <c r="U78" i="47"/>
  <c r="V78" i="47"/>
  <c r="W78" i="47"/>
  <c r="X78" i="47"/>
  <c r="Y78" i="47"/>
  <c r="S79" i="47"/>
  <c r="T79" i="47"/>
  <c r="U79" i="47"/>
  <c r="V79" i="47"/>
  <c r="W79" i="47"/>
  <c r="X79" i="47"/>
  <c r="Y79" i="47"/>
  <c r="S80" i="47"/>
  <c r="T80" i="47"/>
  <c r="U80" i="47"/>
  <c r="V80" i="47"/>
  <c r="W80" i="47"/>
  <c r="X80" i="47"/>
  <c r="Y80" i="47"/>
  <c r="S81" i="47"/>
  <c r="T81" i="47"/>
  <c r="U81" i="47"/>
  <c r="V81" i="47"/>
  <c r="W81" i="47"/>
  <c r="X81" i="47"/>
  <c r="Y81" i="47"/>
  <c r="S82" i="47"/>
  <c r="T82" i="47"/>
  <c r="U82" i="47"/>
  <c r="V82" i="47"/>
  <c r="W82" i="47"/>
  <c r="X82" i="47"/>
  <c r="Y82" i="47"/>
  <c r="S83" i="47"/>
  <c r="T83" i="47"/>
  <c r="U83" i="47"/>
  <c r="V83" i="47"/>
  <c r="W83" i="47"/>
  <c r="X83" i="47"/>
  <c r="Y83" i="47"/>
  <c r="S84" i="47"/>
  <c r="T84" i="47"/>
  <c r="U84" i="47"/>
  <c r="V84" i="47"/>
  <c r="W84" i="47"/>
  <c r="X84" i="47"/>
  <c r="Y84" i="47"/>
  <c r="S85" i="47"/>
  <c r="T85" i="47"/>
  <c r="U85" i="47"/>
  <c r="V85" i="47"/>
  <c r="W85" i="47"/>
  <c r="X85" i="47"/>
  <c r="Y85" i="47"/>
  <c r="S86" i="47"/>
  <c r="T86" i="47"/>
  <c r="U86" i="47"/>
  <c r="V86" i="47"/>
  <c r="W86" i="47"/>
  <c r="X86" i="47"/>
  <c r="Y86" i="47"/>
  <c r="S87" i="47"/>
  <c r="T87" i="47"/>
  <c r="U87" i="47"/>
  <c r="V87" i="47"/>
  <c r="W87" i="47"/>
  <c r="X87" i="47"/>
  <c r="Y87" i="47"/>
  <c r="S88" i="47"/>
  <c r="T88" i="47"/>
  <c r="U88" i="47"/>
  <c r="V88" i="47"/>
  <c r="W88" i="47"/>
  <c r="X88" i="47"/>
  <c r="Y88" i="47"/>
  <c r="S89" i="47"/>
  <c r="T89" i="47"/>
  <c r="U89" i="47"/>
  <c r="V89" i="47"/>
  <c r="W89" i="47"/>
  <c r="X89" i="47"/>
  <c r="Y89" i="47"/>
  <c r="S90" i="47"/>
  <c r="T90" i="47"/>
  <c r="U90" i="47"/>
  <c r="V90" i="47"/>
  <c r="W90" i="47"/>
  <c r="X90" i="47"/>
  <c r="Y90" i="47"/>
  <c r="S91" i="47"/>
  <c r="T91" i="47"/>
  <c r="U91" i="47"/>
  <c r="V91" i="47"/>
  <c r="W91" i="47"/>
  <c r="X91" i="47"/>
  <c r="Y91" i="47"/>
  <c r="S92" i="47"/>
  <c r="T92" i="47"/>
  <c r="U92" i="47"/>
  <c r="V92" i="47"/>
  <c r="W92" i="47"/>
  <c r="X92" i="47"/>
  <c r="Y92" i="47"/>
  <c r="S93" i="47"/>
  <c r="T93" i="47"/>
  <c r="U93" i="47"/>
  <c r="V93" i="47"/>
  <c r="W93" i="47"/>
  <c r="X93" i="47"/>
  <c r="Y93" i="47"/>
  <c r="S94" i="47"/>
  <c r="T94" i="47"/>
  <c r="U94" i="47"/>
  <c r="V94" i="47"/>
  <c r="W94" i="47"/>
  <c r="X94" i="47"/>
  <c r="Y94" i="47"/>
  <c r="S95" i="47"/>
  <c r="T95" i="47"/>
  <c r="U95" i="47"/>
  <c r="V95" i="47"/>
  <c r="W95" i="47"/>
  <c r="X95" i="47"/>
  <c r="Y95" i="47"/>
  <c r="S96" i="47"/>
  <c r="T96" i="47"/>
  <c r="U96" i="47"/>
  <c r="V96" i="47"/>
  <c r="W96" i="47"/>
  <c r="X96" i="47"/>
  <c r="Y96" i="47"/>
  <c r="S97" i="47"/>
  <c r="T97" i="47"/>
  <c r="U97" i="47"/>
  <c r="V97" i="47"/>
  <c r="W97" i="47"/>
  <c r="X97" i="47"/>
  <c r="Y97" i="47"/>
  <c r="S98" i="47"/>
  <c r="T98" i="47"/>
  <c r="U98" i="47"/>
  <c r="V98" i="47"/>
  <c r="W98" i="47"/>
  <c r="X98" i="47"/>
  <c r="Y98" i="47"/>
  <c r="S99" i="47"/>
  <c r="T99" i="47"/>
  <c r="U99" i="47"/>
  <c r="V99" i="47"/>
  <c r="W99" i="47"/>
  <c r="X99" i="47"/>
  <c r="Y99" i="47"/>
  <c r="S100" i="47"/>
  <c r="T100" i="47"/>
  <c r="U100" i="47"/>
  <c r="V100" i="47"/>
  <c r="W100" i="47"/>
  <c r="X100" i="47"/>
  <c r="Y100" i="47"/>
  <c r="S101" i="47"/>
  <c r="T101" i="47"/>
  <c r="U101" i="47"/>
  <c r="V101" i="47"/>
  <c r="W101" i="47"/>
  <c r="X101" i="47"/>
  <c r="Y101" i="47"/>
  <c r="S102" i="47"/>
  <c r="T102" i="47"/>
  <c r="U102" i="47"/>
  <c r="V102" i="47"/>
  <c r="W102" i="47"/>
  <c r="X102" i="47"/>
  <c r="Y102" i="47"/>
  <c r="S103" i="47"/>
  <c r="T103" i="47"/>
  <c r="U103" i="47"/>
  <c r="V103" i="47"/>
  <c r="W103" i="47"/>
  <c r="X103" i="47"/>
  <c r="Y103" i="47"/>
  <c r="S104" i="47"/>
  <c r="T104" i="47"/>
  <c r="U104" i="47"/>
  <c r="V104" i="47"/>
  <c r="W104" i="47"/>
  <c r="X104" i="47"/>
  <c r="Y104" i="47"/>
  <c r="S105" i="47"/>
  <c r="T105" i="47"/>
  <c r="U105" i="47"/>
  <c r="V105" i="47"/>
  <c r="W105" i="47"/>
  <c r="X105" i="47"/>
  <c r="Y105" i="47"/>
  <c r="S106" i="47"/>
  <c r="T106" i="47"/>
  <c r="U106" i="47"/>
  <c r="V106" i="47"/>
  <c r="W106" i="47"/>
  <c r="X106" i="47"/>
  <c r="Y106" i="47"/>
  <c r="S107" i="47"/>
  <c r="T107" i="47"/>
  <c r="U107" i="47"/>
  <c r="V107" i="47"/>
  <c r="W107" i="47"/>
  <c r="X107" i="47"/>
  <c r="Y107" i="47"/>
  <c r="S108" i="47"/>
  <c r="T108" i="47"/>
  <c r="U108" i="47"/>
  <c r="V108" i="47"/>
  <c r="W108" i="47"/>
  <c r="X108" i="47"/>
  <c r="Y108" i="47"/>
  <c r="S109" i="47"/>
  <c r="T109" i="47"/>
  <c r="U109" i="47"/>
  <c r="V109" i="47"/>
  <c r="W109" i="47"/>
  <c r="X109" i="47"/>
  <c r="Y109" i="47"/>
  <c r="S110" i="47"/>
  <c r="T110" i="47"/>
  <c r="U110" i="47"/>
  <c r="V110" i="47"/>
  <c r="W110" i="47"/>
  <c r="X110" i="47"/>
  <c r="Y110" i="47"/>
  <c r="S111" i="47"/>
  <c r="T111" i="47"/>
  <c r="U111" i="47"/>
  <c r="V111" i="47"/>
  <c r="W111" i="47"/>
  <c r="X111" i="47"/>
  <c r="Y111" i="47"/>
  <c r="S112" i="47"/>
  <c r="T112" i="47"/>
  <c r="U112" i="47"/>
  <c r="V112" i="47"/>
  <c r="W112" i="47"/>
  <c r="X112" i="47"/>
  <c r="Y112" i="47"/>
  <c r="S113" i="47"/>
  <c r="T113" i="47"/>
  <c r="U113" i="47"/>
  <c r="V113" i="47"/>
  <c r="W113" i="47"/>
  <c r="X113" i="47"/>
  <c r="Y113" i="47"/>
  <c r="S114" i="47"/>
  <c r="T114" i="47"/>
  <c r="U114" i="47"/>
  <c r="V114" i="47"/>
  <c r="W114" i="47"/>
  <c r="X114" i="47"/>
  <c r="Y114" i="47"/>
  <c r="S115" i="47"/>
  <c r="T115" i="47"/>
  <c r="U115" i="47"/>
  <c r="V115" i="47"/>
  <c r="W115" i="47"/>
  <c r="X115" i="47"/>
  <c r="Y115" i="47"/>
  <c r="S116" i="47"/>
  <c r="T116" i="47"/>
  <c r="U116" i="47"/>
  <c r="V116" i="47"/>
  <c r="W116" i="47"/>
  <c r="X116" i="47"/>
  <c r="Y116" i="47"/>
  <c r="S117" i="47"/>
  <c r="T117" i="47"/>
  <c r="U117" i="47"/>
  <c r="V117" i="47"/>
  <c r="W117" i="47"/>
  <c r="X117" i="47"/>
  <c r="Y117" i="47"/>
  <c r="S118" i="47"/>
  <c r="T118" i="47"/>
  <c r="U118" i="47"/>
  <c r="V118" i="47"/>
  <c r="W118" i="47"/>
  <c r="X118" i="47"/>
  <c r="Y118" i="47"/>
  <c r="S119" i="47"/>
  <c r="T119" i="47"/>
  <c r="U119" i="47"/>
  <c r="V119" i="47"/>
  <c r="W119" i="47"/>
  <c r="X119" i="47"/>
  <c r="Y119" i="47"/>
  <c r="S120" i="47"/>
  <c r="T120" i="47"/>
  <c r="U120" i="47"/>
  <c r="V120" i="47"/>
  <c r="W120" i="47"/>
  <c r="X120" i="47"/>
  <c r="Y120" i="47"/>
  <c r="S121" i="47"/>
  <c r="T121" i="47"/>
  <c r="U121" i="47"/>
  <c r="V121" i="47"/>
  <c r="W121" i="47"/>
  <c r="X121" i="47"/>
  <c r="Y121" i="47"/>
  <c r="S122" i="47"/>
  <c r="T122" i="47"/>
  <c r="U122" i="47"/>
  <c r="V122" i="47"/>
  <c r="W122" i="47"/>
  <c r="X122" i="47"/>
  <c r="Y122" i="47"/>
  <c r="S123" i="47"/>
  <c r="T123" i="47"/>
  <c r="U123" i="47"/>
  <c r="V123" i="47"/>
  <c r="W123" i="47"/>
  <c r="X123" i="47"/>
  <c r="Y123" i="47"/>
  <c r="S124" i="47"/>
  <c r="T124" i="47"/>
  <c r="U124" i="47"/>
  <c r="V124" i="47"/>
  <c r="W124" i="47"/>
  <c r="X124" i="47"/>
  <c r="Y124" i="47"/>
  <c r="S125" i="47"/>
  <c r="T125" i="47"/>
  <c r="U125" i="47"/>
  <c r="V125" i="47"/>
  <c r="W125" i="47"/>
  <c r="X125" i="47"/>
  <c r="Y125" i="47"/>
  <c r="S126" i="47"/>
  <c r="T126" i="47"/>
  <c r="U126" i="47"/>
  <c r="V126" i="47"/>
  <c r="W126" i="47"/>
  <c r="X126" i="47"/>
  <c r="Y126" i="47"/>
  <c r="S127" i="47"/>
  <c r="T127" i="47"/>
  <c r="U127" i="47"/>
  <c r="V127" i="47"/>
  <c r="W127" i="47"/>
  <c r="X127" i="47"/>
  <c r="Y127" i="47"/>
  <c r="S128" i="47"/>
  <c r="T128" i="47"/>
  <c r="U128" i="47"/>
  <c r="V128" i="47"/>
  <c r="W128" i="47"/>
  <c r="X128" i="47"/>
  <c r="Y128" i="47"/>
  <c r="S129" i="47"/>
  <c r="T129" i="47"/>
  <c r="U129" i="47"/>
  <c r="V129" i="47"/>
  <c r="W129" i="47"/>
  <c r="X129" i="47"/>
  <c r="Y129" i="47"/>
  <c r="S130" i="47"/>
  <c r="T130" i="47"/>
  <c r="U130" i="47"/>
  <c r="V130" i="47"/>
  <c r="W130" i="47"/>
  <c r="X130" i="47"/>
  <c r="Y130" i="47"/>
  <c r="S131" i="47"/>
  <c r="T131" i="47"/>
  <c r="U131" i="47"/>
  <c r="V131" i="47"/>
  <c r="W131" i="47"/>
  <c r="X131" i="47"/>
  <c r="Y131" i="47"/>
  <c r="S132" i="47"/>
  <c r="T132" i="47"/>
  <c r="U132" i="47"/>
  <c r="V132" i="47"/>
  <c r="W132" i="47"/>
  <c r="X132" i="47"/>
  <c r="Y132" i="47"/>
  <c r="S133" i="47"/>
  <c r="T133" i="47"/>
  <c r="U133" i="47"/>
  <c r="V133" i="47"/>
  <c r="W133" i="47"/>
  <c r="X133" i="47"/>
  <c r="Y133" i="47"/>
  <c r="S134" i="47"/>
  <c r="T134" i="47"/>
  <c r="U134" i="47"/>
  <c r="V134" i="47"/>
  <c r="W134" i="47"/>
  <c r="X134" i="47"/>
  <c r="Y134" i="47"/>
  <c r="S135" i="47"/>
  <c r="T135" i="47"/>
  <c r="U135" i="47"/>
  <c r="V135" i="47"/>
  <c r="W135" i="47"/>
  <c r="X135" i="47"/>
  <c r="Y135" i="47"/>
  <c r="S136" i="47"/>
  <c r="T136" i="47"/>
  <c r="U136" i="47"/>
  <c r="V136" i="47"/>
  <c r="W136" i="47"/>
  <c r="X136" i="47"/>
  <c r="Y136" i="47"/>
  <c r="S137" i="47"/>
  <c r="T137" i="47"/>
  <c r="U137" i="47"/>
  <c r="V137" i="47"/>
  <c r="W137" i="47"/>
  <c r="X137" i="47"/>
  <c r="Y137" i="47"/>
  <c r="S138" i="47"/>
  <c r="T138" i="47"/>
  <c r="U138" i="47"/>
  <c r="V138" i="47"/>
  <c r="W138" i="47"/>
  <c r="X138" i="47"/>
  <c r="Y138" i="47"/>
  <c r="S139" i="47"/>
  <c r="T139" i="47"/>
  <c r="U139" i="47"/>
  <c r="V139" i="47"/>
  <c r="W139" i="47"/>
  <c r="X139" i="47"/>
  <c r="Y139" i="47"/>
  <c r="S140" i="47"/>
  <c r="T140" i="47"/>
  <c r="U140" i="47"/>
  <c r="V140" i="47"/>
  <c r="W140" i="47"/>
  <c r="X140" i="47"/>
  <c r="Y140" i="47"/>
  <c r="S141" i="47"/>
  <c r="T141" i="47"/>
  <c r="U141" i="47"/>
  <c r="V141" i="47"/>
  <c r="W141" i="47"/>
  <c r="X141" i="47"/>
  <c r="Y141" i="47"/>
  <c r="S142" i="47"/>
  <c r="T142" i="47"/>
  <c r="U142" i="47"/>
  <c r="V142" i="47"/>
  <c r="W142" i="47"/>
  <c r="X142" i="47"/>
  <c r="Y142" i="47"/>
  <c r="S143" i="47"/>
  <c r="T143" i="47"/>
  <c r="U143" i="47"/>
  <c r="V143" i="47"/>
  <c r="W143" i="47"/>
  <c r="X143" i="47"/>
  <c r="Y143" i="47"/>
  <c r="S144" i="47"/>
  <c r="T144" i="47"/>
  <c r="U144" i="47"/>
  <c r="V144" i="47"/>
  <c r="W144" i="47"/>
  <c r="X144" i="47"/>
  <c r="Y144" i="47"/>
  <c r="S145" i="47"/>
  <c r="T145" i="47"/>
  <c r="U145" i="47"/>
  <c r="V145" i="47"/>
  <c r="W145" i="47"/>
  <c r="X145" i="47"/>
  <c r="Y145" i="47"/>
  <c r="S146" i="47"/>
  <c r="T146" i="47"/>
  <c r="U146" i="47"/>
  <c r="V146" i="47"/>
  <c r="W146" i="47"/>
  <c r="X146" i="47"/>
  <c r="Y146" i="47"/>
  <c r="S147" i="47"/>
  <c r="T147" i="47"/>
  <c r="U147" i="47"/>
  <c r="V147" i="47"/>
  <c r="W147" i="47"/>
  <c r="X147" i="47"/>
  <c r="Y147" i="47"/>
  <c r="S148" i="47"/>
  <c r="T148" i="47"/>
  <c r="U148" i="47"/>
  <c r="V148" i="47"/>
  <c r="W148" i="47"/>
  <c r="X148" i="47"/>
  <c r="Y148" i="47"/>
  <c r="S149" i="47"/>
  <c r="T149" i="47"/>
  <c r="U149" i="47"/>
  <c r="V149" i="47"/>
  <c r="W149" i="47"/>
  <c r="X149" i="47"/>
  <c r="Y149" i="47"/>
  <c r="S150" i="47"/>
  <c r="T150" i="47"/>
  <c r="U150" i="47"/>
  <c r="V150" i="47"/>
  <c r="W150" i="47"/>
  <c r="X150" i="47"/>
  <c r="Y150" i="47"/>
  <c r="S151" i="47"/>
  <c r="T151" i="47"/>
  <c r="U151" i="47"/>
  <c r="V151" i="47"/>
  <c r="W151" i="47"/>
  <c r="X151" i="47"/>
  <c r="Y151" i="47"/>
  <c r="S152" i="47"/>
  <c r="T152" i="47"/>
  <c r="U152" i="47"/>
  <c r="V152" i="47"/>
  <c r="W152" i="47"/>
  <c r="X152" i="47"/>
  <c r="Y152" i="47"/>
  <c r="S153" i="47"/>
  <c r="T153" i="47"/>
  <c r="U153" i="47"/>
  <c r="V153" i="47"/>
  <c r="W153" i="47"/>
  <c r="X153" i="47"/>
  <c r="Y153" i="47"/>
  <c r="S154" i="47"/>
  <c r="T154" i="47"/>
  <c r="U154" i="47"/>
  <c r="V154" i="47"/>
  <c r="W154" i="47"/>
  <c r="X154" i="47"/>
  <c r="Y154" i="47"/>
  <c r="S155" i="47"/>
  <c r="T155" i="47"/>
  <c r="U155" i="47"/>
  <c r="V155" i="47"/>
  <c r="W155" i="47"/>
  <c r="X155" i="47"/>
  <c r="Y155" i="47"/>
  <c r="S156" i="47"/>
  <c r="T156" i="47"/>
  <c r="U156" i="47"/>
  <c r="V156" i="47"/>
  <c r="W156" i="47"/>
  <c r="X156" i="47"/>
  <c r="Y156" i="47"/>
  <c r="S157" i="47"/>
  <c r="T157" i="47"/>
  <c r="U157" i="47"/>
  <c r="V157" i="47"/>
  <c r="W157" i="47"/>
  <c r="X157" i="47"/>
  <c r="Y157" i="47"/>
  <c r="S158" i="47"/>
  <c r="T158" i="47"/>
  <c r="U158" i="47"/>
  <c r="V158" i="47"/>
  <c r="W158" i="47"/>
  <c r="X158" i="47"/>
  <c r="Y158" i="47"/>
  <c r="S159" i="47"/>
  <c r="T159" i="47"/>
  <c r="U159" i="47"/>
  <c r="V159" i="47"/>
  <c r="W159" i="47"/>
  <c r="X159" i="47"/>
  <c r="Y159" i="47"/>
  <c r="S160" i="47"/>
  <c r="T160" i="47"/>
  <c r="U160" i="47"/>
  <c r="V160" i="47"/>
  <c r="W160" i="47"/>
  <c r="X160" i="47"/>
  <c r="Y160" i="47"/>
  <c r="S161" i="47"/>
  <c r="T161" i="47"/>
  <c r="U161" i="47"/>
  <c r="V161" i="47"/>
  <c r="W161" i="47"/>
  <c r="X161" i="47"/>
  <c r="Y161" i="47"/>
  <c r="S162" i="47"/>
  <c r="T162" i="47"/>
  <c r="U162" i="47"/>
  <c r="V162" i="47"/>
  <c r="W162" i="47"/>
  <c r="X162" i="47"/>
  <c r="Y162" i="47"/>
  <c r="S163" i="47"/>
  <c r="T163" i="47"/>
  <c r="U163" i="47"/>
  <c r="V163" i="47"/>
  <c r="W163" i="47"/>
  <c r="X163" i="47"/>
  <c r="Y163" i="47"/>
  <c r="S164" i="47"/>
  <c r="T164" i="47"/>
  <c r="U164" i="47"/>
  <c r="V164" i="47"/>
  <c r="W164" i="47"/>
  <c r="X164" i="47"/>
  <c r="Y164" i="47"/>
  <c r="S165" i="47"/>
  <c r="T165" i="47"/>
  <c r="U165" i="47"/>
  <c r="V165" i="47"/>
  <c r="W165" i="47"/>
  <c r="X165" i="47"/>
  <c r="Y165" i="47"/>
  <c r="S166" i="47"/>
  <c r="T166" i="47"/>
  <c r="U166" i="47"/>
  <c r="V166" i="47"/>
  <c r="W166" i="47"/>
  <c r="X166" i="47"/>
  <c r="Y166" i="47"/>
  <c r="S167" i="47"/>
  <c r="T167" i="47"/>
  <c r="U167" i="47"/>
  <c r="V167" i="47"/>
  <c r="W167" i="47"/>
  <c r="X167" i="47"/>
  <c r="Y167" i="47"/>
  <c r="S168" i="47"/>
  <c r="T168" i="47"/>
  <c r="U168" i="47"/>
  <c r="V168" i="47"/>
  <c r="W168" i="47"/>
  <c r="X168" i="47"/>
  <c r="Y168" i="47"/>
  <c r="S169" i="47"/>
  <c r="T169" i="47"/>
  <c r="U169" i="47"/>
  <c r="V169" i="47"/>
  <c r="W169" i="47"/>
  <c r="X169" i="47"/>
  <c r="Y169" i="47"/>
  <c r="S170" i="47"/>
  <c r="T170" i="47"/>
  <c r="U170" i="47"/>
  <c r="V170" i="47"/>
  <c r="W170" i="47"/>
  <c r="X170" i="47"/>
  <c r="Y170" i="47"/>
  <c r="S171" i="47"/>
  <c r="T171" i="47"/>
  <c r="U171" i="47"/>
  <c r="V171" i="47"/>
  <c r="W171" i="47"/>
  <c r="X171" i="47"/>
  <c r="Y171" i="47"/>
  <c r="S172" i="47"/>
  <c r="T172" i="47"/>
  <c r="U172" i="47"/>
  <c r="V172" i="47"/>
  <c r="W172" i="47"/>
  <c r="X172" i="47"/>
  <c r="Y172" i="47"/>
  <c r="S173" i="47"/>
  <c r="T173" i="47"/>
  <c r="U173" i="47"/>
  <c r="V173" i="47"/>
  <c r="W173" i="47"/>
  <c r="X173" i="47"/>
  <c r="Y173" i="47"/>
  <c r="S174" i="47"/>
  <c r="T174" i="47"/>
  <c r="U174" i="47"/>
  <c r="V174" i="47"/>
  <c r="W174" i="47"/>
  <c r="X174" i="47"/>
  <c r="Y174" i="47"/>
  <c r="S175" i="47"/>
  <c r="T175" i="47"/>
  <c r="U175" i="47"/>
  <c r="V175" i="47"/>
  <c r="W175" i="47"/>
  <c r="X175" i="47"/>
  <c r="Y175" i="47"/>
  <c r="S176" i="47"/>
  <c r="T176" i="47"/>
  <c r="U176" i="47"/>
  <c r="V176" i="47"/>
  <c r="W176" i="47"/>
  <c r="X176" i="47"/>
  <c r="Y176" i="47"/>
  <c r="S177" i="47"/>
  <c r="T177" i="47"/>
  <c r="U177" i="47"/>
  <c r="V177" i="47"/>
  <c r="W177" i="47"/>
  <c r="X177" i="47"/>
  <c r="Y177" i="47"/>
  <c r="S178" i="47"/>
  <c r="T178" i="47"/>
  <c r="U178" i="47"/>
  <c r="V178" i="47"/>
  <c r="W178" i="47"/>
  <c r="X178" i="47"/>
  <c r="Y178" i="47"/>
  <c r="S179" i="47"/>
  <c r="T179" i="47"/>
  <c r="U179" i="47"/>
  <c r="V179" i="47"/>
  <c r="W179" i="47"/>
  <c r="X179" i="47"/>
  <c r="Y179" i="47"/>
  <c r="S180" i="47"/>
  <c r="T180" i="47"/>
  <c r="U180" i="47"/>
  <c r="V180" i="47"/>
  <c r="W180" i="47"/>
  <c r="X180" i="47"/>
  <c r="Y180" i="47"/>
  <c r="S181" i="47"/>
  <c r="T181" i="47"/>
  <c r="U181" i="47"/>
  <c r="V181" i="47"/>
  <c r="W181" i="47"/>
  <c r="X181" i="47"/>
  <c r="Y181" i="47"/>
  <c r="S182" i="47"/>
  <c r="T182" i="47"/>
  <c r="U182" i="47"/>
  <c r="V182" i="47"/>
  <c r="W182" i="47"/>
  <c r="X182" i="47"/>
  <c r="Y182" i="47"/>
  <c r="S183" i="47"/>
  <c r="T183" i="47"/>
  <c r="U183" i="47"/>
  <c r="V183" i="47"/>
  <c r="W183" i="47"/>
  <c r="X183" i="47"/>
  <c r="Y183" i="47"/>
  <c r="S184" i="47"/>
  <c r="T184" i="47"/>
  <c r="U184" i="47"/>
  <c r="V184" i="47"/>
  <c r="W184" i="47"/>
  <c r="X184" i="47"/>
  <c r="Y184" i="47"/>
  <c r="S185" i="47"/>
  <c r="T185" i="47"/>
  <c r="U185" i="47"/>
  <c r="V185" i="47"/>
  <c r="W185" i="47"/>
  <c r="X185" i="47"/>
  <c r="Y185" i="47"/>
  <c r="S186" i="47"/>
  <c r="T186" i="47"/>
  <c r="U186" i="47"/>
  <c r="V186" i="47"/>
  <c r="W186" i="47"/>
  <c r="X186" i="47"/>
  <c r="Y186" i="47"/>
  <c r="S187" i="47"/>
  <c r="T187" i="47"/>
  <c r="U187" i="47"/>
  <c r="V187" i="47"/>
  <c r="W187" i="47"/>
  <c r="X187" i="47"/>
  <c r="Y187" i="47"/>
  <c r="S188" i="47"/>
  <c r="T188" i="47"/>
  <c r="U188" i="47"/>
  <c r="V188" i="47"/>
  <c r="W188" i="47"/>
  <c r="X188" i="47"/>
  <c r="Y188" i="47"/>
  <c r="S189" i="47"/>
  <c r="T189" i="47"/>
  <c r="U189" i="47"/>
  <c r="V189" i="47"/>
  <c r="W189" i="47"/>
  <c r="X189" i="47"/>
  <c r="Y189" i="47"/>
  <c r="S190" i="47"/>
  <c r="T190" i="47"/>
  <c r="U190" i="47"/>
  <c r="V190" i="47"/>
  <c r="W190" i="47"/>
  <c r="X190" i="47"/>
  <c r="Y190" i="47"/>
  <c r="S191" i="47"/>
  <c r="T191" i="47"/>
  <c r="U191" i="47"/>
  <c r="V191" i="47"/>
  <c r="W191" i="47"/>
  <c r="X191" i="47"/>
  <c r="Y191" i="47"/>
  <c r="S192" i="47"/>
  <c r="T192" i="47"/>
  <c r="U192" i="47"/>
  <c r="V192" i="47"/>
  <c r="W192" i="47"/>
  <c r="X192" i="47"/>
  <c r="Y192" i="47"/>
  <c r="S193" i="47"/>
  <c r="T193" i="47"/>
  <c r="U193" i="47"/>
  <c r="V193" i="47"/>
  <c r="W193" i="47"/>
  <c r="X193" i="47"/>
  <c r="Y193" i="47"/>
  <c r="S194" i="47"/>
  <c r="T194" i="47"/>
  <c r="U194" i="47"/>
  <c r="V194" i="47"/>
  <c r="W194" i="47"/>
  <c r="X194" i="47"/>
  <c r="Y194" i="47"/>
  <c r="S195" i="47"/>
  <c r="T195" i="47"/>
  <c r="U195" i="47"/>
  <c r="V195" i="47"/>
  <c r="W195" i="47"/>
  <c r="X195" i="47"/>
  <c r="Y195" i="47"/>
  <c r="S196" i="47"/>
  <c r="T196" i="47"/>
  <c r="U196" i="47"/>
  <c r="V196" i="47"/>
  <c r="W196" i="47"/>
  <c r="X196" i="47"/>
  <c r="Y196" i="47"/>
  <c r="S197" i="47"/>
  <c r="T197" i="47"/>
  <c r="U197" i="47"/>
  <c r="V197" i="47"/>
  <c r="W197" i="47"/>
  <c r="X197" i="47"/>
  <c r="Y197" i="47"/>
  <c r="S198" i="47"/>
  <c r="T198" i="47"/>
  <c r="U198" i="47"/>
  <c r="V198" i="47"/>
  <c r="W198" i="47"/>
  <c r="X198" i="47"/>
  <c r="Y198" i="47"/>
  <c r="S199" i="47"/>
  <c r="T199" i="47"/>
  <c r="U199" i="47"/>
  <c r="V199" i="47"/>
  <c r="W199" i="47"/>
  <c r="X199" i="47"/>
  <c r="Y199" i="47"/>
  <c r="S200" i="47"/>
  <c r="T200" i="47"/>
  <c r="U200" i="47"/>
  <c r="V200" i="47"/>
  <c r="W200" i="47"/>
  <c r="X200" i="47"/>
  <c r="Y200" i="47"/>
  <c r="S201" i="47"/>
  <c r="T201" i="47"/>
  <c r="U201" i="47"/>
  <c r="V201" i="47"/>
  <c r="W201" i="47"/>
  <c r="X201" i="47"/>
  <c r="Y201" i="47"/>
  <c r="S202" i="47"/>
  <c r="T202" i="47"/>
  <c r="U202" i="47"/>
  <c r="V202" i="47"/>
  <c r="W202" i="47"/>
  <c r="X202" i="47"/>
  <c r="Y202" i="47"/>
  <c r="S203" i="47"/>
  <c r="T203" i="47"/>
  <c r="U203" i="47"/>
  <c r="V203" i="47"/>
  <c r="W203" i="47"/>
  <c r="X203" i="47"/>
  <c r="Y203" i="47"/>
  <c r="S204" i="47"/>
  <c r="T204" i="47"/>
  <c r="U204" i="47"/>
  <c r="V204" i="47"/>
  <c r="W204" i="47"/>
  <c r="X204" i="47"/>
  <c r="Y204" i="47"/>
  <c r="S205" i="47"/>
  <c r="T205" i="47"/>
  <c r="U205" i="47"/>
  <c r="V205" i="47"/>
  <c r="W205" i="47"/>
  <c r="X205" i="47"/>
  <c r="Y205" i="47"/>
  <c r="S206" i="47"/>
  <c r="T206" i="47"/>
  <c r="U206" i="47"/>
  <c r="V206" i="47"/>
  <c r="W206" i="47"/>
  <c r="X206" i="47"/>
  <c r="Y206" i="47"/>
  <c r="S207" i="47"/>
  <c r="T207" i="47"/>
  <c r="U207" i="47"/>
  <c r="V207" i="47"/>
  <c r="W207" i="47"/>
  <c r="X207" i="47"/>
  <c r="Y207" i="47"/>
  <c r="S208" i="47"/>
  <c r="T208" i="47"/>
  <c r="U208" i="47"/>
  <c r="V208" i="47"/>
  <c r="W208" i="47"/>
  <c r="X208" i="47"/>
  <c r="Y208" i="47"/>
  <c r="S209" i="47"/>
  <c r="T209" i="47"/>
  <c r="U209" i="47"/>
  <c r="V209" i="47"/>
  <c r="W209" i="47"/>
  <c r="X209" i="47"/>
  <c r="Y209" i="47"/>
  <c r="S210" i="47"/>
  <c r="T210" i="47"/>
  <c r="U210" i="47"/>
  <c r="V210" i="47"/>
  <c r="W210" i="47"/>
  <c r="X210" i="47"/>
  <c r="Y210" i="47"/>
  <c r="S211" i="47"/>
  <c r="T211" i="47"/>
  <c r="U211" i="47"/>
  <c r="V211" i="47"/>
  <c r="W211" i="47"/>
  <c r="X211" i="47"/>
  <c r="Y211" i="47"/>
  <c r="S212" i="47"/>
  <c r="T212" i="47"/>
  <c r="U212" i="47"/>
  <c r="V212" i="47"/>
  <c r="W212" i="47"/>
  <c r="X212" i="47"/>
  <c r="Y212" i="47"/>
  <c r="S213" i="47"/>
  <c r="T213" i="47"/>
  <c r="U213" i="47"/>
  <c r="V213" i="47"/>
  <c r="W213" i="47"/>
  <c r="X213" i="47"/>
  <c r="Y213" i="47"/>
  <c r="S214" i="47"/>
  <c r="T214" i="47"/>
  <c r="U214" i="47"/>
  <c r="V214" i="47"/>
  <c r="W214" i="47"/>
  <c r="X214" i="47"/>
  <c r="Y214" i="47"/>
  <c r="S215" i="47"/>
  <c r="T215" i="47"/>
  <c r="U215" i="47"/>
  <c r="V215" i="47"/>
  <c r="W215" i="47"/>
  <c r="X215" i="47"/>
  <c r="Y215" i="47"/>
  <c r="S216" i="47"/>
  <c r="T216" i="47"/>
  <c r="U216" i="47"/>
  <c r="V216" i="47"/>
  <c r="W216" i="47"/>
  <c r="X216" i="47"/>
  <c r="Y216" i="47"/>
  <c r="S217" i="47"/>
  <c r="T217" i="47"/>
  <c r="U217" i="47"/>
  <c r="V217" i="47"/>
  <c r="W217" i="47"/>
  <c r="X217" i="47"/>
  <c r="Y217" i="47"/>
  <c r="S218" i="47"/>
  <c r="T218" i="47"/>
  <c r="U218" i="47"/>
  <c r="V218" i="47"/>
  <c r="W218" i="47"/>
  <c r="X218" i="47"/>
  <c r="Y218" i="47"/>
  <c r="S219" i="47"/>
  <c r="T219" i="47"/>
  <c r="U219" i="47"/>
  <c r="V219" i="47"/>
  <c r="W219" i="47"/>
  <c r="X219" i="47"/>
  <c r="Y219" i="47"/>
  <c r="S220" i="47"/>
  <c r="T220" i="47"/>
  <c r="U220" i="47"/>
  <c r="V220" i="47"/>
  <c r="W220" i="47"/>
  <c r="X220" i="47"/>
  <c r="Y220" i="47"/>
  <c r="S221" i="47"/>
  <c r="T221" i="47"/>
  <c r="U221" i="47"/>
  <c r="V221" i="47"/>
  <c r="W221" i="47"/>
  <c r="X221" i="47"/>
  <c r="Y221" i="47"/>
  <c r="S222" i="47"/>
  <c r="T222" i="47"/>
  <c r="U222" i="47"/>
  <c r="V222" i="47"/>
  <c r="W222" i="47"/>
  <c r="X222" i="47"/>
  <c r="Y222" i="47"/>
  <c r="S223" i="47"/>
  <c r="T223" i="47"/>
  <c r="U223" i="47"/>
  <c r="V223" i="47"/>
  <c r="W223" i="47"/>
  <c r="X223" i="47"/>
  <c r="Y223" i="47"/>
  <c r="S224" i="47"/>
  <c r="T224" i="47"/>
  <c r="U224" i="47"/>
  <c r="V224" i="47"/>
  <c r="W224" i="47"/>
  <c r="X224" i="47"/>
  <c r="Y224" i="47"/>
  <c r="S225" i="47"/>
  <c r="T225" i="47"/>
  <c r="U225" i="47"/>
  <c r="V225" i="47"/>
  <c r="W225" i="47"/>
  <c r="X225" i="47"/>
  <c r="Y225" i="47"/>
  <c r="S226" i="47"/>
  <c r="T226" i="47"/>
  <c r="U226" i="47"/>
  <c r="V226" i="47"/>
  <c r="W226" i="47"/>
  <c r="X226" i="47"/>
  <c r="Y226" i="47"/>
  <c r="S227" i="47"/>
  <c r="T227" i="47"/>
  <c r="U227" i="47"/>
  <c r="V227" i="47"/>
  <c r="W227" i="47"/>
  <c r="X227" i="47"/>
  <c r="Y227" i="47"/>
  <c r="S228" i="47"/>
  <c r="T228" i="47"/>
  <c r="U228" i="47"/>
  <c r="V228" i="47"/>
  <c r="W228" i="47"/>
  <c r="X228" i="47"/>
  <c r="Y228" i="47"/>
  <c r="S229" i="47"/>
  <c r="T229" i="47"/>
  <c r="U229" i="47"/>
  <c r="V229" i="47"/>
  <c r="W229" i="47"/>
  <c r="X229" i="47"/>
  <c r="Y229" i="47"/>
  <c r="S230" i="47"/>
  <c r="T230" i="47"/>
  <c r="U230" i="47"/>
  <c r="V230" i="47"/>
  <c r="W230" i="47"/>
  <c r="X230" i="47"/>
  <c r="Y230" i="47"/>
  <c r="S231" i="47"/>
  <c r="T231" i="47"/>
  <c r="U231" i="47"/>
  <c r="V231" i="47"/>
  <c r="W231" i="47"/>
  <c r="X231" i="47"/>
  <c r="Y231" i="47"/>
  <c r="S232" i="47"/>
  <c r="T232" i="47"/>
  <c r="U232" i="47"/>
  <c r="V232" i="47"/>
  <c r="W232" i="47"/>
  <c r="X232" i="47"/>
  <c r="Y232" i="47"/>
  <c r="S233" i="47"/>
  <c r="T233" i="47"/>
  <c r="U233" i="47"/>
  <c r="V233" i="47"/>
  <c r="W233" i="47"/>
  <c r="X233" i="47"/>
  <c r="Y233" i="47"/>
  <c r="S234" i="47"/>
  <c r="T234" i="47"/>
  <c r="U234" i="47"/>
  <c r="V234" i="47"/>
  <c r="W234" i="47"/>
  <c r="X234" i="47"/>
  <c r="Y234" i="47"/>
  <c r="S235" i="47"/>
  <c r="T235" i="47"/>
  <c r="U235" i="47"/>
  <c r="V235" i="47"/>
  <c r="W235" i="47"/>
  <c r="X235" i="47"/>
  <c r="Y235" i="47"/>
  <c r="S236" i="47"/>
  <c r="T236" i="47"/>
  <c r="U236" i="47"/>
  <c r="V236" i="47"/>
  <c r="W236" i="47"/>
  <c r="X236" i="47"/>
  <c r="Y236" i="47"/>
  <c r="S237" i="47"/>
  <c r="T237" i="47"/>
  <c r="U237" i="47"/>
  <c r="V237" i="47"/>
  <c r="W237" i="47"/>
  <c r="X237" i="47"/>
  <c r="Y237" i="47"/>
  <c r="S238" i="47"/>
  <c r="T238" i="47"/>
  <c r="U238" i="47"/>
  <c r="V238" i="47"/>
  <c r="W238" i="47"/>
  <c r="X238" i="47"/>
  <c r="Y238" i="47"/>
  <c r="S239" i="47"/>
  <c r="T239" i="47"/>
  <c r="U239" i="47"/>
  <c r="V239" i="47"/>
  <c r="W239" i="47"/>
  <c r="X239" i="47"/>
  <c r="Y239" i="47"/>
  <c r="S240" i="47"/>
  <c r="T240" i="47"/>
  <c r="U240" i="47"/>
  <c r="V240" i="47"/>
  <c r="W240" i="47"/>
  <c r="X240" i="47"/>
  <c r="Y240" i="47"/>
  <c r="S241" i="47"/>
  <c r="T241" i="47"/>
  <c r="U241" i="47"/>
  <c r="V241" i="47"/>
  <c r="W241" i="47"/>
  <c r="X241" i="47"/>
  <c r="Y241" i="47"/>
  <c r="S242" i="47"/>
  <c r="T242" i="47"/>
  <c r="U242" i="47"/>
  <c r="V242" i="47"/>
  <c r="W242" i="47"/>
  <c r="X242" i="47"/>
  <c r="Y242" i="47"/>
  <c r="S243" i="47"/>
  <c r="T243" i="47"/>
  <c r="U243" i="47"/>
  <c r="V243" i="47"/>
  <c r="W243" i="47"/>
  <c r="X243" i="47"/>
  <c r="Y243" i="47"/>
  <c r="S244" i="47"/>
  <c r="T244" i="47"/>
  <c r="U244" i="47"/>
  <c r="V244" i="47"/>
  <c r="W244" i="47"/>
  <c r="X244" i="47"/>
  <c r="Y244" i="47"/>
  <c r="S245" i="47"/>
  <c r="T245" i="47"/>
  <c r="U245" i="47"/>
  <c r="V245" i="47"/>
  <c r="W245" i="47"/>
  <c r="X245" i="47"/>
  <c r="Y245" i="47"/>
  <c r="S246" i="47"/>
  <c r="T246" i="47"/>
  <c r="U246" i="47"/>
  <c r="V246" i="47"/>
  <c r="W246" i="47"/>
  <c r="X246" i="47"/>
  <c r="Y246" i="47"/>
  <c r="S247" i="47"/>
  <c r="T247" i="47"/>
  <c r="U247" i="47"/>
  <c r="V247" i="47"/>
  <c r="W247" i="47"/>
  <c r="X247" i="47"/>
  <c r="Y247" i="47"/>
  <c r="S248" i="47"/>
  <c r="T248" i="47"/>
  <c r="U248" i="47"/>
  <c r="V248" i="47"/>
  <c r="W248" i="47"/>
  <c r="X248" i="47"/>
  <c r="Y248" i="47"/>
  <c r="S249" i="47"/>
  <c r="T249" i="47"/>
  <c r="U249" i="47"/>
  <c r="V249" i="47"/>
  <c r="W249" i="47"/>
  <c r="X249" i="47"/>
  <c r="Y249" i="47"/>
  <c r="S250" i="47"/>
  <c r="T250" i="47"/>
  <c r="U250" i="47"/>
  <c r="V250" i="47"/>
  <c r="W250" i="47"/>
  <c r="X250" i="47"/>
  <c r="Y250" i="47"/>
  <c r="S251" i="47"/>
  <c r="T251" i="47"/>
  <c r="U251" i="47"/>
  <c r="V251" i="47"/>
  <c r="W251" i="47"/>
  <c r="X251" i="47"/>
  <c r="Y251" i="47"/>
  <c r="S252" i="47"/>
  <c r="T252" i="47"/>
  <c r="U252" i="47"/>
  <c r="V252" i="47"/>
  <c r="W252" i="47"/>
  <c r="X252" i="47"/>
  <c r="Y252" i="47"/>
  <c r="S253" i="47"/>
  <c r="T253" i="47"/>
  <c r="U253" i="47"/>
  <c r="V253" i="47"/>
  <c r="W253" i="47"/>
  <c r="X253" i="47"/>
  <c r="Y253" i="47"/>
  <c r="S254" i="47"/>
  <c r="T254" i="47"/>
  <c r="U254" i="47"/>
  <c r="V254" i="47"/>
  <c r="W254" i="47"/>
  <c r="X254" i="47"/>
  <c r="Y254" i="47"/>
  <c r="S255" i="47"/>
  <c r="T255" i="47"/>
  <c r="U255" i="47"/>
  <c r="V255" i="47"/>
  <c r="W255" i="47"/>
  <c r="X255" i="47"/>
  <c r="Y255" i="47"/>
  <c r="S256" i="47"/>
  <c r="T256" i="47"/>
  <c r="U256" i="47"/>
  <c r="V256" i="47"/>
  <c r="W256" i="47"/>
  <c r="X256" i="47"/>
  <c r="Y256" i="47"/>
  <c r="S257" i="47"/>
  <c r="T257" i="47"/>
  <c r="U257" i="47"/>
  <c r="V257" i="47"/>
  <c r="W257" i="47"/>
  <c r="X257" i="47"/>
  <c r="Y257" i="47"/>
  <c r="S258" i="47"/>
  <c r="T258" i="47"/>
  <c r="U258" i="47"/>
  <c r="V258" i="47"/>
  <c r="W258" i="47"/>
  <c r="X258" i="47"/>
  <c r="Y258" i="47"/>
  <c r="S259" i="47"/>
  <c r="T259" i="47"/>
  <c r="U259" i="47"/>
  <c r="V259" i="47"/>
  <c r="W259" i="47"/>
  <c r="X259" i="47"/>
  <c r="Y259" i="47"/>
  <c r="S260" i="47"/>
  <c r="T260" i="47"/>
  <c r="U260" i="47"/>
  <c r="V260" i="47"/>
  <c r="W260" i="47"/>
  <c r="X260" i="47"/>
  <c r="Y260" i="47"/>
  <c r="S261" i="47"/>
  <c r="T261" i="47"/>
  <c r="U261" i="47"/>
  <c r="V261" i="47"/>
  <c r="W261" i="47"/>
  <c r="X261" i="47"/>
  <c r="Y261" i="47"/>
  <c r="S262" i="47"/>
  <c r="T262" i="47"/>
  <c r="U262" i="47"/>
  <c r="V262" i="47"/>
  <c r="W262" i="47"/>
  <c r="X262" i="47"/>
  <c r="Y262" i="47"/>
  <c r="S263" i="47"/>
  <c r="T263" i="47"/>
  <c r="U263" i="47"/>
  <c r="V263" i="47"/>
  <c r="W263" i="47"/>
  <c r="X263" i="47"/>
  <c r="Y263" i="47"/>
  <c r="S264" i="47"/>
  <c r="T264" i="47"/>
  <c r="U264" i="47"/>
  <c r="V264" i="47"/>
  <c r="W264" i="47"/>
  <c r="X264" i="47"/>
  <c r="Y264" i="47"/>
  <c r="S265" i="47"/>
  <c r="T265" i="47"/>
  <c r="U265" i="47"/>
  <c r="V265" i="47"/>
  <c r="W265" i="47"/>
  <c r="X265" i="47"/>
  <c r="Y265" i="47"/>
  <c r="S266" i="47"/>
  <c r="T266" i="47"/>
  <c r="U266" i="47"/>
  <c r="V266" i="47"/>
  <c r="W266" i="47"/>
  <c r="X266" i="47"/>
  <c r="Y266" i="47"/>
  <c r="S267" i="47"/>
  <c r="T267" i="47"/>
  <c r="U267" i="47"/>
  <c r="V267" i="47"/>
  <c r="W267" i="47"/>
  <c r="X267" i="47"/>
  <c r="Y267" i="47"/>
  <c r="S268" i="47"/>
  <c r="T268" i="47"/>
  <c r="U268" i="47"/>
  <c r="V268" i="47"/>
  <c r="W268" i="47"/>
  <c r="X268" i="47"/>
  <c r="Y268" i="47"/>
  <c r="S269" i="47"/>
  <c r="T269" i="47"/>
  <c r="U269" i="47"/>
  <c r="V269" i="47"/>
  <c r="W269" i="47"/>
  <c r="X269" i="47"/>
  <c r="Y269" i="47"/>
  <c r="S270" i="47"/>
  <c r="T270" i="47"/>
  <c r="U270" i="47"/>
  <c r="V270" i="47"/>
  <c r="W270" i="47"/>
  <c r="X270" i="47"/>
  <c r="Y270" i="47"/>
  <c r="S271" i="47"/>
  <c r="T271" i="47"/>
  <c r="U271" i="47"/>
  <c r="V271" i="47"/>
  <c r="W271" i="47"/>
  <c r="X271" i="47"/>
  <c r="Y271" i="47"/>
  <c r="S272" i="47"/>
  <c r="T272" i="47"/>
  <c r="U272" i="47"/>
  <c r="V272" i="47"/>
  <c r="W272" i="47"/>
  <c r="X272" i="47"/>
  <c r="Y272" i="47"/>
  <c r="S273" i="47"/>
  <c r="T273" i="47"/>
  <c r="U273" i="47"/>
  <c r="V273" i="47"/>
  <c r="W273" i="47"/>
  <c r="X273" i="47"/>
  <c r="Y273" i="47"/>
  <c r="S274" i="47"/>
  <c r="T274" i="47"/>
  <c r="U274" i="47"/>
  <c r="V274" i="47"/>
  <c r="W274" i="47"/>
  <c r="X274" i="47"/>
  <c r="Y274" i="47"/>
  <c r="S275" i="47"/>
  <c r="T275" i="47"/>
  <c r="U275" i="47"/>
  <c r="V275" i="47"/>
  <c r="W275" i="47"/>
  <c r="X275" i="47"/>
  <c r="Y275" i="47"/>
  <c r="S276" i="47"/>
  <c r="T276" i="47"/>
  <c r="U276" i="47"/>
  <c r="V276" i="47"/>
  <c r="W276" i="47"/>
  <c r="X276" i="47"/>
  <c r="Y276" i="47"/>
  <c r="S277" i="47"/>
  <c r="T277" i="47"/>
  <c r="U277" i="47"/>
  <c r="V277" i="47"/>
  <c r="W277" i="47"/>
  <c r="X277" i="47"/>
  <c r="Y277" i="47"/>
  <c r="S278" i="47"/>
  <c r="T278" i="47"/>
  <c r="U278" i="47"/>
  <c r="V278" i="47"/>
  <c r="W278" i="47"/>
  <c r="X278" i="47"/>
  <c r="Y278" i="47"/>
  <c r="S279" i="47"/>
  <c r="T279" i="47"/>
  <c r="U279" i="47"/>
  <c r="V279" i="47"/>
  <c r="W279" i="47"/>
  <c r="X279" i="47"/>
  <c r="Y279" i="47"/>
  <c r="S280" i="47"/>
  <c r="T280" i="47"/>
  <c r="U280" i="47"/>
  <c r="V280" i="47"/>
  <c r="W280" i="47"/>
  <c r="X280" i="47"/>
  <c r="Y280" i="47"/>
  <c r="S281" i="47"/>
  <c r="T281" i="47"/>
  <c r="U281" i="47"/>
  <c r="V281" i="47"/>
  <c r="W281" i="47"/>
  <c r="X281" i="47"/>
  <c r="Y281" i="47"/>
  <c r="S282" i="47"/>
  <c r="T282" i="47"/>
  <c r="U282" i="47"/>
  <c r="V282" i="47"/>
  <c r="W282" i="47"/>
  <c r="X282" i="47"/>
  <c r="Y282" i="47"/>
  <c r="S283" i="47"/>
  <c r="T283" i="47"/>
  <c r="U283" i="47"/>
  <c r="V283" i="47"/>
  <c r="W283" i="47"/>
  <c r="X283" i="47"/>
  <c r="Y283" i="47"/>
  <c r="S284" i="47"/>
  <c r="T284" i="47"/>
  <c r="U284" i="47"/>
  <c r="V284" i="47"/>
  <c r="W284" i="47"/>
  <c r="X284" i="47"/>
  <c r="Y284" i="47"/>
  <c r="S285" i="47"/>
  <c r="T285" i="47"/>
  <c r="U285" i="47"/>
  <c r="V285" i="47"/>
  <c r="W285" i="47"/>
  <c r="X285" i="47"/>
  <c r="Y285" i="47"/>
  <c r="S286" i="47"/>
  <c r="T286" i="47"/>
  <c r="U286" i="47"/>
  <c r="V286" i="47"/>
  <c r="W286" i="47"/>
  <c r="X286" i="47"/>
  <c r="Y286" i="47"/>
  <c r="S287" i="47"/>
  <c r="T287" i="47"/>
  <c r="U287" i="47"/>
  <c r="V287" i="47"/>
  <c r="W287" i="47"/>
  <c r="X287" i="47"/>
  <c r="Y287" i="47"/>
  <c r="S288" i="47"/>
  <c r="T288" i="47"/>
  <c r="U288" i="47"/>
  <c r="V288" i="47"/>
  <c r="W288" i="47"/>
  <c r="X288" i="47"/>
  <c r="Y288" i="47"/>
  <c r="S289" i="47"/>
  <c r="T289" i="47"/>
  <c r="U289" i="47"/>
  <c r="V289" i="47"/>
  <c r="W289" i="47"/>
  <c r="X289" i="47"/>
  <c r="Y289" i="47"/>
  <c r="S290" i="47"/>
  <c r="T290" i="47"/>
  <c r="U290" i="47"/>
  <c r="V290" i="47"/>
  <c r="W290" i="47"/>
  <c r="X290" i="47"/>
  <c r="Y290" i="47"/>
  <c r="S291" i="47"/>
  <c r="T291" i="47"/>
  <c r="U291" i="47"/>
  <c r="V291" i="47"/>
  <c r="W291" i="47"/>
  <c r="X291" i="47"/>
  <c r="Y291" i="47"/>
  <c r="S292" i="47"/>
  <c r="T292" i="47"/>
  <c r="U292" i="47"/>
  <c r="V292" i="47"/>
  <c r="W292" i="47"/>
  <c r="X292" i="47"/>
  <c r="Y292" i="47"/>
  <c r="S293" i="47"/>
  <c r="T293" i="47"/>
  <c r="U293" i="47"/>
  <c r="V293" i="47"/>
  <c r="W293" i="47"/>
  <c r="X293" i="47"/>
  <c r="Y293" i="47"/>
  <c r="S294" i="47"/>
  <c r="T294" i="47"/>
  <c r="U294" i="47"/>
  <c r="V294" i="47"/>
  <c r="W294" i="47"/>
  <c r="X294" i="47"/>
  <c r="Y294" i="47"/>
  <c r="S295" i="47"/>
  <c r="T295" i="47"/>
  <c r="U295" i="47"/>
  <c r="V295" i="47"/>
  <c r="W295" i="47"/>
  <c r="X295" i="47"/>
  <c r="Y295" i="47"/>
  <c r="S296" i="47"/>
  <c r="T296" i="47"/>
  <c r="U296" i="47"/>
  <c r="V296" i="47"/>
  <c r="W296" i="47"/>
  <c r="X296" i="47"/>
  <c r="Y296" i="47"/>
  <c r="S297" i="47"/>
  <c r="T297" i="47"/>
  <c r="U297" i="47"/>
  <c r="V297" i="47"/>
  <c r="W297" i="47"/>
  <c r="X297" i="47"/>
  <c r="Y297" i="47"/>
  <c r="S298" i="47"/>
  <c r="T298" i="47"/>
  <c r="U298" i="47"/>
  <c r="V298" i="47"/>
  <c r="W298" i="47"/>
  <c r="X298" i="47"/>
  <c r="Y298" i="47"/>
  <c r="S299" i="47"/>
  <c r="T299" i="47"/>
  <c r="U299" i="47"/>
  <c r="V299" i="47"/>
  <c r="W299" i="47"/>
  <c r="X299" i="47"/>
  <c r="Y299" i="47"/>
  <c r="S300" i="47"/>
  <c r="T300" i="47"/>
  <c r="U300" i="47"/>
  <c r="V300" i="47"/>
  <c r="W300" i="47"/>
  <c r="X300" i="47"/>
  <c r="Y300" i="47"/>
  <c r="S301" i="47"/>
  <c r="T301" i="47"/>
  <c r="U301" i="47"/>
  <c r="V301" i="47"/>
  <c r="W301" i="47"/>
  <c r="X301" i="47"/>
  <c r="Y301" i="47"/>
  <c r="S302" i="47"/>
  <c r="T302" i="47"/>
  <c r="U302" i="47"/>
  <c r="V302" i="47"/>
  <c r="W302" i="47"/>
  <c r="X302" i="47"/>
  <c r="Y302" i="47"/>
  <c r="S303" i="47"/>
  <c r="T303" i="47"/>
  <c r="U303" i="47"/>
  <c r="V303" i="47"/>
  <c r="W303" i="47"/>
  <c r="X303" i="47"/>
  <c r="Y303" i="47"/>
  <c r="S304" i="47"/>
  <c r="T304" i="47"/>
  <c r="U304" i="47"/>
  <c r="V304" i="47"/>
  <c r="W304" i="47"/>
  <c r="X304" i="47"/>
  <c r="Y304" i="47"/>
  <c r="S305" i="47"/>
  <c r="T305" i="47"/>
  <c r="U305" i="47"/>
  <c r="V305" i="47"/>
  <c r="W305" i="47"/>
  <c r="X305" i="47"/>
  <c r="Y305" i="47"/>
  <c r="S306" i="47"/>
  <c r="T306" i="47"/>
  <c r="U306" i="47"/>
  <c r="V306" i="47"/>
  <c r="W306" i="47"/>
  <c r="X306" i="47"/>
  <c r="Y306" i="47"/>
  <c r="S307" i="47"/>
  <c r="T307" i="47"/>
  <c r="U307" i="47"/>
  <c r="V307" i="47"/>
  <c r="W307" i="47"/>
  <c r="X307" i="47"/>
  <c r="Y307" i="47"/>
  <c r="S308" i="47"/>
  <c r="T308" i="47"/>
  <c r="U308" i="47"/>
  <c r="V308" i="47"/>
  <c r="W308" i="47"/>
  <c r="X308" i="47"/>
  <c r="Y308" i="47"/>
  <c r="S309" i="47"/>
  <c r="T309" i="47"/>
  <c r="U309" i="47"/>
  <c r="V309" i="47"/>
  <c r="W309" i="47"/>
  <c r="X309" i="47"/>
  <c r="Y309" i="47"/>
  <c r="S310" i="47"/>
  <c r="T310" i="47"/>
  <c r="U310" i="47"/>
  <c r="V310" i="47"/>
  <c r="W310" i="47"/>
  <c r="X310" i="47"/>
  <c r="Y310" i="47"/>
  <c r="S311" i="47"/>
  <c r="T311" i="47"/>
  <c r="U311" i="47"/>
  <c r="V311" i="47"/>
  <c r="W311" i="47"/>
  <c r="X311" i="47"/>
  <c r="Y311" i="47"/>
  <c r="S312" i="47"/>
  <c r="T312" i="47"/>
  <c r="U312" i="47"/>
  <c r="V312" i="47"/>
  <c r="W312" i="47"/>
  <c r="X312" i="47"/>
  <c r="Y312" i="47"/>
  <c r="S313" i="47"/>
  <c r="T313" i="47"/>
  <c r="U313" i="47"/>
  <c r="V313" i="47"/>
  <c r="W313" i="47"/>
  <c r="X313" i="47"/>
  <c r="Y313" i="47"/>
  <c r="S314" i="47"/>
  <c r="T314" i="47"/>
  <c r="U314" i="47"/>
  <c r="V314" i="47"/>
  <c r="W314" i="47"/>
  <c r="X314" i="47"/>
  <c r="Y314" i="47"/>
  <c r="S315" i="47"/>
  <c r="T315" i="47"/>
  <c r="U315" i="47"/>
  <c r="V315" i="47"/>
  <c r="W315" i="47"/>
  <c r="X315" i="47"/>
  <c r="Y315" i="47"/>
  <c r="S316" i="47"/>
  <c r="T316" i="47"/>
  <c r="U316" i="47"/>
  <c r="V316" i="47"/>
  <c r="W316" i="47"/>
  <c r="X316" i="47"/>
  <c r="Y316" i="47"/>
  <c r="S317" i="47"/>
  <c r="T317" i="47"/>
  <c r="U317" i="47"/>
  <c r="V317" i="47"/>
  <c r="W317" i="47"/>
  <c r="X317" i="47"/>
  <c r="Y317" i="47"/>
  <c r="S318" i="47"/>
  <c r="T318" i="47"/>
  <c r="U318" i="47"/>
  <c r="V318" i="47"/>
  <c r="W318" i="47"/>
  <c r="X318" i="47"/>
  <c r="Y318" i="47"/>
  <c r="S319" i="47"/>
  <c r="T319" i="47"/>
  <c r="U319" i="47"/>
  <c r="V319" i="47"/>
  <c r="W319" i="47"/>
  <c r="X319" i="47"/>
  <c r="Y319" i="47"/>
  <c r="S320" i="47"/>
  <c r="T320" i="47"/>
  <c r="U320" i="47"/>
  <c r="V320" i="47"/>
  <c r="W320" i="47"/>
  <c r="X320" i="47"/>
  <c r="Y320" i="47"/>
  <c r="S321" i="47"/>
  <c r="T321" i="47"/>
  <c r="U321" i="47"/>
  <c r="V321" i="47"/>
  <c r="W321" i="47"/>
  <c r="X321" i="47"/>
  <c r="Y321" i="47"/>
  <c r="S322" i="47"/>
  <c r="T322" i="47"/>
  <c r="U322" i="47"/>
  <c r="V322" i="47"/>
  <c r="W322" i="47"/>
  <c r="X322" i="47"/>
  <c r="Y322" i="47"/>
  <c r="S323" i="47"/>
  <c r="T323" i="47"/>
  <c r="U323" i="47"/>
  <c r="V323" i="47"/>
  <c r="W323" i="47"/>
  <c r="X323" i="47"/>
  <c r="Y323" i="47"/>
  <c r="S324" i="47"/>
  <c r="T324" i="47"/>
  <c r="U324" i="47"/>
  <c r="V324" i="47"/>
  <c r="W324" i="47"/>
  <c r="X324" i="47"/>
  <c r="Y324" i="47"/>
  <c r="S325" i="47"/>
  <c r="T325" i="47"/>
  <c r="U325" i="47"/>
  <c r="V325" i="47"/>
  <c r="W325" i="47"/>
  <c r="X325" i="47"/>
  <c r="Y325" i="47"/>
  <c r="S326" i="47"/>
  <c r="T326" i="47"/>
  <c r="U326" i="47"/>
  <c r="V326" i="47"/>
  <c r="W326" i="47"/>
  <c r="X326" i="47"/>
  <c r="Y326" i="47"/>
  <c r="S327" i="47"/>
  <c r="T327" i="47"/>
  <c r="U327" i="47"/>
  <c r="V327" i="47"/>
  <c r="W327" i="47"/>
  <c r="X327" i="47"/>
  <c r="Y327" i="47"/>
  <c r="S328" i="47"/>
  <c r="T328" i="47"/>
  <c r="U328" i="47"/>
  <c r="V328" i="47"/>
  <c r="W328" i="47"/>
  <c r="X328" i="47"/>
  <c r="Y328" i="47"/>
  <c r="S329" i="47"/>
  <c r="T329" i="47"/>
  <c r="U329" i="47"/>
  <c r="V329" i="47"/>
  <c r="W329" i="47"/>
  <c r="X329" i="47"/>
  <c r="Y329" i="47"/>
  <c r="S330" i="47"/>
  <c r="T330" i="47"/>
  <c r="U330" i="47"/>
  <c r="V330" i="47"/>
  <c r="W330" i="47"/>
  <c r="X330" i="47"/>
  <c r="Y330" i="47"/>
  <c r="S331" i="47"/>
  <c r="T331" i="47"/>
  <c r="U331" i="47"/>
  <c r="V331" i="47"/>
  <c r="W331" i="47"/>
  <c r="X331" i="47"/>
  <c r="Y331" i="47"/>
  <c r="S332" i="47"/>
  <c r="T332" i="47"/>
  <c r="U332" i="47"/>
  <c r="V332" i="47"/>
  <c r="W332" i="47"/>
  <c r="X332" i="47"/>
  <c r="Y332" i="47"/>
  <c r="S333" i="47"/>
  <c r="T333" i="47"/>
  <c r="U333" i="47"/>
  <c r="V333" i="47"/>
  <c r="W333" i="47"/>
  <c r="X333" i="47"/>
  <c r="Y333" i="47"/>
  <c r="S334" i="47"/>
  <c r="T334" i="47"/>
  <c r="U334" i="47"/>
  <c r="V334" i="47"/>
  <c r="W334" i="47"/>
  <c r="X334" i="47"/>
  <c r="Y334" i="47"/>
  <c r="S335" i="47"/>
  <c r="T335" i="47"/>
  <c r="U335" i="47"/>
  <c r="V335" i="47"/>
  <c r="W335" i="47"/>
  <c r="X335" i="47"/>
  <c r="Y335" i="47"/>
  <c r="S336" i="47"/>
  <c r="T336" i="47"/>
  <c r="U336" i="47"/>
  <c r="V336" i="47"/>
  <c r="W336" i="47"/>
  <c r="X336" i="47"/>
  <c r="Y336" i="47"/>
  <c r="S337" i="47"/>
  <c r="T337" i="47"/>
  <c r="U337" i="47"/>
  <c r="V337" i="47"/>
  <c r="W337" i="47"/>
  <c r="X337" i="47"/>
  <c r="Y337" i="47"/>
  <c r="S338" i="47"/>
  <c r="T338" i="47"/>
  <c r="U338" i="47"/>
  <c r="V338" i="47"/>
  <c r="W338" i="47"/>
  <c r="X338" i="47"/>
  <c r="Y338" i="47"/>
  <c r="S339" i="47"/>
  <c r="T339" i="47"/>
  <c r="U339" i="47"/>
  <c r="V339" i="47"/>
  <c r="W339" i="47"/>
  <c r="X339" i="47"/>
  <c r="Y339" i="47"/>
  <c r="S340" i="47"/>
  <c r="T340" i="47"/>
  <c r="U340" i="47"/>
  <c r="V340" i="47"/>
  <c r="W340" i="47"/>
  <c r="X340" i="47"/>
  <c r="Y340" i="47"/>
  <c r="S341" i="47"/>
  <c r="T341" i="47"/>
  <c r="U341" i="47"/>
  <c r="V341" i="47"/>
  <c r="W341" i="47"/>
  <c r="X341" i="47"/>
  <c r="Y341" i="47"/>
  <c r="S342" i="47"/>
  <c r="T342" i="47"/>
  <c r="U342" i="47"/>
  <c r="V342" i="47"/>
  <c r="W342" i="47"/>
  <c r="X342" i="47"/>
  <c r="Y342" i="47"/>
  <c r="S343" i="47"/>
  <c r="T343" i="47"/>
  <c r="U343" i="47"/>
  <c r="V343" i="47"/>
  <c r="W343" i="47"/>
  <c r="X343" i="47"/>
  <c r="Y343" i="47"/>
  <c r="S344" i="47"/>
  <c r="T344" i="47"/>
  <c r="U344" i="47"/>
  <c r="V344" i="47"/>
  <c r="W344" i="47"/>
  <c r="X344" i="47"/>
  <c r="Y344" i="47"/>
  <c r="S345" i="47"/>
  <c r="T345" i="47"/>
  <c r="U345" i="47"/>
  <c r="V345" i="47"/>
  <c r="W345" i="47"/>
  <c r="X345" i="47"/>
  <c r="Y345" i="47"/>
  <c r="S346" i="47"/>
  <c r="T346" i="47"/>
  <c r="U346" i="47"/>
  <c r="V346" i="47"/>
  <c r="W346" i="47"/>
  <c r="X346" i="47"/>
  <c r="Y346" i="47"/>
  <c r="S347" i="47"/>
  <c r="T347" i="47"/>
  <c r="U347" i="47"/>
  <c r="V347" i="47"/>
  <c r="W347" i="47"/>
  <c r="X347" i="47"/>
  <c r="Y347" i="47"/>
  <c r="S348" i="47"/>
  <c r="T348" i="47"/>
  <c r="U348" i="47"/>
  <c r="V348" i="47"/>
  <c r="W348" i="47"/>
  <c r="X348" i="47"/>
  <c r="Y348" i="47"/>
  <c r="S349" i="47"/>
  <c r="T349" i="47"/>
  <c r="U349" i="47"/>
  <c r="V349" i="47"/>
  <c r="W349" i="47"/>
  <c r="X349" i="47"/>
  <c r="Y349" i="47"/>
  <c r="S350" i="47"/>
  <c r="T350" i="47"/>
  <c r="U350" i="47"/>
  <c r="V350" i="47"/>
  <c r="W350" i="47"/>
  <c r="X350" i="47"/>
  <c r="Y350" i="47"/>
  <c r="S351" i="47"/>
  <c r="T351" i="47"/>
  <c r="U351" i="47"/>
  <c r="V351" i="47"/>
  <c r="W351" i="47"/>
  <c r="X351" i="47"/>
  <c r="Y351" i="47"/>
  <c r="S352" i="47"/>
  <c r="T352" i="47"/>
  <c r="U352" i="47"/>
  <c r="V352" i="47"/>
  <c r="W352" i="47"/>
  <c r="X352" i="47"/>
  <c r="Y352" i="47"/>
  <c r="S353" i="47"/>
  <c r="T353" i="47"/>
  <c r="U353" i="47"/>
  <c r="V353" i="47"/>
  <c r="W353" i="47"/>
  <c r="X353" i="47"/>
  <c r="Y353" i="47"/>
  <c r="S354" i="47"/>
  <c r="T354" i="47"/>
  <c r="U354" i="47"/>
  <c r="V354" i="47"/>
  <c r="W354" i="47"/>
  <c r="X354" i="47"/>
  <c r="Y354" i="47"/>
  <c r="S355" i="47"/>
  <c r="T355" i="47"/>
  <c r="U355" i="47"/>
  <c r="V355" i="47"/>
  <c r="W355" i="47"/>
  <c r="X355" i="47"/>
  <c r="Y355" i="47"/>
  <c r="S356" i="47"/>
  <c r="T356" i="47"/>
  <c r="U356" i="47"/>
  <c r="V356" i="47"/>
  <c r="W356" i="47"/>
  <c r="X356" i="47"/>
  <c r="Y356" i="47"/>
  <c r="S357" i="47"/>
  <c r="T357" i="47"/>
  <c r="U357" i="47"/>
  <c r="V357" i="47"/>
  <c r="W357" i="47"/>
  <c r="X357" i="47"/>
  <c r="Y357" i="47"/>
  <c r="S358" i="47"/>
  <c r="T358" i="47"/>
  <c r="U358" i="47"/>
  <c r="V358" i="47"/>
  <c r="W358" i="47"/>
  <c r="X358" i="47"/>
  <c r="Y358" i="47"/>
  <c r="S359" i="47"/>
  <c r="T359" i="47"/>
  <c r="U359" i="47"/>
  <c r="V359" i="47"/>
  <c r="W359" i="47"/>
  <c r="X359" i="47"/>
  <c r="Y359" i="47"/>
  <c r="S360" i="47"/>
  <c r="T360" i="47"/>
  <c r="U360" i="47"/>
  <c r="V360" i="47"/>
  <c r="W360" i="47"/>
  <c r="X360" i="47"/>
  <c r="Y360" i="47"/>
  <c r="S361" i="47"/>
  <c r="T361" i="47"/>
  <c r="U361" i="47"/>
  <c r="V361" i="47"/>
  <c r="W361" i="47"/>
  <c r="X361" i="47"/>
  <c r="Y361" i="47"/>
  <c r="S362" i="47"/>
  <c r="T362" i="47"/>
  <c r="U362" i="47"/>
  <c r="V362" i="47"/>
  <c r="W362" i="47"/>
  <c r="X362" i="47"/>
  <c r="Y362" i="47"/>
  <c r="S363" i="47"/>
  <c r="T363" i="47"/>
  <c r="U363" i="47"/>
  <c r="V363" i="47"/>
  <c r="W363" i="47"/>
  <c r="X363" i="47"/>
  <c r="Y363" i="47"/>
  <c r="S364" i="47"/>
  <c r="T364" i="47"/>
  <c r="U364" i="47"/>
  <c r="V364" i="47"/>
  <c r="W364" i="47"/>
  <c r="X364" i="47"/>
  <c r="Y364" i="47"/>
  <c r="S365" i="47"/>
  <c r="T365" i="47"/>
  <c r="U365" i="47"/>
  <c r="V365" i="47"/>
  <c r="W365" i="47"/>
  <c r="X365" i="47"/>
  <c r="Y365" i="47"/>
  <c r="S366" i="47"/>
  <c r="T366" i="47"/>
  <c r="U366" i="47"/>
  <c r="V366" i="47"/>
  <c r="W366" i="47"/>
  <c r="X366" i="47"/>
  <c r="Y366" i="47"/>
  <c r="S367" i="47"/>
  <c r="T367" i="47"/>
  <c r="U367" i="47"/>
  <c r="V367" i="47"/>
  <c r="W367" i="47"/>
  <c r="X367" i="47"/>
  <c r="Y367" i="47"/>
  <c r="S368" i="47"/>
  <c r="T368" i="47"/>
  <c r="U368" i="47"/>
  <c r="V368" i="47"/>
  <c r="W368" i="47"/>
  <c r="X368" i="47"/>
  <c r="Y368" i="47"/>
  <c r="S369" i="47"/>
  <c r="T369" i="47"/>
  <c r="U369" i="47"/>
  <c r="V369" i="47"/>
  <c r="W369" i="47"/>
  <c r="X369" i="47"/>
  <c r="Y369" i="47"/>
  <c r="S370" i="47"/>
  <c r="T370" i="47"/>
  <c r="U370" i="47"/>
  <c r="V370" i="47"/>
  <c r="W370" i="47"/>
  <c r="X370" i="47"/>
  <c r="Y370" i="47"/>
  <c r="S371" i="47"/>
  <c r="T371" i="47"/>
  <c r="U371" i="47"/>
  <c r="V371" i="47"/>
  <c r="W371" i="47"/>
  <c r="X371" i="47"/>
  <c r="Y371" i="47"/>
  <c r="S372" i="47"/>
  <c r="T372" i="47"/>
  <c r="U372" i="47"/>
  <c r="V372" i="47"/>
  <c r="W372" i="47"/>
  <c r="X372" i="47"/>
  <c r="Y372" i="47"/>
  <c r="S373" i="47"/>
  <c r="T373" i="47"/>
  <c r="U373" i="47"/>
  <c r="V373" i="47"/>
  <c r="W373" i="47"/>
  <c r="X373" i="47"/>
  <c r="Y373" i="47"/>
  <c r="S374" i="47"/>
  <c r="T374" i="47"/>
  <c r="U374" i="47"/>
  <c r="V374" i="47"/>
  <c r="W374" i="47"/>
  <c r="X374" i="47"/>
  <c r="Y374" i="47"/>
  <c r="S375" i="47"/>
  <c r="T375" i="47"/>
  <c r="U375" i="47"/>
  <c r="V375" i="47"/>
  <c r="W375" i="47"/>
  <c r="X375" i="47"/>
  <c r="Y375" i="47"/>
  <c r="S376" i="47"/>
  <c r="T376" i="47"/>
  <c r="U376" i="47"/>
  <c r="V376" i="47"/>
  <c r="W376" i="47"/>
  <c r="X376" i="47"/>
  <c r="Y376" i="47"/>
  <c r="S377" i="47"/>
  <c r="T377" i="47"/>
  <c r="U377" i="47"/>
  <c r="V377" i="47"/>
  <c r="W377" i="47"/>
  <c r="X377" i="47"/>
  <c r="Y377" i="47"/>
  <c r="S378" i="47"/>
  <c r="T378" i="47"/>
  <c r="U378" i="47"/>
  <c r="V378" i="47"/>
  <c r="W378" i="47"/>
  <c r="X378" i="47"/>
  <c r="Y378" i="47"/>
  <c r="S379" i="47"/>
  <c r="T379" i="47"/>
  <c r="U379" i="47"/>
  <c r="V379" i="47"/>
  <c r="W379" i="47"/>
  <c r="X379" i="47"/>
  <c r="Y379" i="47"/>
  <c r="S380" i="47"/>
  <c r="T380" i="47"/>
  <c r="U380" i="47"/>
  <c r="V380" i="47"/>
  <c r="W380" i="47"/>
  <c r="X380" i="47"/>
  <c r="Y380" i="47"/>
  <c r="S381" i="47"/>
  <c r="T381" i="47"/>
  <c r="U381" i="47"/>
  <c r="V381" i="47"/>
  <c r="W381" i="47"/>
  <c r="X381" i="47"/>
  <c r="Y381" i="47"/>
  <c r="S382" i="47"/>
  <c r="T382" i="47"/>
  <c r="U382" i="47"/>
  <c r="V382" i="47"/>
  <c r="W382" i="47"/>
  <c r="X382" i="47"/>
  <c r="Y382" i="47"/>
  <c r="S383" i="47"/>
  <c r="T383" i="47"/>
  <c r="U383" i="47"/>
  <c r="V383" i="47"/>
  <c r="W383" i="47"/>
  <c r="X383" i="47"/>
  <c r="Y383" i="47"/>
  <c r="S384" i="47"/>
  <c r="T384" i="47"/>
  <c r="U384" i="47"/>
  <c r="V384" i="47"/>
  <c r="W384" i="47"/>
  <c r="X384" i="47"/>
  <c r="Y384" i="47"/>
  <c r="S385" i="47"/>
  <c r="T385" i="47"/>
  <c r="U385" i="47"/>
  <c r="V385" i="47"/>
  <c r="W385" i="47"/>
  <c r="X385" i="47"/>
  <c r="Y385" i="47"/>
  <c r="S386" i="47"/>
  <c r="T386" i="47"/>
  <c r="U386" i="47"/>
  <c r="V386" i="47"/>
  <c r="W386" i="47"/>
  <c r="X386" i="47"/>
  <c r="Y386" i="47"/>
  <c r="S387" i="47"/>
  <c r="T387" i="47"/>
  <c r="U387" i="47"/>
  <c r="V387" i="47"/>
  <c r="W387" i="47"/>
  <c r="X387" i="47"/>
  <c r="Y387" i="47"/>
  <c r="S388" i="47"/>
  <c r="T388" i="47"/>
  <c r="U388" i="47"/>
  <c r="V388" i="47"/>
  <c r="W388" i="47"/>
  <c r="X388" i="47"/>
  <c r="Y388" i="47"/>
  <c r="S389" i="47"/>
  <c r="T389" i="47"/>
  <c r="U389" i="47"/>
  <c r="V389" i="47"/>
  <c r="W389" i="47"/>
  <c r="X389" i="47"/>
  <c r="Y389" i="47"/>
  <c r="S390" i="47"/>
  <c r="T390" i="47"/>
  <c r="U390" i="47"/>
  <c r="V390" i="47"/>
  <c r="W390" i="47"/>
  <c r="X390" i="47"/>
  <c r="Y390" i="47"/>
  <c r="S391" i="47"/>
  <c r="T391" i="47"/>
  <c r="U391" i="47"/>
  <c r="V391" i="47"/>
  <c r="W391" i="47"/>
  <c r="X391" i="47"/>
  <c r="Y391" i="47"/>
  <c r="S392" i="47"/>
  <c r="T392" i="47"/>
  <c r="U392" i="47"/>
  <c r="V392" i="47"/>
  <c r="W392" i="47"/>
  <c r="X392" i="47"/>
  <c r="Y392" i="47"/>
  <c r="S393" i="47"/>
  <c r="T393" i="47"/>
  <c r="U393" i="47"/>
  <c r="V393" i="47"/>
  <c r="W393" i="47"/>
  <c r="X393" i="47"/>
  <c r="Y393" i="47"/>
  <c r="S394" i="47"/>
  <c r="T394" i="47"/>
  <c r="U394" i="47"/>
  <c r="V394" i="47"/>
  <c r="W394" i="47"/>
  <c r="X394" i="47"/>
  <c r="Y394" i="47"/>
  <c r="S395" i="47"/>
  <c r="T395" i="47"/>
  <c r="U395" i="47"/>
  <c r="V395" i="47"/>
  <c r="W395" i="47"/>
  <c r="X395" i="47"/>
  <c r="Y395" i="47"/>
  <c r="S396" i="47"/>
  <c r="T396" i="47"/>
  <c r="U396" i="47"/>
  <c r="V396" i="47"/>
  <c r="W396" i="47"/>
  <c r="X396" i="47"/>
  <c r="Y396" i="47"/>
  <c r="S397" i="47"/>
  <c r="T397" i="47"/>
  <c r="U397" i="47"/>
  <c r="V397" i="47"/>
  <c r="W397" i="47"/>
  <c r="X397" i="47"/>
  <c r="Y397" i="47"/>
  <c r="S398" i="47"/>
  <c r="T398" i="47"/>
  <c r="U398" i="47"/>
  <c r="V398" i="47"/>
  <c r="W398" i="47"/>
  <c r="X398" i="47"/>
  <c r="Y398" i="47"/>
  <c r="S399" i="47"/>
  <c r="T399" i="47"/>
  <c r="U399" i="47"/>
  <c r="V399" i="47"/>
  <c r="W399" i="47"/>
  <c r="X399" i="47"/>
  <c r="Y399" i="47"/>
  <c r="S400" i="47"/>
  <c r="T400" i="47"/>
  <c r="U400" i="47"/>
  <c r="V400" i="47"/>
  <c r="W400" i="47"/>
  <c r="X400" i="47"/>
  <c r="Y400" i="47"/>
  <c r="S401" i="47"/>
  <c r="T401" i="47"/>
  <c r="U401" i="47"/>
  <c r="V401" i="47"/>
  <c r="W401" i="47"/>
  <c r="X401" i="47"/>
  <c r="Y401" i="47"/>
  <c r="S402" i="47"/>
  <c r="T402" i="47"/>
  <c r="U402" i="47"/>
  <c r="V402" i="47"/>
  <c r="W402" i="47"/>
  <c r="X402" i="47"/>
  <c r="Y402" i="47"/>
  <c r="S403" i="47"/>
  <c r="T403" i="47"/>
  <c r="U403" i="47"/>
  <c r="V403" i="47"/>
  <c r="W403" i="47"/>
  <c r="X403" i="47"/>
  <c r="Y403" i="47"/>
  <c r="S404" i="47"/>
  <c r="T404" i="47"/>
  <c r="U404" i="47"/>
  <c r="V404" i="47"/>
  <c r="W404" i="47"/>
  <c r="X404" i="47"/>
  <c r="Y404" i="47"/>
  <c r="S405" i="47"/>
  <c r="T405" i="47"/>
  <c r="U405" i="47"/>
  <c r="V405" i="47"/>
  <c r="W405" i="47"/>
  <c r="X405" i="47"/>
  <c r="Y405" i="47"/>
  <c r="S406" i="47"/>
  <c r="T406" i="47"/>
  <c r="U406" i="47"/>
  <c r="V406" i="47"/>
  <c r="W406" i="47"/>
  <c r="X406" i="47"/>
  <c r="Y406" i="47"/>
  <c r="S407" i="47"/>
  <c r="T407" i="47"/>
  <c r="U407" i="47"/>
  <c r="V407" i="47"/>
  <c r="W407" i="47"/>
  <c r="X407" i="47"/>
  <c r="Y407" i="47"/>
  <c r="S408" i="47"/>
  <c r="T408" i="47"/>
  <c r="U408" i="47"/>
  <c r="V408" i="47"/>
  <c r="W408" i="47"/>
  <c r="X408" i="47"/>
  <c r="Y408" i="47"/>
  <c r="S409" i="47"/>
  <c r="T409" i="47"/>
  <c r="U409" i="47"/>
  <c r="V409" i="47"/>
  <c r="W409" i="47"/>
  <c r="X409" i="47"/>
  <c r="Y409" i="47"/>
  <c r="S410" i="47"/>
  <c r="T410" i="47"/>
  <c r="U410" i="47"/>
  <c r="V410" i="47"/>
  <c r="W410" i="47"/>
  <c r="X410" i="47"/>
  <c r="Y410" i="47"/>
  <c r="S411" i="47"/>
  <c r="T411" i="47"/>
  <c r="U411" i="47"/>
  <c r="V411" i="47"/>
  <c r="W411" i="47"/>
  <c r="X411" i="47"/>
  <c r="Y411" i="47"/>
  <c r="S412" i="47"/>
  <c r="T412" i="47"/>
  <c r="U412" i="47"/>
  <c r="V412" i="47"/>
  <c r="W412" i="47"/>
  <c r="X412" i="47"/>
  <c r="Y412" i="47"/>
  <c r="S413" i="47"/>
  <c r="T413" i="47"/>
  <c r="U413" i="47"/>
  <c r="V413" i="47"/>
  <c r="W413" i="47"/>
  <c r="X413" i="47"/>
  <c r="Y413" i="47"/>
  <c r="S414" i="47"/>
  <c r="T414" i="47"/>
  <c r="U414" i="47"/>
  <c r="V414" i="47"/>
  <c r="W414" i="47"/>
  <c r="X414" i="47"/>
  <c r="Y414" i="47"/>
  <c r="S415" i="47"/>
  <c r="T415" i="47"/>
  <c r="U415" i="47"/>
  <c r="V415" i="47"/>
  <c r="W415" i="47"/>
  <c r="X415" i="47"/>
  <c r="Y415" i="47"/>
  <c r="S416" i="47"/>
  <c r="T416" i="47"/>
  <c r="U416" i="47"/>
  <c r="V416" i="47"/>
  <c r="W416" i="47"/>
  <c r="X416" i="47"/>
  <c r="Y416" i="47"/>
  <c r="S417" i="47"/>
  <c r="T417" i="47"/>
  <c r="U417" i="47"/>
  <c r="V417" i="47"/>
  <c r="W417" i="47"/>
  <c r="X417" i="47"/>
  <c r="Y417" i="47"/>
  <c r="S418" i="47"/>
  <c r="T418" i="47"/>
  <c r="U418" i="47"/>
  <c r="V418" i="47"/>
  <c r="W418" i="47"/>
  <c r="X418" i="47"/>
  <c r="Y418" i="47"/>
  <c r="S419" i="47"/>
  <c r="T419" i="47"/>
  <c r="U419" i="47"/>
  <c r="V419" i="47"/>
  <c r="W419" i="47"/>
  <c r="X419" i="47"/>
  <c r="Y419" i="47"/>
  <c r="S420" i="47"/>
  <c r="T420" i="47"/>
  <c r="U420" i="47"/>
  <c r="V420" i="47"/>
  <c r="W420" i="47"/>
  <c r="X420" i="47"/>
  <c r="Y420" i="47"/>
  <c r="S421" i="47"/>
  <c r="T421" i="47"/>
  <c r="U421" i="47"/>
  <c r="V421" i="47"/>
  <c r="W421" i="47"/>
  <c r="X421" i="47"/>
  <c r="Y421" i="47"/>
  <c r="S422" i="47"/>
  <c r="T422" i="47"/>
  <c r="U422" i="47"/>
  <c r="V422" i="47"/>
  <c r="W422" i="47"/>
  <c r="X422" i="47"/>
  <c r="Y422" i="47"/>
  <c r="S423" i="47"/>
  <c r="T423" i="47"/>
  <c r="U423" i="47"/>
  <c r="V423" i="47"/>
  <c r="W423" i="47"/>
  <c r="X423" i="47"/>
  <c r="Y423" i="47"/>
  <c r="S424" i="47"/>
  <c r="T424" i="47"/>
  <c r="U424" i="47"/>
  <c r="V424" i="47"/>
  <c r="W424" i="47"/>
  <c r="X424" i="47"/>
  <c r="Y424" i="47"/>
  <c r="S425" i="47"/>
  <c r="T425" i="47"/>
  <c r="U425" i="47"/>
  <c r="V425" i="47"/>
  <c r="W425" i="47"/>
  <c r="X425" i="47"/>
  <c r="Y425" i="47"/>
  <c r="S426" i="47"/>
  <c r="T426" i="47"/>
  <c r="U426" i="47"/>
  <c r="V426" i="47"/>
  <c r="W426" i="47"/>
  <c r="X426" i="47"/>
  <c r="Y426" i="47"/>
  <c r="S427" i="47"/>
  <c r="T427" i="47"/>
  <c r="U427" i="47"/>
  <c r="V427" i="47"/>
  <c r="W427" i="47"/>
  <c r="X427" i="47"/>
  <c r="Y427" i="47"/>
  <c r="S428" i="47"/>
  <c r="T428" i="47"/>
  <c r="U428" i="47"/>
  <c r="V428" i="47"/>
  <c r="W428" i="47"/>
  <c r="X428" i="47"/>
  <c r="Y428" i="47"/>
  <c r="S429" i="47"/>
  <c r="T429" i="47"/>
  <c r="U429" i="47"/>
  <c r="V429" i="47"/>
  <c r="W429" i="47"/>
  <c r="X429" i="47"/>
  <c r="Y429" i="47"/>
  <c r="S430" i="47"/>
  <c r="T430" i="47"/>
  <c r="U430" i="47"/>
  <c r="V430" i="47"/>
  <c r="W430" i="47"/>
  <c r="X430" i="47"/>
  <c r="Y430" i="47"/>
  <c r="S431" i="47"/>
  <c r="T431" i="47"/>
  <c r="U431" i="47"/>
  <c r="V431" i="47"/>
  <c r="W431" i="47"/>
  <c r="X431" i="47"/>
  <c r="Y431" i="47"/>
  <c r="S432" i="47"/>
  <c r="T432" i="47"/>
  <c r="U432" i="47"/>
  <c r="V432" i="47"/>
  <c r="W432" i="47"/>
  <c r="X432" i="47"/>
  <c r="Y432" i="47"/>
  <c r="S433" i="47"/>
  <c r="T433" i="47"/>
  <c r="U433" i="47"/>
  <c r="V433" i="47"/>
  <c r="W433" i="47"/>
  <c r="X433" i="47"/>
  <c r="Y433" i="47"/>
  <c r="S434" i="47"/>
  <c r="T434" i="47"/>
  <c r="U434" i="47"/>
  <c r="V434" i="47"/>
  <c r="W434" i="47"/>
  <c r="X434" i="47"/>
  <c r="Y434" i="47"/>
  <c r="S435" i="47"/>
  <c r="T435" i="47"/>
  <c r="U435" i="47"/>
  <c r="V435" i="47"/>
  <c r="W435" i="47"/>
  <c r="X435" i="47"/>
  <c r="Y435" i="47"/>
  <c r="S436" i="47"/>
  <c r="T436" i="47"/>
  <c r="U436" i="47"/>
  <c r="V436" i="47"/>
  <c r="W436" i="47"/>
  <c r="X436" i="47"/>
  <c r="Y436" i="47"/>
  <c r="S437" i="47"/>
  <c r="T437" i="47"/>
  <c r="U437" i="47"/>
  <c r="V437" i="47"/>
  <c r="W437" i="47"/>
  <c r="X437" i="47"/>
  <c r="Y437" i="47"/>
  <c r="S438" i="47"/>
  <c r="T438" i="47"/>
  <c r="U438" i="47"/>
  <c r="V438" i="47"/>
  <c r="W438" i="47"/>
  <c r="X438" i="47"/>
  <c r="Y438" i="47"/>
  <c r="S439" i="47"/>
  <c r="T439" i="47"/>
  <c r="U439" i="47"/>
  <c r="V439" i="47"/>
  <c r="W439" i="47"/>
  <c r="X439" i="47"/>
  <c r="Y439" i="47"/>
  <c r="S440" i="47"/>
  <c r="T440" i="47"/>
  <c r="U440" i="47"/>
  <c r="V440" i="47"/>
  <c r="W440" i="47"/>
  <c r="X440" i="47"/>
  <c r="Y440" i="47"/>
  <c r="S441" i="47"/>
  <c r="T441" i="47"/>
  <c r="U441" i="47"/>
  <c r="V441" i="47"/>
  <c r="W441" i="47"/>
  <c r="X441" i="47"/>
  <c r="Y441" i="47"/>
  <c r="S442" i="47"/>
  <c r="T442" i="47"/>
  <c r="U442" i="47"/>
  <c r="V442" i="47"/>
  <c r="W442" i="47"/>
  <c r="X442" i="47"/>
  <c r="Y442" i="47"/>
  <c r="S443" i="47"/>
  <c r="T443" i="47"/>
  <c r="U443" i="47"/>
  <c r="V443" i="47"/>
  <c r="W443" i="47"/>
  <c r="X443" i="47"/>
  <c r="Y443" i="47"/>
  <c r="S444" i="47"/>
  <c r="T444" i="47"/>
  <c r="U444" i="47"/>
  <c r="V444" i="47"/>
  <c r="W444" i="47"/>
  <c r="X444" i="47"/>
  <c r="Y444" i="47"/>
  <c r="S445" i="47"/>
  <c r="T445" i="47"/>
  <c r="U445" i="47"/>
  <c r="V445" i="47"/>
  <c r="W445" i="47"/>
  <c r="X445" i="47"/>
  <c r="Y445" i="47"/>
  <c r="S446" i="47"/>
  <c r="T446" i="47"/>
  <c r="U446" i="47"/>
  <c r="V446" i="47"/>
  <c r="W446" i="47"/>
  <c r="X446" i="47"/>
  <c r="Y446" i="47"/>
  <c r="S447" i="47"/>
  <c r="T447" i="47"/>
  <c r="U447" i="47"/>
  <c r="V447" i="47"/>
  <c r="W447" i="47"/>
  <c r="X447" i="47"/>
  <c r="Y447" i="47"/>
  <c r="S448" i="47"/>
  <c r="T448" i="47"/>
  <c r="U448" i="47"/>
  <c r="V448" i="47"/>
  <c r="W448" i="47"/>
  <c r="X448" i="47"/>
  <c r="Y448" i="47"/>
  <c r="S449" i="47"/>
  <c r="T449" i="47"/>
  <c r="U449" i="47"/>
  <c r="V449" i="47"/>
  <c r="W449" i="47"/>
  <c r="X449" i="47"/>
  <c r="Y449" i="47"/>
  <c r="S450" i="47"/>
  <c r="T450" i="47"/>
  <c r="U450" i="47"/>
  <c r="V450" i="47"/>
  <c r="W450" i="47"/>
  <c r="X450" i="47"/>
  <c r="Y450" i="47"/>
  <c r="S451" i="47"/>
  <c r="T451" i="47"/>
  <c r="U451" i="47"/>
  <c r="V451" i="47"/>
  <c r="W451" i="47"/>
  <c r="X451" i="47"/>
  <c r="Y451" i="47"/>
  <c r="S452" i="47"/>
  <c r="T452" i="47"/>
  <c r="U452" i="47"/>
  <c r="V452" i="47"/>
  <c r="W452" i="47"/>
  <c r="X452" i="47"/>
  <c r="Y452" i="47"/>
  <c r="S453" i="47"/>
  <c r="T453" i="47"/>
  <c r="U453" i="47"/>
  <c r="V453" i="47"/>
  <c r="W453" i="47"/>
  <c r="X453" i="47"/>
  <c r="Y453" i="47"/>
  <c r="S454" i="47"/>
  <c r="T454" i="47"/>
  <c r="U454" i="47"/>
  <c r="V454" i="47"/>
  <c r="W454" i="47"/>
  <c r="X454" i="47"/>
  <c r="Y454" i="47"/>
  <c r="S455" i="47"/>
  <c r="T455" i="47"/>
  <c r="U455" i="47"/>
  <c r="V455" i="47"/>
  <c r="W455" i="47"/>
  <c r="X455" i="47"/>
  <c r="Y455" i="47"/>
  <c r="S456" i="47"/>
  <c r="T456" i="47"/>
  <c r="U456" i="47"/>
  <c r="V456" i="47"/>
  <c r="W456" i="47"/>
  <c r="X456" i="47"/>
  <c r="Y456" i="47"/>
  <c r="S457" i="47"/>
  <c r="T457" i="47"/>
  <c r="U457" i="47"/>
  <c r="V457" i="47"/>
  <c r="W457" i="47"/>
  <c r="X457" i="47"/>
  <c r="Y457" i="47"/>
  <c r="S458" i="47"/>
  <c r="T458" i="47"/>
  <c r="U458" i="47"/>
  <c r="V458" i="47"/>
  <c r="W458" i="47"/>
  <c r="X458" i="47"/>
  <c r="Y458" i="47"/>
  <c r="S459" i="47"/>
  <c r="T459" i="47"/>
  <c r="U459" i="47"/>
  <c r="V459" i="47"/>
  <c r="W459" i="47"/>
  <c r="X459" i="47"/>
  <c r="Y459" i="47"/>
  <c r="S460" i="47"/>
  <c r="T460" i="47"/>
  <c r="U460" i="47"/>
  <c r="V460" i="47"/>
  <c r="W460" i="47"/>
  <c r="X460" i="47"/>
  <c r="Y460" i="47"/>
  <c r="S461" i="47"/>
  <c r="T461" i="47"/>
  <c r="U461" i="47"/>
  <c r="V461" i="47"/>
  <c r="W461" i="47"/>
  <c r="X461" i="47"/>
  <c r="Y461" i="47"/>
  <c r="S462" i="47"/>
  <c r="T462" i="47"/>
  <c r="U462" i="47"/>
  <c r="V462" i="47"/>
  <c r="W462" i="47"/>
  <c r="X462" i="47"/>
  <c r="Y462" i="47"/>
  <c r="S463" i="47"/>
  <c r="T463" i="47"/>
  <c r="U463" i="47"/>
  <c r="V463" i="47"/>
  <c r="W463" i="47"/>
  <c r="X463" i="47"/>
  <c r="Y463" i="47"/>
  <c r="S464" i="47"/>
  <c r="T464" i="47"/>
  <c r="U464" i="47"/>
  <c r="V464" i="47"/>
  <c r="W464" i="47"/>
  <c r="X464" i="47"/>
  <c r="Y464" i="47"/>
  <c r="S465" i="47"/>
  <c r="T465" i="47"/>
  <c r="U465" i="47"/>
  <c r="V465" i="47"/>
  <c r="W465" i="47"/>
  <c r="X465" i="47"/>
  <c r="Y465" i="47"/>
  <c r="S466" i="47"/>
  <c r="T466" i="47"/>
  <c r="U466" i="47"/>
  <c r="V466" i="47"/>
  <c r="W466" i="47"/>
  <c r="X466" i="47"/>
  <c r="Y466" i="47"/>
  <c r="S467" i="47"/>
  <c r="T467" i="47"/>
  <c r="U467" i="47"/>
  <c r="V467" i="47"/>
  <c r="W467" i="47"/>
  <c r="X467" i="47"/>
  <c r="Y467" i="47"/>
  <c r="S468" i="47"/>
  <c r="T468" i="47"/>
  <c r="U468" i="47"/>
  <c r="V468" i="47"/>
  <c r="W468" i="47"/>
  <c r="X468" i="47"/>
  <c r="Y468" i="47"/>
  <c r="S469" i="47"/>
  <c r="T469" i="47"/>
  <c r="U469" i="47"/>
  <c r="V469" i="47"/>
  <c r="W469" i="47"/>
  <c r="X469" i="47"/>
  <c r="Y469" i="47"/>
  <c r="S470" i="47"/>
  <c r="T470" i="47"/>
  <c r="U470" i="47"/>
  <c r="V470" i="47"/>
  <c r="W470" i="47"/>
  <c r="X470" i="47"/>
  <c r="Y470" i="47"/>
  <c r="S471" i="47"/>
  <c r="T471" i="47"/>
  <c r="U471" i="47"/>
  <c r="V471" i="47"/>
  <c r="W471" i="47"/>
  <c r="X471" i="47"/>
  <c r="Y471" i="47"/>
  <c r="S472" i="47"/>
  <c r="T472" i="47"/>
  <c r="U472" i="47"/>
  <c r="V472" i="47"/>
  <c r="W472" i="47"/>
  <c r="X472" i="47"/>
  <c r="Y472" i="47"/>
  <c r="S473" i="47"/>
  <c r="T473" i="47"/>
  <c r="U473" i="47"/>
  <c r="V473" i="47"/>
  <c r="W473" i="47"/>
  <c r="X473" i="47"/>
  <c r="Y473" i="47"/>
  <c r="S474" i="47"/>
  <c r="T474" i="47"/>
  <c r="U474" i="47"/>
  <c r="V474" i="47"/>
  <c r="W474" i="47"/>
  <c r="X474" i="47"/>
  <c r="Y474" i="47"/>
  <c r="S475" i="47"/>
  <c r="T475" i="47"/>
  <c r="U475" i="47"/>
  <c r="V475" i="47"/>
  <c r="W475" i="47"/>
  <c r="X475" i="47"/>
  <c r="Y475" i="47"/>
  <c r="S476" i="47"/>
  <c r="T476" i="47"/>
  <c r="U476" i="47"/>
  <c r="V476" i="47"/>
  <c r="W476" i="47"/>
  <c r="X476" i="47"/>
  <c r="Y476" i="47"/>
  <c r="S477" i="47"/>
  <c r="T477" i="47"/>
  <c r="U477" i="47"/>
  <c r="V477" i="47"/>
  <c r="W477" i="47"/>
  <c r="X477" i="47"/>
  <c r="Y477" i="47"/>
  <c r="S478" i="47"/>
  <c r="T478" i="47"/>
  <c r="U478" i="47"/>
  <c r="V478" i="47"/>
  <c r="W478" i="47"/>
  <c r="X478" i="47"/>
  <c r="Y478" i="47"/>
  <c r="S479" i="47"/>
  <c r="T479" i="47"/>
  <c r="U479" i="47"/>
  <c r="V479" i="47"/>
  <c r="W479" i="47"/>
  <c r="X479" i="47"/>
  <c r="Y479" i="47"/>
  <c r="S480" i="47"/>
  <c r="T480" i="47"/>
  <c r="U480" i="47"/>
  <c r="V480" i="47"/>
  <c r="W480" i="47"/>
  <c r="X480" i="47"/>
  <c r="Y480" i="47"/>
  <c r="S481" i="47"/>
  <c r="T481" i="47"/>
  <c r="U481" i="47"/>
  <c r="V481" i="47"/>
  <c r="W481" i="47"/>
  <c r="X481" i="47"/>
  <c r="Y481" i="47"/>
  <c r="S482" i="47"/>
  <c r="T482" i="47"/>
  <c r="U482" i="47"/>
  <c r="V482" i="47"/>
  <c r="W482" i="47"/>
  <c r="X482" i="47"/>
  <c r="Y482" i="47"/>
  <c r="S483" i="47"/>
  <c r="T483" i="47"/>
  <c r="U483" i="47"/>
  <c r="V483" i="47"/>
  <c r="W483" i="47"/>
  <c r="X483" i="47"/>
  <c r="Y483" i="47"/>
  <c r="S484" i="47"/>
  <c r="T484" i="47"/>
  <c r="U484" i="47"/>
  <c r="V484" i="47"/>
  <c r="W484" i="47"/>
  <c r="X484" i="47"/>
  <c r="Y484" i="47"/>
  <c r="S485" i="47"/>
  <c r="T485" i="47"/>
  <c r="U485" i="47"/>
  <c r="V485" i="47"/>
  <c r="W485" i="47"/>
  <c r="X485" i="47"/>
  <c r="Y485" i="47"/>
  <c r="S486" i="47"/>
  <c r="T486" i="47"/>
  <c r="U486" i="47"/>
  <c r="V486" i="47"/>
  <c r="W486" i="47"/>
  <c r="X486" i="47"/>
  <c r="Y486" i="47"/>
  <c r="S487" i="47"/>
  <c r="T487" i="47"/>
  <c r="U487" i="47"/>
  <c r="V487" i="47"/>
  <c r="W487" i="47"/>
  <c r="X487" i="47"/>
  <c r="Y487" i="47"/>
  <c r="S488" i="47"/>
  <c r="T488" i="47"/>
  <c r="U488" i="47"/>
  <c r="V488" i="47"/>
  <c r="W488" i="47"/>
  <c r="X488" i="47"/>
  <c r="Y488" i="47"/>
  <c r="S489" i="47"/>
  <c r="T489" i="47"/>
  <c r="U489" i="47"/>
  <c r="V489" i="47"/>
  <c r="W489" i="47"/>
  <c r="X489" i="47"/>
  <c r="Y489" i="47"/>
  <c r="S490" i="47"/>
  <c r="T490" i="47"/>
  <c r="U490" i="47"/>
  <c r="V490" i="47"/>
  <c r="W490" i="47"/>
  <c r="X490" i="47"/>
  <c r="Y490" i="47"/>
  <c r="S491" i="47"/>
  <c r="T491" i="47"/>
  <c r="U491" i="47"/>
  <c r="V491" i="47"/>
  <c r="W491" i="47"/>
  <c r="X491" i="47"/>
  <c r="Y491" i="47"/>
  <c r="S492" i="47"/>
  <c r="T492" i="47"/>
  <c r="U492" i="47"/>
  <c r="V492" i="47"/>
  <c r="W492" i="47"/>
  <c r="X492" i="47"/>
  <c r="Y492" i="47"/>
  <c r="S493" i="47"/>
  <c r="T493" i="47"/>
  <c r="U493" i="47"/>
  <c r="V493" i="47"/>
  <c r="W493" i="47"/>
  <c r="X493" i="47"/>
  <c r="Y493" i="47"/>
  <c r="S494" i="47"/>
  <c r="T494" i="47"/>
  <c r="U494" i="47"/>
  <c r="V494" i="47"/>
  <c r="W494" i="47"/>
  <c r="X494" i="47"/>
  <c r="Y494" i="47"/>
  <c r="S495" i="47"/>
  <c r="T495" i="47"/>
  <c r="U495" i="47"/>
  <c r="V495" i="47"/>
  <c r="W495" i="47"/>
  <c r="X495" i="47"/>
  <c r="Y495" i="47"/>
  <c r="S496" i="47"/>
  <c r="T496" i="47"/>
  <c r="U496" i="47"/>
  <c r="V496" i="47"/>
  <c r="W496" i="47"/>
  <c r="X496" i="47"/>
  <c r="Y496" i="47"/>
  <c r="S497" i="47"/>
  <c r="T497" i="47"/>
  <c r="U497" i="47"/>
  <c r="V497" i="47"/>
  <c r="W497" i="47"/>
  <c r="X497" i="47"/>
  <c r="Y497" i="47"/>
  <c r="S498" i="47"/>
  <c r="T498" i="47"/>
  <c r="U498" i="47"/>
  <c r="V498" i="47"/>
  <c r="W498" i="47"/>
  <c r="X498" i="47"/>
  <c r="Y498" i="47"/>
  <c r="S499" i="47"/>
  <c r="T499" i="47"/>
  <c r="U499" i="47"/>
  <c r="V499" i="47"/>
  <c r="W499" i="47"/>
  <c r="X499" i="47"/>
  <c r="Y499" i="47"/>
  <c r="S500" i="47"/>
  <c r="T500" i="47"/>
  <c r="U500" i="47"/>
  <c r="V500" i="47"/>
  <c r="W500" i="47"/>
  <c r="X500" i="47"/>
  <c r="Y500" i="47"/>
  <c r="S501" i="47"/>
  <c r="T501" i="47"/>
  <c r="U501" i="47"/>
  <c r="V501" i="47"/>
  <c r="W501" i="47"/>
  <c r="X501" i="47"/>
  <c r="Y501" i="47"/>
  <c r="S502" i="47"/>
  <c r="T502" i="47"/>
  <c r="U502" i="47"/>
  <c r="V502" i="47"/>
  <c r="W502" i="47"/>
  <c r="X502" i="47"/>
  <c r="Y502" i="47"/>
  <c r="S503" i="47"/>
  <c r="T503" i="47"/>
  <c r="U503" i="47"/>
  <c r="V503" i="47"/>
  <c r="W503" i="47"/>
  <c r="X503" i="47"/>
  <c r="Y503" i="47"/>
  <c r="S504" i="47"/>
  <c r="T504" i="47"/>
  <c r="U504" i="47"/>
  <c r="V504" i="47"/>
  <c r="W504" i="47"/>
  <c r="X504" i="47"/>
  <c r="Y504" i="47"/>
  <c r="S505" i="47"/>
  <c r="T505" i="47"/>
  <c r="U505" i="47"/>
  <c r="V505" i="47"/>
  <c r="W505" i="47"/>
  <c r="X505" i="47"/>
  <c r="Y505" i="47"/>
  <c r="S506" i="47"/>
  <c r="T506" i="47"/>
  <c r="U506" i="47"/>
  <c r="V506" i="47"/>
  <c r="W506" i="47"/>
  <c r="X506" i="47"/>
  <c r="Y506" i="47"/>
  <c r="S507" i="47"/>
  <c r="T507" i="47"/>
  <c r="U507" i="47"/>
  <c r="V507" i="47"/>
  <c r="W507" i="47"/>
  <c r="X507" i="47"/>
  <c r="Y507" i="47"/>
  <c r="S508" i="47"/>
  <c r="T508" i="47"/>
  <c r="U508" i="47"/>
  <c r="V508" i="47"/>
  <c r="W508" i="47"/>
  <c r="X508" i="47"/>
  <c r="Y508" i="47"/>
  <c r="S509" i="47"/>
  <c r="T509" i="47"/>
  <c r="U509" i="47"/>
  <c r="V509" i="47"/>
  <c r="W509" i="47"/>
  <c r="X509" i="47"/>
  <c r="Y509" i="47"/>
  <c r="S510" i="47"/>
  <c r="T510" i="47"/>
  <c r="U510" i="47"/>
  <c r="V510" i="47"/>
  <c r="W510" i="47"/>
  <c r="X510" i="47"/>
  <c r="Y510" i="47"/>
  <c r="S511" i="47"/>
  <c r="T511" i="47"/>
  <c r="U511" i="47"/>
  <c r="V511" i="47"/>
  <c r="W511" i="47"/>
  <c r="X511" i="47"/>
  <c r="Y511" i="47"/>
  <c r="S512" i="47"/>
  <c r="T512" i="47"/>
  <c r="U512" i="47"/>
  <c r="V512" i="47"/>
  <c r="W512" i="47"/>
  <c r="X512" i="47"/>
  <c r="Y512" i="47"/>
  <c r="S513" i="47"/>
  <c r="T513" i="47"/>
  <c r="U513" i="47"/>
  <c r="V513" i="47"/>
  <c r="W513" i="47"/>
  <c r="X513" i="47"/>
  <c r="Y513" i="47"/>
  <c r="S514" i="47"/>
  <c r="T514" i="47"/>
  <c r="U514" i="47"/>
  <c r="V514" i="47"/>
  <c r="W514" i="47"/>
  <c r="X514" i="47"/>
  <c r="Y514" i="47"/>
  <c r="S515" i="47"/>
  <c r="T515" i="47"/>
  <c r="U515" i="47"/>
  <c r="V515" i="47"/>
  <c r="W515" i="47"/>
  <c r="X515" i="47"/>
  <c r="Y515" i="47"/>
  <c r="S516" i="47"/>
  <c r="T516" i="47"/>
  <c r="U516" i="47"/>
  <c r="V516" i="47"/>
  <c r="W516" i="47"/>
  <c r="X516" i="47"/>
  <c r="Y516" i="47"/>
  <c r="S517" i="47"/>
  <c r="T517" i="47"/>
  <c r="U517" i="47"/>
  <c r="V517" i="47"/>
  <c r="W517" i="47"/>
  <c r="X517" i="47"/>
  <c r="Y517" i="47"/>
  <c r="S518" i="47"/>
  <c r="T518" i="47"/>
  <c r="U518" i="47"/>
  <c r="V518" i="47"/>
  <c r="W518" i="47"/>
  <c r="X518" i="47"/>
  <c r="Y518" i="47"/>
  <c r="S519" i="47"/>
  <c r="T519" i="47"/>
  <c r="U519" i="47"/>
  <c r="V519" i="47"/>
  <c r="W519" i="47"/>
  <c r="X519" i="47"/>
  <c r="Y519" i="47"/>
  <c r="S520" i="47"/>
  <c r="T520" i="47"/>
  <c r="U520" i="47"/>
  <c r="V520" i="47"/>
  <c r="W520" i="47"/>
  <c r="X520" i="47"/>
  <c r="Y520" i="47"/>
  <c r="S521" i="47"/>
  <c r="T521" i="47"/>
  <c r="U521" i="47"/>
  <c r="V521" i="47"/>
  <c r="W521" i="47"/>
  <c r="X521" i="47"/>
  <c r="Y521" i="47"/>
  <c r="S522" i="47"/>
  <c r="T522" i="47"/>
  <c r="U522" i="47"/>
  <c r="V522" i="47"/>
  <c r="W522" i="47"/>
  <c r="X522" i="47"/>
  <c r="Y522" i="47"/>
  <c r="S523" i="47"/>
  <c r="T523" i="47"/>
  <c r="U523" i="47"/>
  <c r="V523" i="47"/>
  <c r="W523" i="47"/>
  <c r="X523" i="47"/>
  <c r="Y523" i="47"/>
  <c r="S524" i="47"/>
  <c r="T524" i="47"/>
  <c r="U524" i="47"/>
  <c r="V524" i="47"/>
  <c r="W524" i="47"/>
  <c r="X524" i="47"/>
  <c r="Y524" i="47"/>
  <c r="S525" i="47"/>
  <c r="T525" i="47"/>
  <c r="U525" i="47"/>
  <c r="V525" i="47"/>
  <c r="W525" i="47"/>
  <c r="X525" i="47"/>
  <c r="Y525" i="47"/>
  <c r="S526" i="47"/>
  <c r="T526" i="47"/>
  <c r="U526" i="47"/>
  <c r="V526" i="47"/>
  <c r="W526" i="47"/>
  <c r="X526" i="47"/>
  <c r="Y526" i="47"/>
  <c r="S527" i="47"/>
  <c r="T527" i="47"/>
  <c r="U527" i="47"/>
  <c r="V527" i="47"/>
  <c r="W527" i="47"/>
  <c r="X527" i="47"/>
  <c r="Y527" i="47"/>
  <c r="S528" i="47"/>
  <c r="T528" i="47"/>
  <c r="U528" i="47"/>
  <c r="V528" i="47"/>
  <c r="W528" i="47"/>
  <c r="X528" i="47"/>
  <c r="Y528" i="47"/>
  <c r="S529" i="47"/>
  <c r="T529" i="47"/>
  <c r="U529" i="47"/>
  <c r="V529" i="47"/>
  <c r="W529" i="47"/>
  <c r="X529" i="47"/>
  <c r="Y529" i="47"/>
  <c r="S530" i="47"/>
  <c r="T530" i="47"/>
  <c r="U530" i="47"/>
  <c r="V530" i="47"/>
  <c r="W530" i="47"/>
  <c r="X530" i="47"/>
  <c r="Y530" i="47"/>
  <c r="S531" i="47"/>
  <c r="T531" i="47"/>
  <c r="U531" i="47"/>
  <c r="V531" i="47"/>
  <c r="W531" i="47"/>
  <c r="X531" i="47"/>
  <c r="Y531" i="47"/>
  <c r="S532" i="47"/>
  <c r="T532" i="47"/>
  <c r="U532" i="47"/>
  <c r="V532" i="47"/>
  <c r="W532" i="47"/>
  <c r="X532" i="47"/>
  <c r="Y532" i="47"/>
  <c r="S533" i="47"/>
  <c r="T533" i="47"/>
  <c r="U533" i="47"/>
  <c r="V533" i="47"/>
  <c r="W533" i="47"/>
  <c r="X533" i="47"/>
  <c r="Y533" i="47"/>
  <c r="S534" i="47"/>
  <c r="T534" i="47"/>
  <c r="U534" i="47"/>
  <c r="V534" i="47"/>
  <c r="W534" i="47"/>
  <c r="X534" i="47"/>
  <c r="Y534" i="47"/>
  <c r="S535" i="47"/>
  <c r="T535" i="47"/>
  <c r="U535" i="47"/>
  <c r="V535" i="47"/>
  <c r="W535" i="47"/>
  <c r="X535" i="47"/>
  <c r="Y535" i="47"/>
  <c r="S536" i="47"/>
  <c r="T536" i="47"/>
  <c r="U536" i="47"/>
  <c r="V536" i="47"/>
  <c r="W536" i="47"/>
  <c r="X536" i="47"/>
  <c r="Y536" i="47"/>
  <c r="S537" i="47"/>
  <c r="T537" i="47"/>
  <c r="U537" i="47"/>
  <c r="V537" i="47"/>
  <c r="W537" i="47"/>
  <c r="X537" i="47"/>
  <c r="Y537" i="47"/>
  <c r="S538" i="47"/>
  <c r="T538" i="47"/>
  <c r="U538" i="47"/>
  <c r="V538" i="47"/>
  <c r="W538" i="47"/>
  <c r="X538" i="47"/>
  <c r="Y538" i="47"/>
  <c r="S539" i="47"/>
  <c r="T539" i="47"/>
  <c r="U539" i="47"/>
  <c r="V539" i="47"/>
  <c r="W539" i="47"/>
  <c r="X539" i="47"/>
  <c r="Y539" i="47"/>
  <c r="S540" i="47"/>
  <c r="T540" i="47"/>
  <c r="U540" i="47"/>
  <c r="V540" i="47"/>
  <c r="W540" i="47"/>
  <c r="X540" i="47"/>
  <c r="Y540" i="47"/>
  <c r="S541" i="47"/>
  <c r="T541" i="47"/>
  <c r="U541" i="47"/>
  <c r="V541" i="47"/>
  <c r="W541" i="47"/>
  <c r="X541" i="47"/>
  <c r="Y541" i="47"/>
  <c r="S542" i="47"/>
  <c r="T542" i="47"/>
  <c r="U542" i="47"/>
  <c r="V542" i="47"/>
  <c r="W542" i="47"/>
  <c r="X542" i="47"/>
  <c r="Y542" i="47"/>
  <c r="S543" i="47"/>
  <c r="T543" i="47"/>
  <c r="U543" i="47"/>
  <c r="V543" i="47"/>
  <c r="W543" i="47"/>
  <c r="X543" i="47"/>
  <c r="Y543" i="47"/>
  <c r="S544" i="47"/>
  <c r="T544" i="47"/>
  <c r="U544" i="47"/>
  <c r="V544" i="47"/>
  <c r="W544" i="47"/>
  <c r="X544" i="47"/>
  <c r="Y544" i="47"/>
  <c r="S545" i="47"/>
  <c r="T545" i="47"/>
  <c r="U545" i="47"/>
  <c r="V545" i="47"/>
  <c r="W545" i="47"/>
  <c r="X545" i="47"/>
  <c r="Y545" i="47"/>
  <c r="S546" i="47"/>
  <c r="T546" i="47"/>
  <c r="U546" i="47"/>
  <c r="V546" i="47"/>
  <c r="W546" i="47"/>
  <c r="X546" i="47"/>
  <c r="Y546" i="47"/>
  <c r="S547" i="47"/>
  <c r="T547" i="47"/>
  <c r="U547" i="47"/>
  <c r="V547" i="47"/>
  <c r="W547" i="47"/>
  <c r="X547" i="47"/>
  <c r="Y547" i="47"/>
  <c r="S548" i="47"/>
  <c r="T548" i="47"/>
  <c r="U548" i="47"/>
  <c r="V548" i="47"/>
  <c r="W548" i="47"/>
  <c r="X548" i="47"/>
  <c r="Y548" i="47"/>
  <c r="S549" i="47"/>
  <c r="T549" i="47"/>
  <c r="U549" i="47"/>
  <c r="V549" i="47"/>
  <c r="W549" i="47"/>
  <c r="X549" i="47"/>
  <c r="Y549" i="47"/>
  <c r="S550" i="47"/>
  <c r="T550" i="47"/>
  <c r="U550" i="47"/>
  <c r="V550" i="47"/>
  <c r="W550" i="47"/>
  <c r="X550" i="47"/>
  <c r="Y550" i="47"/>
  <c r="S551" i="47"/>
  <c r="T551" i="47"/>
  <c r="U551" i="47"/>
  <c r="V551" i="47"/>
  <c r="W551" i="47"/>
  <c r="X551" i="47"/>
  <c r="Y551" i="47"/>
  <c r="S552" i="47"/>
  <c r="T552" i="47"/>
  <c r="U552" i="47"/>
  <c r="V552" i="47"/>
  <c r="W552" i="47"/>
  <c r="X552" i="47"/>
  <c r="Y552" i="47"/>
  <c r="S553" i="47"/>
  <c r="T553" i="47"/>
  <c r="U553" i="47"/>
  <c r="V553" i="47"/>
  <c r="W553" i="47"/>
  <c r="X553" i="47"/>
  <c r="Y553" i="47"/>
  <c r="S554" i="47"/>
  <c r="T554" i="47"/>
  <c r="U554" i="47"/>
  <c r="V554" i="47"/>
  <c r="W554" i="47"/>
  <c r="X554" i="47"/>
  <c r="Y554" i="47"/>
  <c r="S555" i="47"/>
  <c r="T555" i="47"/>
  <c r="U555" i="47"/>
  <c r="V555" i="47"/>
  <c r="W555" i="47"/>
  <c r="X555" i="47"/>
  <c r="Y555" i="47"/>
  <c r="S556" i="47"/>
  <c r="T556" i="47"/>
  <c r="U556" i="47"/>
  <c r="V556" i="47"/>
  <c r="W556" i="47"/>
  <c r="X556" i="47"/>
  <c r="Y556" i="47"/>
  <c r="S557" i="47"/>
  <c r="T557" i="47"/>
  <c r="U557" i="47"/>
  <c r="V557" i="47"/>
  <c r="W557" i="47"/>
  <c r="X557" i="47"/>
  <c r="Y557" i="47"/>
  <c r="S558" i="47"/>
  <c r="T558" i="47"/>
  <c r="U558" i="47"/>
  <c r="V558" i="47"/>
  <c r="W558" i="47"/>
  <c r="X558" i="47"/>
  <c r="Y558" i="47"/>
  <c r="S559" i="47"/>
  <c r="T559" i="47"/>
  <c r="U559" i="47"/>
  <c r="V559" i="47"/>
  <c r="W559" i="47"/>
  <c r="X559" i="47"/>
  <c r="Y559" i="47"/>
  <c r="S560" i="47"/>
  <c r="T560" i="47"/>
  <c r="U560" i="47"/>
  <c r="V560" i="47"/>
  <c r="W560" i="47"/>
  <c r="X560" i="47"/>
  <c r="Y560" i="47"/>
  <c r="S561" i="47"/>
  <c r="T561" i="47"/>
  <c r="U561" i="47"/>
  <c r="V561" i="47"/>
  <c r="W561" i="47"/>
  <c r="X561" i="47"/>
  <c r="Y561" i="47"/>
  <c r="S562" i="47"/>
  <c r="T562" i="47"/>
  <c r="U562" i="47"/>
  <c r="V562" i="47"/>
  <c r="W562" i="47"/>
  <c r="X562" i="47"/>
  <c r="Y562" i="47"/>
  <c r="S563" i="47"/>
  <c r="T563" i="47"/>
  <c r="U563" i="47"/>
  <c r="V563" i="47"/>
  <c r="W563" i="47"/>
  <c r="X563" i="47"/>
  <c r="Y563" i="47"/>
  <c r="S564" i="47"/>
  <c r="T564" i="47"/>
  <c r="U564" i="47"/>
  <c r="V564" i="47"/>
  <c r="W564" i="47"/>
  <c r="X564" i="47"/>
  <c r="Y564" i="47"/>
  <c r="S565" i="47"/>
  <c r="T565" i="47"/>
  <c r="U565" i="47"/>
  <c r="V565" i="47"/>
  <c r="W565" i="47"/>
  <c r="X565" i="47"/>
  <c r="Y565" i="47"/>
  <c r="S566" i="47"/>
  <c r="T566" i="47"/>
  <c r="U566" i="47"/>
  <c r="V566" i="47"/>
  <c r="W566" i="47"/>
  <c r="X566" i="47"/>
  <c r="Y566" i="47"/>
  <c r="S567" i="47"/>
  <c r="T567" i="47"/>
  <c r="U567" i="47"/>
  <c r="V567" i="47"/>
  <c r="W567" i="47"/>
  <c r="X567" i="47"/>
  <c r="Y567" i="47"/>
  <c r="S568" i="47"/>
  <c r="T568" i="47"/>
  <c r="U568" i="47"/>
  <c r="V568" i="47"/>
  <c r="W568" i="47"/>
  <c r="X568" i="47"/>
  <c r="Y568" i="47"/>
  <c r="S569" i="47"/>
  <c r="T569" i="47"/>
  <c r="U569" i="47"/>
  <c r="V569" i="47"/>
  <c r="W569" i="47"/>
  <c r="X569" i="47"/>
  <c r="Y569" i="47"/>
  <c r="S570" i="47"/>
  <c r="T570" i="47"/>
  <c r="U570" i="47"/>
  <c r="V570" i="47"/>
  <c r="W570" i="47"/>
  <c r="X570" i="47"/>
  <c r="Y570" i="47"/>
  <c r="S571" i="47"/>
  <c r="T571" i="47"/>
  <c r="U571" i="47"/>
  <c r="V571" i="47"/>
  <c r="W571" i="47"/>
  <c r="X571" i="47"/>
  <c r="Y571" i="47"/>
  <c r="S572" i="47"/>
  <c r="T572" i="47"/>
  <c r="U572" i="47"/>
  <c r="V572" i="47"/>
  <c r="W572" i="47"/>
  <c r="X572" i="47"/>
  <c r="Y572" i="47"/>
  <c r="S573" i="47"/>
  <c r="T573" i="47"/>
  <c r="U573" i="47"/>
  <c r="V573" i="47"/>
  <c r="W573" i="47"/>
  <c r="X573" i="47"/>
  <c r="Y573" i="47"/>
  <c r="S574" i="47"/>
  <c r="T574" i="47"/>
  <c r="U574" i="47"/>
  <c r="V574" i="47"/>
  <c r="W574" i="47"/>
  <c r="X574" i="47"/>
  <c r="Y574" i="47"/>
  <c r="S575" i="47"/>
  <c r="T575" i="47"/>
  <c r="U575" i="47"/>
  <c r="V575" i="47"/>
  <c r="W575" i="47"/>
  <c r="X575" i="47"/>
  <c r="Y575" i="47"/>
  <c r="S576" i="47"/>
  <c r="T576" i="47"/>
  <c r="U576" i="47"/>
  <c r="V576" i="47"/>
  <c r="W576" i="47"/>
  <c r="X576" i="47"/>
  <c r="Y576" i="47"/>
  <c r="S577" i="47"/>
  <c r="T577" i="47"/>
  <c r="U577" i="47"/>
  <c r="V577" i="47"/>
  <c r="W577" i="47"/>
  <c r="X577" i="47"/>
  <c r="Y577" i="47"/>
  <c r="S578" i="47"/>
  <c r="T578" i="47"/>
  <c r="U578" i="47"/>
  <c r="V578" i="47"/>
  <c r="W578" i="47"/>
  <c r="X578" i="47"/>
  <c r="Y578" i="47"/>
  <c r="S579" i="47"/>
  <c r="T579" i="47"/>
  <c r="U579" i="47"/>
  <c r="V579" i="47"/>
  <c r="W579" i="47"/>
  <c r="X579" i="47"/>
  <c r="Y579" i="47"/>
  <c r="S580" i="47"/>
  <c r="T580" i="47"/>
  <c r="U580" i="47"/>
  <c r="V580" i="47"/>
  <c r="W580" i="47"/>
  <c r="X580" i="47"/>
  <c r="Y580" i="47"/>
  <c r="S581" i="47"/>
  <c r="T581" i="47"/>
  <c r="U581" i="47"/>
  <c r="V581" i="47"/>
  <c r="W581" i="47"/>
  <c r="X581" i="47"/>
  <c r="Y581" i="47"/>
  <c r="S582" i="47"/>
  <c r="T582" i="47"/>
  <c r="U582" i="47"/>
  <c r="V582" i="47"/>
  <c r="W582" i="47"/>
  <c r="X582" i="47"/>
  <c r="Y582" i="47"/>
  <c r="S583" i="47"/>
  <c r="T583" i="47"/>
  <c r="U583" i="47"/>
  <c r="V583" i="47"/>
  <c r="W583" i="47"/>
  <c r="X583" i="47"/>
  <c r="Y583" i="47"/>
  <c r="S584" i="47"/>
  <c r="T584" i="47"/>
  <c r="U584" i="47"/>
  <c r="V584" i="47"/>
  <c r="W584" i="47"/>
  <c r="X584" i="47"/>
  <c r="Y584" i="47"/>
  <c r="S585" i="47"/>
  <c r="T585" i="47"/>
  <c r="U585" i="47"/>
  <c r="V585" i="47"/>
  <c r="W585" i="47"/>
  <c r="X585" i="47"/>
  <c r="Y585" i="47"/>
  <c r="S586" i="47"/>
  <c r="T586" i="47"/>
  <c r="U586" i="47"/>
  <c r="V586" i="47"/>
  <c r="W586" i="47"/>
  <c r="X586" i="47"/>
  <c r="Y586" i="47"/>
  <c r="S587" i="47"/>
  <c r="T587" i="47"/>
  <c r="U587" i="47"/>
  <c r="V587" i="47"/>
  <c r="W587" i="47"/>
  <c r="X587" i="47"/>
  <c r="Y587" i="47"/>
  <c r="S588" i="47"/>
  <c r="T588" i="47"/>
  <c r="U588" i="47"/>
  <c r="V588" i="47"/>
  <c r="W588" i="47"/>
  <c r="X588" i="47"/>
  <c r="Y588" i="47"/>
  <c r="S589" i="47"/>
  <c r="T589" i="47"/>
  <c r="U589" i="47"/>
  <c r="V589" i="47"/>
  <c r="W589" i="47"/>
  <c r="X589" i="47"/>
  <c r="Y589" i="47"/>
  <c r="S590" i="47"/>
  <c r="T590" i="47"/>
  <c r="U590" i="47"/>
  <c r="V590" i="47"/>
  <c r="W590" i="47"/>
  <c r="X590" i="47"/>
  <c r="Y590" i="47"/>
  <c r="S591" i="47"/>
  <c r="T591" i="47"/>
  <c r="U591" i="47"/>
  <c r="V591" i="47"/>
  <c r="W591" i="47"/>
  <c r="X591" i="47"/>
  <c r="Y591" i="47"/>
  <c r="S592" i="47"/>
  <c r="T592" i="47"/>
  <c r="U592" i="47"/>
  <c r="V592" i="47"/>
  <c r="W592" i="47"/>
  <c r="X592" i="47"/>
  <c r="Y592" i="47"/>
  <c r="S593" i="47"/>
  <c r="T593" i="47"/>
  <c r="U593" i="47"/>
  <c r="V593" i="47"/>
  <c r="W593" i="47"/>
  <c r="X593" i="47"/>
  <c r="Y593" i="47"/>
  <c r="S594" i="47"/>
  <c r="T594" i="47"/>
  <c r="U594" i="47"/>
  <c r="V594" i="47"/>
  <c r="W594" i="47"/>
  <c r="X594" i="47"/>
  <c r="Y594" i="47"/>
  <c r="S595" i="47"/>
  <c r="T595" i="47"/>
  <c r="U595" i="47"/>
  <c r="V595" i="47"/>
  <c r="W595" i="47"/>
  <c r="X595" i="47"/>
  <c r="Y595" i="47"/>
  <c r="S596" i="47"/>
  <c r="T596" i="47"/>
  <c r="U596" i="47"/>
  <c r="V596" i="47"/>
  <c r="W596" i="47"/>
  <c r="X596" i="47"/>
  <c r="Y596" i="47"/>
  <c r="S597" i="47"/>
  <c r="T597" i="47"/>
  <c r="U597" i="47"/>
  <c r="V597" i="47"/>
  <c r="W597" i="47"/>
  <c r="X597" i="47"/>
  <c r="Y597" i="47"/>
  <c r="S598" i="47"/>
  <c r="T598" i="47"/>
  <c r="U598" i="47"/>
  <c r="V598" i="47"/>
  <c r="W598" i="47"/>
  <c r="X598" i="47"/>
  <c r="Y598" i="47"/>
  <c r="S599" i="47"/>
  <c r="T599" i="47"/>
  <c r="U599" i="47"/>
  <c r="V599" i="47"/>
  <c r="W599" i="47"/>
  <c r="X599" i="47"/>
  <c r="Y599" i="47"/>
  <c r="S600" i="47"/>
  <c r="T600" i="47"/>
  <c r="U600" i="47"/>
  <c r="V600" i="47"/>
  <c r="W600" i="47"/>
  <c r="X600" i="47"/>
  <c r="Y600" i="47"/>
  <c r="S601" i="47"/>
  <c r="T601" i="47"/>
  <c r="U601" i="47"/>
  <c r="V601" i="47"/>
  <c r="W601" i="47"/>
  <c r="X601" i="47"/>
  <c r="Y601" i="47"/>
  <c r="S602" i="47"/>
  <c r="T602" i="47"/>
  <c r="U602" i="47"/>
  <c r="V602" i="47"/>
  <c r="W602" i="47"/>
  <c r="X602" i="47"/>
  <c r="Y602" i="47"/>
  <c r="S603" i="47"/>
  <c r="T603" i="47"/>
  <c r="U603" i="47"/>
  <c r="V603" i="47"/>
  <c r="W603" i="47"/>
  <c r="X603" i="47"/>
  <c r="Y603" i="47"/>
  <c r="S604" i="47"/>
  <c r="T604" i="47"/>
  <c r="U604" i="47"/>
  <c r="V604" i="47"/>
  <c r="W604" i="47"/>
  <c r="X604" i="47"/>
  <c r="Y604" i="47"/>
  <c r="S605" i="47"/>
  <c r="T605" i="47"/>
  <c r="U605" i="47"/>
  <c r="V605" i="47"/>
  <c r="W605" i="47"/>
  <c r="X605" i="47"/>
  <c r="Y605" i="47"/>
  <c r="S606" i="47"/>
  <c r="T606" i="47"/>
  <c r="U606" i="47"/>
  <c r="V606" i="47"/>
  <c r="W606" i="47"/>
  <c r="X606" i="47"/>
  <c r="Y606" i="47"/>
  <c r="S607" i="47"/>
  <c r="T607" i="47"/>
  <c r="U607" i="47"/>
  <c r="V607" i="47"/>
  <c r="W607" i="47"/>
  <c r="X607" i="47"/>
  <c r="Y607" i="47"/>
  <c r="S608" i="47"/>
  <c r="T608" i="47"/>
  <c r="U608" i="47"/>
  <c r="V608" i="47"/>
  <c r="W608" i="47"/>
  <c r="X608" i="47"/>
  <c r="Y608" i="47"/>
  <c r="S609" i="47"/>
  <c r="T609" i="47"/>
  <c r="U609" i="47"/>
  <c r="V609" i="47"/>
  <c r="W609" i="47"/>
  <c r="X609" i="47"/>
  <c r="Y609" i="47"/>
  <c r="S610" i="47"/>
  <c r="T610" i="47"/>
  <c r="U610" i="47"/>
  <c r="V610" i="47"/>
  <c r="W610" i="47"/>
  <c r="X610" i="47"/>
  <c r="Y610" i="47"/>
  <c r="S611" i="47"/>
  <c r="T611" i="47"/>
  <c r="U611" i="47"/>
  <c r="V611" i="47"/>
  <c r="W611" i="47"/>
  <c r="X611" i="47"/>
  <c r="Y611" i="47"/>
  <c r="S612" i="47"/>
  <c r="T612" i="47"/>
  <c r="U612" i="47"/>
  <c r="V612" i="47"/>
  <c r="W612" i="47"/>
  <c r="X612" i="47"/>
  <c r="Y612" i="47"/>
  <c r="S613" i="47"/>
  <c r="T613" i="47"/>
  <c r="U613" i="47"/>
  <c r="V613" i="47"/>
  <c r="W613" i="47"/>
  <c r="X613" i="47"/>
  <c r="Y613" i="47"/>
  <c r="S614" i="47"/>
  <c r="T614" i="47"/>
  <c r="U614" i="47"/>
  <c r="V614" i="47"/>
  <c r="W614" i="47"/>
  <c r="X614" i="47"/>
  <c r="Y614" i="47"/>
  <c r="S615" i="47"/>
  <c r="T615" i="47"/>
  <c r="U615" i="47"/>
  <c r="V615" i="47"/>
  <c r="W615" i="47"/>
  <c r="X615" i="47"/>
  <c r="Y615" i="47"/>
  <c r="S616" i="47"/>
  <c r="T616" i="47"/>
  <c r="U616" i="47"/>
  <c r="V616" i="47"/>
  <c r="W616" i="47"/>
  <c r="X616" i="47"/>
  <c r="Y616" i="47"/>
  <c r="S617" i="47"/>
  <c r="T617" i="47"/>
  <c r="U617" i="47"/>
  <c r="V617" i="47"/>
  <c r="W617" i="47"/>
  <c r="X617" i="47"/>
  <c r="Y617" i="47"/>
  <c r="S618" i="47"/>
  <c r="T618" i="47"/>
  <c r="U618" i="47"/>
  <c r="V618" i="47"/>
  <c r="W618" i="47"/>
  <c r="X618" i="47"/>
  <c r="Y618" i="47"/>
  <c r="S619" i="47"/>
  <c r="T619" i="47"/>
  <c r="U619" i="47"/>
  <c r="V619" i="47"/>
  <c r="W619" i="47"/>
  <c r="X619" i="47"/>
  <c r="Y619" i="47"/>
  <c r="S620" i="47"/>
  <c r="T620" i="47"/>
  <c r="U620" i="47"/>
  <c r="V620" i="47"/>
  <c r="W620" i="47"/>
  <c r="X620" i="47"/>
  <c r="Y620" i="47"/>
  <c r="S621" i="47"/>
  <c r="T621" i="47"/>
  <c r="U621" i="47"/>
  <c r="V621" i="47"/>
  <c r="W621" i="47"/>
  <c r="X621" i="47"/>
  <c r="Y621" i="47"/>
  <c r="S622" i="47"/>
  <c r="T622" i="47"/>
  <c r="U622" i="47"/>
  <c r="V622" i="47"/>
  <c r="W622" i="47"/>
  <c r="X622" i="47"/>
  <c r="Y622" i="47"/>
  <c r="S623" i="47"/>
  <c r="T623" i="47"/>
  <c r="U623" i="47"/>
  <c r="V623" i="47"/>
  <c r="W623" i="47"/>
  <c r="X623" i="47"/>
  <c r="Y623" i="47"/>
  <c r="S624" i="47"/>
  <c r="T624" i="47"/>
  <c r="U624" i="47"/>
  <c r="V624" i="47"/>
  <c r="W624" i="47"/>
  <c r="X624" i="47"/>
  <c r="Y624" i="47"/>
  <c r="S625" i="47"/>
  <c r="T625" i="47"/>
  <c r="U625" i="47"/>
  <c r="V625" i="47"/>
  <c r="W625" i="47"/>
  <c r="X625" i="47"/>
  <c r="Y625" i="47"/>
  <c r="S626" i="47"/>
  <c r="T626" i="47"/>
  <c r="U626" i="47"/>
  <c r="V626" i="47"/>
  <c r="W626" i="47"/>
  <c r="X626" i="47"/>
  <c r="Y626" i="47"/>
  <c r="S627" i="47"/>
  <c r="T627" i="47"/>
  <c r="U627" i="47"/>
  <c r="V627" i="47"/>
  <c r="W627" i="47"/>
  <c r="X627" i="47"/>
  <c r="Y627" i="47"/>
  <c r="S628" i="47"/>
  <c r="T628" i="47"/>
  <c r="U628" i="47"/>
  <c r="V628" i="47"/>
  <c r="W628" i="47"/>
  <c r="X628" i="47"/>
  <c r="Y628" i="47"/>
  <c r="S629" i="47"/>
  <c r="T629" i="47"/>
  <c r="U629" i="47"/>
  <c r="V629" i="47"/>
  <c r="W629" i="47"/>
  <c r="X629" i="47"/>
  <c r="Y629" i="47"/>
  <c r="S630" i="47"/>
  <c r="T630" i="47"/>
  <c r="U630" i="47"/>
  <c r="V630" i="47"/>
  <c r="W630" i="47"/>
  <c r="X630" i="47"/>
  <c r="Y630" i="47"/>
  <c r="S631" i="47"/>
  <c r="T631" i="47"/>
  <c r="U631" i="47"/>
  <c r="V631" i="47"/>
  <c r="W631" i="47"/>
  <c r="X631" i="47"/>
  <c r="Y631" i="47"/>
  <c r="S632" i="47"/>
  <c r="T632" i="47"/>
  <c r="U632" i="47"/>
  <c r="V632" i="47"/>
  <c r="W632" i="47"/>
  <c r="X632" i="47"/>
  <c r="Y632" i="47"/>
  <c r="S633" i="47"/>
  <c r="T633" i="47"/>
  <c r="U633" i="47"/>
  <c r="V633" i="47"/>
  <c r="W633" i="47"/>
  <c r="X633" i="47"/>
  <c r="Y633" i="47"/>
  <c r="S634" i="47"/>
  <c r="T634" i="47"/>
  <c r="U634" i="47"/>
  <c r="V634" i="47"/>
  <c r="W634" i="47"/>
  <c r="X634" i="47"/>
  <c r="Y634" i="47"/>
  <c r="S635" i="47"/>
  <c r="T635" i="47"/>
  <c r="U635" i="47"/>
  <c r="V635" i="47"/>
  <c r="W635" i="47"/>
  <c r="X635" i="47"/>
  <c r="Y635" i="47"/>
  <c r="S636" i="47"/>
  <c r="T636" i="47"/>
  <c r="U636" i="47"/>
  <c r="V636" i="47"/>
  <c r="W636" i="47"/>
  <c r="X636" i="47"/>
  <c r="Y636" i="47"/>
  <c r="S637" i="47"/>
  <c r="T637" i="47"/>
  <c r="U637" i="47"/>
  <c r="V637" i="47"/>
  <c r="W637" i="47"/>
  <c r="X637" i="47"/>
  <c r="Y637" i="47"/>
  <c r="S638" i="47"/>
  <c r="T638" i="47"/>
  <c r="U638" i="47"/>
  <c r="V638" i="47"/>
  <c r="W638" i="47"/>
  <c r="X638" i="47"/>
  <c r="Y638" i="47"/>
  <c r="S639" i="47"/>
  <c r="T639" i="47"/>
  <c r="U639" i="47"/>
  <c r="V639" i="47"/>
  <c r="W639" i="47"/>
  <c r="X639" i="47"/>
  <c r="Y639" i="47"/>
  <c r="S640" i="47"/>
  <c r="T640" i="47"/>
  <c r="U640" i="47"/>
  <c r="V640" i="47"/>
  <c r="W640" i="47"/>
  <c r="X640" i="47"/>
  <c r="Y640" i="47"/>
  <c r="S641" i="47"/>
  <c r="T641" i="47"/>
  <c r="U641" i="47"/>
  <c r="V641" i="47"/>
  <c r="W641" i="47"/>
  <c r="X641" i="47"/>
  <c r="Y641" i="47"/>
  <c r="S642" i="47"/>
  <c r="T642" i="47"/>
  <c r="U642" i="47"/>
  <c r="V642" i="47"/>
  <c r="W642" i="47"/>
  <c r="X642" i="47"/>
  <c r="Y642" i="47"/>
  <c r="S643" i="47"/>
  <c r="T643" i="47"/>
  <c r="U643" i="47"/>
  <c r="V643" i="47"/>
  <c r="W643" i="47"/>
  <c r="X643" i="47"/>
  <c r="Y643" i="47"/>
  <c r="S644" i="47"/>
  <c r="T644" i="47"/>
  <c r="U644" i="47"/>
  <c r="V644" i="47"/>
  <c r="W644" i="47"/>
  <c r="X644" i="47"/>
  <c r="Y644" i="47"/>
  <c r="S645" i="47"/>
  <c r="T645" i="47"/>
  <c r="U645" i="47"/>
  <c r="V645" i="47"/>
  <c r="W645" i="47"/>
  <c r="X645" i="47"/>
  <c r="Y645" i="47"/>
  <c r="S646" i="47"/>
  <c r="T646" i="47"/>
  <c r="U646" i="47"/>
  <c r="V646" i="47"/>
  <c r="W646" i="47"/>
  <c r="X646" i="47"/>
  <c r="Y646" i="47"/>
  <c r="S647" i="47"/>
  <c r="T647" i="47"/>
  <c r="U647" i="47"/>
  <c r="V647" i="47"/>
  <c r="W647" i="47"/>
  <c r="X647" i="47"/>
  <c r="Y647" i="47"/>
  <c r="S648" i="47"/>
  <c r="T648" i="47"/>
  <c r="U648" i="47"/>
  <c r="V648" i="47"/>
  <c r="W648" i="47"/>
  <c r="X648" i="47"/>
  <c r="Y648" i="47"/>
  <c r="S649" i="47"/>
  <c r="T649" i="47"/>
  <c r="U649" i="47"/>
  <c r="V649" i="47"/>
  <c r="W649" i="47"/>
  <c r="X649" i="47"/>
  <c r="Y649" i="47"/>
  <c r="S650" i="47"/>
  <c r="T650" i="47"/>
  <c r="U650" i="47"/>
  <c r="V650" i="47"/>
  <c r="W650" i="47"/>
  <c r="X650" i="47"/>
  <c r="Y650" i="47"/>
  <c r="S651" i="47"/>
  <c r="T651" i="47"/>
  <c r="U651" i="47"/>
  <c r="V651" i="47"/>
  <c r="W651" i="47"/>
  <c r="X651" i="47"/>
  <c r="Y651" i="47"/>
  <c r="S652" i="47"/>
  <c r="T652" i="47"/>
  <c r="U652" i="47"/>
  <c r="V652" i="47"/>
  <c r="W652" i="47"/>
  <c r="X652" i="47"/>
  <c r="Y652" i="47"/>
  <c r="S653" i="47"/>
  <c r="T653" i="47"/>
  <c r="U653" i="47"/>
  <c r="V653" i="47"/>
  <c r="W653" i="47"/>
  <c r="X653" i="47"/>
  <c r="Y653" i="47"/>
  <c r="S654" i="47"/>
  <c r="T654" i="47"/>
  <c r="U654" i="47"/>
  <c r="V654" i="47"/>
  <c r="W654" i="47"/>
  <c r="X654" i="47"/>
  <c r="Y654" i="47"/>
  <c r="S655" i="47"/>
  <c r="T655" i="47"/>
  <c r="U655" i="47"/>
  <c r="V655" i="47"/>
  <c r="W655" i="47"/>
  <c r="X655" i="47"/>
  <c r="Y655" i="47"/>
  <c r="S656" i="47"/>
  <c r="T656" i="47"/>
  <c r="U656" i="47"/>
  <c r="V656" i="47"/>
  <c r="W656" i="47"/>
  <c r="X656" i="47"/>
  <c r="Y656" i="47"/>
  <c r="S657" i="47"/>
  <c r="T657" i="47"/>
  <c r="U657" i="47"/>
  <c r="V657" i="47"/>
  <c r="W657" i="47"/>
  <c r="X657" i="47"/>
  <c r="Y657" i="47"/>
  <c r="S658" i="47"/>
  <c r="T658" i="47"/>
  <c r="U658" i="47"/>
  <c r="V658" i="47"/>
  <c r="W658" i="47"/>
  <c r="X658" i="47"/>
  <c r="Y658" i="47"/>
  <c r="S659" i="47"/>
  <c r="T659" i="47"/>
  <c r="U659" i="47"/>
  <c r="V659" i="47"/>
  <c r="W659" i="47"/>
  <c r="X659" i="47"/>
  <c r="Y659" i="47"/>
  <c r="S660" i="47"/>
  <c r="T660" i="47"/>
  <c r="U660" i="47"/>
  <c r="V660" i="47"/>
  <c r="W660" i="47"/>
  <c r="X660" i="47"/>
  <c r="Y660" i="47"/>
  <c r="S661" i="47"/>
  <c r="T661" i="47"/>
  <c r="U661" i="47"/>
  <c r="V661" i="47"/>
  <c r="W661" i="47"/>
  <c r="X661" i="47"/>
  <c r="Y661" i="47"/>
  <c r="S662" i="47"/>
  <c r="T662" i="47"/>
  <c r="U662" i="47"/>
  <c r="V662" i="47"/>
  <c r="W662" i="47"/>
  <c r="X662" i="47"/>
  <c r="Y662" i="47"/>
  <c r="S663" i="47"/>
  <c r="T663" i="47"/>
  <c r="U663" i="47"/>
  <c r="V663" i="47"/>
  <c r="W663" i="47"/>
  <c r="X663" i="47"/>
  <c r="Y663" i="47"/>
  <c r="S664" i="47"/>
  <c r="T664" i="47"/>
  <c r="U664" i="47"/>
  <c r="V664" i="47"/>
  <c r="W664" i="47"/>
  <c r="X664" i="47"/>
  <c r="Y664" i="47"/>
  <c r="S665" i="47"/>
  <c r="T665" i="47"/>
  <c r="U665" i="47"/>
  <c r="V665" i="47"/>
  <c r="W665" i="47"/>
  <c r="X665" i="47"/>
  <c r="Y665" i="47"/>
  <c r="S666" i="47"/>
  <c r="T666" i="47"/>
  <c r="U666" i="47"/>
  <c r="V666" i="47"/>
  <c r="W666" i="47"/>
  <c r="X666" i="47"/>
  <c r="Y666" i="47"/>
  <c r="S667" i="47"/>
  <c r="T667" i="47"/>
  <c r="U667" i="47"/>
  <c r="V667" i="47"/>
  <c r="W667" i="47"/>
  <c r="X667" i="47"/>
  <c r="Y667" i="47"/>
  <c r="S668" i="47"/>
  <c r="T668" i="47"/>
  <c r="U668" i="47"/>
  <c r="V668" i="47"/>
  <c r="W668" i="47"/>
  <c r="X668" i="47"/>
  <c r="Y668" i="47"/>
  <c r="S669" i="47"/>
  <c r="T669" i="47"/>
  <c r="U669" i="47"/>
  <c r="V669" i="47"/>
  <c r="W669" i="47"/>
  <c r="X669" i="47"/>
  <c r="Y669" i="47"/>
  <c r="S670" i="47"/>
  <c r="T670" i="47"/>
  <c r="U670" i="47"/>
  <c r="V670" i="47"/>
  <c r="W670" i="47"/>
  <c r="X670" i="47"/>
  <c r="Y670" i="47"/>
  <c r="S671" i="47"/>
  <c r="T671" i="47"/>
  <c r="U671" i="47"/>
  <c r="V671" i="47"/>
  <c r="W671" i="47"/>
  <c r="X671" i="47"/>
  <c r="Y671" i="47"/>
  <c r="S672" i="47"/>
  <c r="T672" i="47"/>
  <c r="U672" i="47"/>
  <c r="V672" i="47"/>
  <c r="W672" i="47"/>
  <c r="X672" i="47"/>
  <c r="Y672" i="47"/>
  <c r="S673" i="47"/>
  <c r="T673" i="47"/>
  <c r="U673" i="47"/>
  <c r="V673" i="47"/>
  <c r="W673" i="47"/>
  <c r="X673" i="47"/>
  <c r="Y673" i="47"/>
  <c r="S674" i="47"/>
  <c r="T674" i="47"/>
  <c r="U674" i="47"/>
  <c r="V674" i="47"/>
  <c r="W674" i="47"/>
  <c r="X674" i="47"/>
  <c r="Y674" i="47"/>
  <c r="S675" i="47"/>
  <c r="T675" i="47"/>
  <c r="U675" i="47"/>
  <c r="V675" i="47"/>
  <c r="W675" i="47"/>
  <c r="X675" i="47"/>
  <c r="Y675" i="47"/>
  <c r="S676" i="47"/>
  <c r="T676" i="47"/>
  <c r="U676" i="47"/>
  <c r="V676" i="47"/>
  <c r="W676" i="47"/>
  <c r="X676" i="47"/>
  <c r="Y676" i="47"/>
  <c r="S677" i="47"/>
  <c r="T677" i="47"/>
  <c r="U677" i="47"/>
  <c r="V677" i="47"/>
  <c r="W677" i="47"/>
  <c r="X677" i="47"/>
  <c r="Y677" i="47"/>
  <c r="S678" i="47"/>
  <c r="T678" i="47"/>
  <c r="U678" i="47"/>
  <c r="V678" i="47"/>
  <c r="W678" i="47"/>
  <c r="X678" i="47"/>
  <c r="Y678" i="47"/>
  <c r="S679" i="47"/>
  <c r="T679" i="47"/>
  <c r="U679" i="47"/>
  <c r="V679" i="47"/>
  <c r="W679" i="47"/>
  <c r="X679" i="47"/>
  <c r="Y679" i="47"/>
  <c r="S680" i="47"/>
  <c r="T680" i="47"/>
  <c r="U680" i="47"/>
  <c r="V680" i="47"/>
  <c r="W680" i="47"/>
  <c r="X680" i="47"/>
  <c r="Y680" i="47"/>
  <c r="S681" i="47"/>
  <c r="T681" i="47"/>
  <c r="U681" i="47"/>
  <c r="V681" i="47"/>
  <c r="W681" i="47"/>
  <c r="X681" i="47"/>
  <c r="Y681" i="47"/>
  <c r="S682" i="47"/>
  <c r="T682" i="47"/>
  <c r="U682" i="47"/>
  <c r="V682" i="47"/>
  <c r="W682" i="47"/>
  <c r="X682" i="47"/>
  <c r="Y682" i="47"/>
  <c r="S683" i="47"/>
  <c r="T683" i="47"/>
  <c r="U683" i="47"/>
  <c r="V683" i="47"/>
  <c r="W683" i="47"/>
  <c r="X683" i="47"/>
  <c r="Y683" i="47"/>
  <c r="S684" i="47"/>
  <c r="T684" i="47"/>
  <c r="U684" i="47"/>
  <c r="V684" i="47"/>
  <c r="W684" i="47"/>
  <c r="X684" i="47"/>
  <c r="Y684" i="47"/>
  <c r="S685" i="47"/>
  <c r="T685" i="47"/>
  <c r="U685" i="47"/>
  <c r="V685" i="47"/>
  <c r="W685" i="47"/>
  <c r="X685" i="47"/>
  <c r="Y685" i="47"/>
  <c r="S686" i="47"/>
  <c r="T686" i="47"/>
  <c r="U686" i="47"/>
  <c r="V686" i="47"/>
  <c r="W686" i="47"/>
  <c r="X686" i="47"/>
  <c r="Y686" i="47"/>
  <c r="S687" i="47"/>
  <c r="T687" i="47"/>
  <c r="U687" i="47"/>
  <c r="V687" i="47"/>
  <c r="W687" i="47"/>
  <c r="X687" i="47"/>
  <c r="Y687" i="47"/>
  <c r="S688" i="47"/>
  <c r="T688" i="47"/>
  <c r="U688" i="47"/>
  <c r="V688" i="47"/>
  <c r="W688" i="47"/>
  <c r="X688" i="47"/>
  <c r="Y688" i="47"/>
  <c r="S689" i="47"/>
  <c r="T689" i="47"/>
  <c r="U689" i="47"/>
  <c r="V689" i="47"/>
  <c r="W689" i="47"/>
  <c r="X689" i="47"/>
  <c r="Y689" i="47"/>
  <c r="S690" i="47"/>
  <c r="T690" i="47"/>
  <c r="U690" i="47"/>
  <c r="V690" i="47"/>
  <c r="W690" i="47"/>
  <c r="X690" i="47"/>
  <c r="Y690" i="47"/>
  <c r="S691" i="47"/>
  <c r="T691" i="47"/>
  <c r="U691" i="47"/>
  <c r="V691" i="47"/>
  <c r="W691" i="47"/>
  <c r="X691" i="47"/>
  <c r="Y691" i="47"/>
  <c r="S692" i="47"/>
  <c r="T692" i="47"/>
  <c r="U692" i="47"/>
  <c r="V692" i="47"/>
  <c r="W692" i="47"/>
  <c r="X692" i="47"/>
  <c r="Y692" i="47"/>
  <c r="S693" i="47"/>
  <c r="T693" i="47"/>
  <c r="U693" i="47"/>
  <c r="V693" i="47"/>
  <c r="W693" i="47"/>
  <c r="X693" i="47"/>
  <c r="Y693" i="47"/>
  <c r="S694" i="47"/>
  <c r="T694" i="47"/>
  <c r="U694" i="47"/>
  <c r="V694" i="47"/>
  <c r="W694" i="47"/>
  <c r="X694" i="47"/>
  <c r="Y694" i="47"/>
  <c r="S695" i="47"/>
  <c r="T695" i="47"/>
  <c r="U695" i="47"/>
  <c r="V695" i="47"/>
  <c r="W695" i="47"/>
  <c r="X695" i="47"/>
  <c r="Y695" i="47"/>
  <c r="S696" i="47"/>
  <c r="T696" i="47"/>
  <c r="U696" i="47"/>
  <c r="V696" i="47"/>
  <c r="W696" i="47"/>
  <c r="X696" i="47"/>
  <c r="Y696" i="47"/>
  <c r="S697" i="47"/>
  <c r="T697" i="47"/>
  <c r="U697" i="47"/>
  <c r="V697" i="47"/>
  <c r="W697" i="47"/>
  <c r="X697" i="47"/>
  <c r="Y697" i="47"/>
  <c r="S698" i="47"/>
  <c r="T698" i="47"/>
  <c r="U698" i="47"/>
  <c r="V698" i="47"/>
  <c r="W698" i="47"/>
  <c r="X698" i="47"/>
  <c r="Y698" i="47"/>
  <c r="S699" i="47"/>
  <c r="T699" i="47"/>
  <c r="U699" i="47"/>
  <c r="V699" i="47"/>
  <c r="W699" i="47"/>
  <c r="X699" i="47"/>
  <c r="Y699" i="47"/>
  <c r="S700" i="47"/>
  <c r="T700" i="47"/>
  <c r="U700" i="47"/>
  <c r="V700" i="47"/>
  <c r="W700" i="47"/>
  <c r="X700" i="47"/>
  <c r="Y700" i="47"/>
  <c r="S701" i="47"/>
  <c r="T701" i="47"/>
  <c r="U701" i="47"/>
  <c r="V701" i="47"/>
  <c r="W701" i="47"/>
  <c r="X701" i="47"/>
  <c r="Y701" i="47"/>
  <c r="S702" i="47"/>
  <c r="T702" i="47"/>
  <c r="U702" i="47"/>
  <c r="V702" i="47"/>
  <c r="W702" i="47"/>
  <c r="X702" i="47"/>
  <c r="Y702" i="47"/>
  <c r="S703" i="47"/>
  <c r="T703" i="47"/>
  <c r="U703" i="47"/>
  <c r="V703" i="47"/>
  <c r="W703" i="47"/>
  <c r="X703" i="47"/>
  <c r="Y703" i="47"/>
  <c r="S704" i="47"/>
  <c r="T704" i="47"/>
  <c r="U704" i="47"/>
  <c r="V704" i="47"/>
  <c r="W704" i="47"/>
  <c r="X704" i="47"/>
  <c r="Y704" i="47"/>
  <c r="S705" i="47"/>
  <c r="T705" i="47"/>
  <c r="U705" i="47"/>
  <c r="V705" i="47"/>
  <c r="W705" i="47"/>
  <c r="X705" i="47"/>
  <c r="Y705" i="47"/>
  <c r="S706" i="47"/>
  <c r="T706" i="47"/>
  <c r="U706" i="47"/>
  <c r="V706" i="47"/>
  <c r="W706" i="47"/>
  <c r="X706" i="47"/>
  <c r="Y706" i="47"/>
  <c r="S707" i="47"/>
  <c r="T707" i="47"/>
  <c r="U707" i="47"/>
  <c r="V707" i="47"/>
  <c r="W707" i="47"/>
  <c r="X707" i="47"/>
  <c r="Y707" i="47"/>
  <c r="S708" i="47"/>
  <c r="T708" i="47"/>
  <c r="U708" i="47"/>
  <c r="V708" i="47"/>
  <c r="W708" i="47"/>
  <c r="X708" i="47"/>
  <c r="Y708" i="47"/>
  <c r="S709" i="47"/>
  <c r="T709" i="47"/>
  <c r="U709" i="47"/>
  <c r="V709" i="47"/>
  <c r="W709" i="47"/>
  <c r="X709" i="47"/>
  <c r="Y709" i="47"/>
  <c r="S710" i="47"/>
  <c r="T710" i="47"/>
  <c r="U710" i="47"/>
  <c r="V710" i="47"/>
  <c r="W710" i="47"/>
  <c r="X710" i="47"/>
  <c r="Y710" i="47"/>
  <c r="S711" i="47"/>
  <c r="T711" i="47"/>
  <c r="U711" i="47"/>
  <c r="V711" i="47"/>
  <c r="W711" i="47"/>
  <c r="X711" i="47"/>
  <c r="Y711" i="47"/>
  <c r="S712" i="47"/>
  <c r="T712" i="47"/>
  <c r="U712" i="47"/>
  <c r="V712" i="47"/>
  <c r="W712" i="47"/>
  <c r="X712" i="47"/>
  <c r="Y712" i="47"/>
  <c r="S713" i="47"/>
  <c r="T713" i="47"/>
  <c r="U713" i="47"/>
  <c r="V713" i="47"/>
  <c r="W713" i="47"/>
  <c r="X713" i="47"/>
  <c r="Y713" i="47"/>
  <c r="S714" i="47"/>
  <c r="T714" i="47"/>
  <c r="U714" i="47"/>
  <c r="V714" i="47"/>
  <c r="W714" i="47"/>
  <c r="X714" i="47"/>
  <c r="Y714" i="47"/>
  <c r="S715" i="47"/>
  <c r="T715" i="47"/>
  <c r="U715" i="47"/>
  <c r="V715" i="47"/>
  <c r="W715" i="47"/>
  <c r="X715" i="47"/>
  <c r="Y715" i="47"/>
  <c r="S716" i="47"/>
  <c r="T716" i="47"/>
  <c r="U716" i="47"/>
  <c r="V716" i="47"/>
  <c r="W716" i="47"/>
  <c r="X716" i="47"/>
  <c r="Y716" i="47"/>
  <c r="S717" i="47"/>
  <c r="T717" i="47"/>
  <c r="U717" i="47"/>
  <c r="V717" i="47"/>
  <c r="W717" i="47"/>
  <c r="X717" i="47"/>
  <c r="Y717" i="47"/>
  <c r="S718" i="47"/>
  <c r="T718" i="47"/>
  <c r="U718" i="47"/>
  <c r="V718" i="47"/>
  <c r="W718" i="47"/>
  <c r="X718" i="47"/>
  <c r="Y718" i="47"/>
  <c r="S719" i="47"/>
  <c r="T719" i="47"/>
  <c r="U719" i="47"/>
  <c r="V719" i="47"/>
  <c r="W719" i="47"/>
  <c r="X719" i="47"/>
  <c r="Y719" i="47"/>
  <c r="S720" i="47"/>
  <c r="T720" i="47"/>
  <c r="U720" i="47"/>
  <c r="V720" i="47"/>
  <c r="W720" i="47"/>
  <c r="X720" i="47"/>
  <c r="Y720" i="47"/>
  <c r="S721" i="47"/>
  <c r="T721" i="47"/>
  <c r="U721" i="47"/>
  <c r="V721" i="47"/>
  <c r="W721" i="47"/>
  <c r="X721" i="47"/>
  <c r="Y721" i="47"/>
  <c r="S722" i="47"/>
  <c r="T722" i="47"/>
  <c r="U722" i="47"/>
  <c r="V722" i="47"/>
  <c r="W722" i="47"/>
  <c r="X722" i="47"/>
  <c r="Y722" i="47"/>
  <c r="S723" i="47"/>
  <c r="T723" i="47"/>
  <c r="U723" i="47"/>
  <c r="V723" i="47"/>
  <c r="W723" i="47"/>
  <c r="X723" i="47"/>
  <c r="Y723" i="47"/>
  <c r="S724" i="47"/>
  <c r="T724" i="47"/>
  <c r="U724" i="47"/>
  <c r="V724" i="47"/>
  <c r="W724" i="47"/>
  <c r="X724" i="47"/>
  <c r="Y724" i="47"/>
  <c r="S725" i="47"/>
  <c r="T725" i="47"/>
  <c r="U725" i="47"/>
  <c r="V725" i="47"/>
  <c r="W725" i="47"/>
  <c r="X725" i="47"/>
  <c r="Y725" i="47"/>
  <c r="S726" i="47"/>
  <c r="T726" i="47"/>
  <c r="U726" i="47"/>
  <c r="V726" i="47"/>
  <c r="W726" i="47"/>
  <c r="X726" i="47"/>
  <c r="Y726" i="47"/>
  <c r="S727" i="47"/>
  <c r="T727" i="47"/>
  <c r="U727" i="47"/>
  <c r="V727" i="47"/>
  <c r="W727" i="47"/>
  <c r="X727" i="47"/>
  <c r="Y727" i="47"/>
  <c r="S728" i="47"/>
  <c r="T728" i="47"/>
  <c r="U728" i="47"/>
  <c r="V728" i="47"/>
  <c r="W728" i="47"/>
  <c r="X728" i="47"/>
  <c r="Y728" i="47"/>
  <c r="S729" i="47"/>
  <c r="T729" i="47"/>
  <c r="U729" i="47"/>
  <c r="V729" i="47"/>
  <c r="W729" i="47"/>
  <c r="X729" i="47"/>
  <c r="Y729" i="47"/>
  <c r="S730" i="47"/>
  <c r="T730" i="47"/>
  <c r="U730" i="47"/>
  <c r="V730" i="47"/>
  <c r="W730" i="47"/>
  <c r="X730" i="47"/>
  <c r="Y730" i="47"/>
  <c r="S731" i="47"/>
  <c r="T731" i="47"/>
  <c r="U731" i="47"/>
  <c r="V731" i="47"/>
  <c r="W731" i="47"/>
  <c r="X731" i="47"/>
  <c r="Y731" i="47"/>
  <c r="S732" i="47"/>
  <c r="T732" i="47"/>
  <c r="U732" i="47"/>
  <c r="V732" i="47"/>
  <c r="W732" i="47"/>
  <c r="X732" i="47"/>
  <c r="Y732" i="47"/>
  <c r="S733" i="47"/>
  <c r="T733" i="47"/>
  <c r="U733" i="47"/>
  <c r="V733" i="47"/>
  <c r="W733" i="47"/>
  <c r="X733" i="47"/>
  <c r="Y733" i="47"/>
  <c r="S734" i="47"/>
  <c r="T734" i="47"/>
  <c r="U734" i="47"/>
  <c r="V734" i="47"/>
  <c r="W734" i="47"/>
  <c r="X734" i="47"/>
  <c r="Y734" i="47"/>
  <c r="S735" i="47"/>
  <c r="T735" i="47"/>
  <c r="U735" i="47"/>
  <c r="V735" i="47"/>
  <c r="W735" i="47"/>
  <c r="X735" i="47"/>
  <c r="Y735" i="47"/>
  <c r="S736" i="47"/>
  <c r="T736" i="47"/>
  <c r="U736" i="47"/>
  <c r="V736" i="47"/>
  <c r="W736" i="47"/>
  <c r="X736" i="47"/>
  <c r="Y736" i="47"/>
  <c r="S737" i="47"/>
  <c r="T737" i="47"/>
  <c r="U737" i="47"/>
  <c r="V737" i="47"/>
  <c r="W737" i="47"/>
  <c r="X737" i="47"/>
  <c r="Y737" i="47"/>
  <c r="S738" i="47"/>
  <c r="T738" i="47"/>
  <c r="U738" i="47"/>
  <c r="V738" i="47"/>
  <c r="W738" i="47"/>
  <c r="X738" i="47"/>
  <c r="Y738" i="47"/>
  <c r="S739" i="47"/>
  <c r="T739" i="47"/>
  <c r="U739" i="47"/>
  <c r="V739" i="47"/>
  <c r="W739" i="47"/>
  <c r="X739" i="47"/>
  <c r="Y739" i="47"/>
  <c r="S740" i="47"/>
  <c r="T740" i="47"/>
  <c r="U740" i="47"/>
  <c r="V740" i="47"/>
  <c r="W740" i="47"/>
  <c r="X740" i="47"/>
  <c r="Y740" i="47"/>
  <c r="S741" i="47"/>
  <c r="T741" i="47"/>
  <c r="U741" i="47"/>
  <c r="V741" i="47"/>
  <c r="W741" i="47"/>
  <c r="X741" i="47"/>
  <c r="Y741" i="47"/>
  <c r="S742" i="47"/>
  <c r="T742" i="47"/>
  <c r="U742" i="47"/>
  <c r="V742" i="47"/>
  <c r="W742" i="47"/>
  <c r="X742" i="47"/>
  <c r="Y742" i="47"/>
  <c r="S743" i="47"/>
  <c r="T743" i="47"/>
  <c r="U743" i="47"/>
  <c r="V743" i="47"/>
  <c r="W743" i="47"/>
  <c r="X743" i="47"/>
  <c r="Y743" i="47"/>
  <c r="S744" i="47"/>
  <c r="T744" i="47"/>
  <c r="U744" i="47"/>
  <c r="V744" i="47"/>
  <c r="W744" i="47"/>
  <c r="X744" i="47"/>
  <c r="Y744" i="47"/>
  <c r="S745" i="47"/>
  <c r="T745" i="47"/>
  <c r="U745" i="47"/>
  <c r="V745" i="47"/>
  <c r="W745" i="47"/>
  <c r="X745" i="47"/>
  <c r="Y745" i="47"/>
  <c r="S746" i="47"/>
  <c r="T746" i="47"/>
  <c r="U746" i="47"/>
  <c r="V746" i="47"/>
  <c r="W746" i="47"/>
  <c r="X746" i="47"/>
  <c r="Y746" i="47"/>
  <c r="S747" i="47"/>
  <c r="T747" i="47"/>
  <c r="U747" i="47"/>
  <c r="V747" i="47"/>
  <c r="W747" i="47"/>
  <c r="X747" i="47"/>
  <c r="Y747" i="47"/>
  <c r="S748" i="47"/>
  <c r="T748" i="47"/>
  <c r="U748" i="47"/>
  <c r="V748" i="47"/>
  <c r="W748" i="47"/>
  <c r="X748" i="47"/>
  <c r="Y748" i="47"/>
  <c r="S749" i="47"/>
  <c r="T749" i="47"/>
  <c r="U749" i="47"/>
  <c r="V749" i="47"/>
  <c r="W749" i="47"/>
  <c r="X749" i="47"/>
  <c r="Y749" i="47"/>
  <c r="S750" i="47"/>
  <c r="T750" i="47"/>
  <c r="U750" i="47"/>
  <c r="V750" i="47"/>
  <c r="W750" i="47"/>
  <c r="X750" i="47"/>
  <c r="Y750" i="47"/>
  <c r="S751" i="47"/>
  <c r="T751" i="47"/>
  <c r="U751" i="47"/>
  <c r="V751" i="47"/>
  <c r="W751" i="47"/>
  <c r="X751" i="47"/>
  <c r="Y751" i="47"/>
  <c r="S752" i="47"/>
  <c r="T752" i="47"/>
  <c r="U752" i="47"/>
  <c r="V752" i="47"/>
  <c r="W752" i="47"/>
  <c r="X752" i="47"/>
  <c r="Y752" i="47"/>
  <c r="S753" i="47"/>
  <c r="T753" i="47"/>
  <c r="U753" i="47"/>
  <c r="V753" i="47"/>
  <c r="W753" i="47"/>
  <c r="X753" i="47"/>
  <c r="Y753" i="47"/>
  <c r="S754" i="47"/>
  <c r="T754" i="47"/>
  <c r="U754" i="47"/>
  <c r="V754" i="47"/>
  <c r="W754" i="47"/>
  <c r="X754" i="47"/>
  <c r="Y754" i="47"/>
  <c r="S755" i="47"/>
  <c r="T755" i="47"/>
  <c r="U755" i="47"/>
  <c r="V755" i="47"/>
  <c r="W755" i="47"/>
  <c r="X755" i="47"/>
  <c r="Y755" i="47"/>
  <c r="S756" i="47"/>
  <c r="T756" i="47"/>
  <c r="U756" i="47"/>
  <c r="V756" i="47"/>
  <c r="W756" i="47"/>
  <c r="X756" i="47"/>
  <c r="Y756" i="47"/>
  <c r="S757" i="47"/>
  <c r="T757" i="47"/>
  <c r="U757" i="47"/>
  <c r="V757" i="47"/>
  <c r="W757" i="47"/>
  <c r="X757" i="47"/>
  <c r="Y757" i="47"/>
  <c r="S758" i="47"/>
  <c r="T758" i="47"/>
  <c r="U758" i="47"/>
  <c r="V758" i="47"/>
  <c r="W758" i="47"/>
  <c r="X758" i="47"/>
  <c r="Y758" i="47"/>
  <c r="S759" i="47"/>
  <c r="T759" i="47"/>
  <c r="U759" i="47"/>
  <c r="V759" i="47"/>
  <c r="W759" i="47"/>
  <c r="X759" i="47"/>
  <c r="Y759" i="47"/>
  <c r="S760" i="47"/>
  <c r="T760" i="47"/>
  <c r="U760" i="47"/>
  <c r="V760" i="47"/>
  <c r="W760" i="47"/>
  <c r="X760" i="47"/>
  <c r="Y760" i="47"/>
  <c r="S761" i="47"/>
  <c r="T761" i="47"/>
  <c r="U761" i="47"/>
  <c r="V761" i="47"/>
  <c r="W761" i="47"/>
  <c r="X761" i="47"/>
  <c r="Y761" i="47"/>
  <c r="S762" i="47"/>
  <c r="T762" i="47"/>
  <c r="U762" i="47"/>
  <c r="V762" i="47"/>
  <c r="W762" i="47"/>
  <c r="X762" i="47"/>
  <c r="Y762" i="47"/>
  <c r="S763" i="47"/>
  <c r="T763" i="47"/>
  <c r="U763" i="47"/>
  <c r="V763" i="47"/>
  <c r="W763" i="47"/>
  <c r="X763" i="47"/>
  <c r="Y763" i="47"/>
  <c r="S764" i="47"/>
  <c r="T764" i="47"/>
  <c r="U764" i="47"/>
  <c r="V764" i="47"/>
  <c r="W764" i="47"/>
  <c r="X764" i="47"/>
  <c r="Y764" i="47"/>
  <c r="S765" i="47"/>
  <c r="T765" i="47"/>
  <c r="U765" i="47"/>
  <c r="V765" i="47"/>
  <c r="W765" i="47"/>
  <c r="X765" i="47"/>
  <c r="Y765" i="47"/>
  <c r="S766" i="47"/>
  <c r="T766" i="47"/>
  <c r="U766" i="47"/>
  <c r="V766" i="47"/>
  <c r="W766" i="47"/>
  <c r="X766" i="47"/>
  <c r="Y766" i="47"/>
  <c r="S767" i="47"/>
  <c r="T767" i="47"/>
  <c r="U767" i="47"/>
  <c r="V767" i="47"/>
  <c r="W767" i="47"/>
  <c r="X767" i="47"/>
  <c r="Y767" i="47"/>
  <c r="S768" i="47"/>
  <c r="T768" i="47"/>
  <c r="U768" i="47"/>
  <c r="V768" i="47"/>
  <c r="W768" i="47"/>
  <c r="X768" i="47"/>
  <c r="Y768" i="47"/>
  <c r="S769" i="47"/>
  <c r="T769" i="47"/>
  <c r="U769" i="47"/>
  <c r="V769" i="47"/>
  <c r="W769" i="47"/>
  <c r="X769" i="47"/>
  <c r="Y769" i="47"/>
  <c r="S770" i="47"/>
  <c r="T770" i="47"/>
  <c r="U770" i="47"/>
  <c r="V770" i="47"/>
  <c r="W770" i="47"/>
  <c r="X770" i="47"/>
  <c r="Y770" i="47"/>
  <c r="S771" i="47"/>
  <c r="T771" i="47"/>
  <c r="U771" i="47"/>
  <c r="V771" i="47"/>
  <c r="W771" i="47"/>
  <c r="X771" i="47"/>
  <c r="Y771" i="47"/>
  <c r="S772" i="47"/>
  <c r="T772" i="47"/>
  <c r="U772" i="47"/>
  <c r="V772" i="47"/>
  <c r="W772" i="47"/>
  <c r="X772" i="47"/>
  <c r="Y772" i="47"/>
  <c r="S773" i="47"/>
  <c r="T773" i="47"/>
  <c r="U773" i="47"/>
  <c r="V773" i="47"/>
  <c r="W773" i="47"/>
  <c r="X773" i="47"/>
  <c r="Y773" i="47"/>
  <c r="S774" i="47"/>
  <c r="T774" i="47"/>
  <c r="U774" i="47"/>
  <c r="V774" i="47"/>
  <c r="W774" i="47"/>
  <c r="X774" i="47"/>
  <c r="Y774" i="47"/>
  <c r="S775" i="47"/>
  <c r="T775" i="47"/>
  <c r="U775" i="47"/>
  <c r="V775" i="47"/>
  <c r="W775" i="47"/>
  <c r="X775" i="47"/>
  <c r="Y775" i="47"/>
  <c r="S776" i="47"/>
  <c r="T776" i="47"/>
  <c r="U776" i="47"/>
  <c r="V776" i="47"/>
  <c r="W776" i="47"/>
  <c r="X776" i="47"/>
  <c r="Y776" i="47"/>
  <c r="S777" i="47"/>
  <c r="T777" i="47"/>
  <c r="U777" i="47"/>
  <c r="V777" i="47"/>
  <c r="W777" i="47"/>
  <c r="X777" i="47"/>
  <c r="Y777" i="47"/>
  <c r="S778" i="47"/>
  <c r="T778" i="47"/>
  <c r="U778" i="47"/>
  <c r="V778" i="47"/>
  <c r="W778" i="47"/>
  <c r="X778" i="47"/>
  <c r="Y778" i="47"/>
  <c r="S779" i="47"/>
  <c r="T779" i="47"/>
  <c r="U779" i="47"/>
  <c r="V779" i="47"/>
  <c r="W779" i="47"/>
  <c r="X779" i="47"/>
  <c r="Y779" i="47"/>
  <c r="S780" i="47"/>
  <c r="T780" i="47"/>
  <c r="U780" i="47"/>
  <c r="V780" i="47"/>
  <c r="W780" i="47"/>
  <c r="X780" i="47"/>
  <c r="Y780" i="47"/>
  <c r="S781" i="47"/>
  <c r="T781" i="47"/>
  <c r="U781" i="47"/>
  <c r="V781" i="47"/>
  <c r="W781" i="47"/>
  <c r="X781" i="47"/>
  <c r="Y781" i="47"/>
  <c r="S782" i="47"/>
  <c r="T782" i="47"/>
  <c r="U782" i="47"/>
  <c r="V782" i="47"/>
  <c r="W782" i="47"/>
  <c r="X782" i="47"/>
  <c r="Y782" i="47"/>
  <c r="S783" i="47"/>
  <c r="T783" i="47"/>
  <c r="U783" i="47"/>
  <c r="V783" i="47"/>
  <c r="W783" i="47"/>
  <c r="X783" i="47"/>
  <c r="Y783" i="47"/>
  <c r="S784" i="47"/>
  <c r="T784" i="47"/>
  <c r="U784" i="47"/>
  <c r="V784" i="47"/>
  <c r="W784" i="47"/>
  <c r="X784" i="47"/>
  <c r="Y784" i="47"/>
  <c r="S785" i="47"/>
  <c r="T785" i="47"/>
  <c r="U785" i="47"/>
  <c r="V785" i="47"/>
  <c r="W785" i="47"/>
  <c r="X785" i="47"/>
  <c r="Y785" i="47"/>
  <c r="S786" i="47"/>
  <c r="T786" i="47"/>
  <c r="U786" i="47"/>
  <c r="V786" i="47"/>
  <c r="W786" i="47"/>
  <c r="X786" i="47"/>
  <c r="Y786" i="47"/>
  <c r="S787" i="47"/>
  <c r="T787" i="47"/>
  <c r="U787" i="47"/>
  <c r="V787" i="47"/>
  <c r="W787" i="47"/>
  <c r="X787" i="47"/>
  <c r="Y787" i="47"/>
  <c r="S788" i="47"/>
  <c r="T788" i="47"/>
  <c r="U788" i="47"/>
  <c r="V788" i="47"/>
  <c r="W788" i="47"/>
  <c r="X788" i="47"/>
  <c r="Y788" i="47"/>
  <c r="S789" i="47"/>
  <c r="T789" i="47"/>
  <c r="U789" i="47"/>
  <c r="V789" i="47"/>
  <c r="W789" i="47"/>
  <c r="X789" i="47"/>
  <c r="Y789" i="47"/>
  <c r="S790" i="47"/>
  <c r="T790" i="47"/>
  <c r="U790" i="47"/>
  <c r="V790" i="47"/>
  <c r="W790" i="47"/>
  <c r="X790" i="47"/>
  <c r="Y790" i="47"/>
  <c r="S791" i="47"/>
  <c r="T791" i="47"/>
  <c r="U791" i="47"/>
  <c r="V791" i="47"/>
  <c r="W791" i="47"/>
  <c r="X791" i="47"/>
  <c r="Y791" i="47"/>
  <c r="S792" i="47"/>
  <c r="T792" i="47"/>
  <c r="U792" i="47"/>
  <c r="V792" i="47"/>
  <c r="W792" i="47"/>
  <c r="X792" i="47"/>
  <c r="Y792" i="47"/>
  <c r="S793" i="47"/>
  <c r="T793" i="47"/>
  <c r="U793" i="47"/>
  <c r="V793" i="47"/>
  <c r="W793" i="47"/>
  <c r="X793" i="47"/>
  <c r="Y793" i="47"/>
  <c r="S794" i="47"/>
  <c r="T794" i="47"/>
  <c r="U794" i="47"/>
  <c r="V794" i="47"/>
  <c r="W794" i="47"/>
  <c r="X794" i="47"/>
  <c r="Y794" i="47"/>
  <c r="S795" i="47"/>
  <c r="T795" i="47"/>
  <c r="U795" i="47"/>
  <c r="V795" i="47"/>
  <c r="W795" i="47"/>
  <c r="X795" i="47"/>
  <c r="Y795" i="47"/>
  <c r="S796" i="47"/>
  <c r="T796" i="47"/>
  <c r="U796" i="47"/>
  <c r="V796" i="47"/>
  <c r="W796" i="47"/>
  <c r="X796" i="47"/>
  <c r="Y796" i="47"/>
  <c r="S797" i="47"/>
  <c r="T797" i="47"/>
  <c r="U797" i="47"/>
  <c r="V797" i="47"/>
  <c r="W797" i="47"/>
  <c r="X797" i="47"/>
  <c r="Y797" i="47"/>
  <c r="S798" i="47"/>
  <c r="T798" i="47"/>
  <c r="U798" i="47"/>
  <c r="V798" i="47"/>
  <c r="W798" i="47"/>
  <c r="X798" i="47"/>
  <c r="Y798" i="47"/>
  <c r="S799" i="47"/>
  <c r="T799" i="47"/>
  <c r="U799" i="47"/>
  <c r="V799" i="47"/>
  <c r="W799" i="47"/>
  <c r="X799" i="47"/>
  <c r="Y799" i="47"/>
  <c r="S800" i="47"/>
  <c r="T800" i="47"/>
  <c r="U800" i="47"/>
  <c r="V800" i="47"/>
  <c r="W800" i="47"/>
  <c r="X800" i="47"/>
  <c r="Y800" i="47"/>
  <c r="S801" i="47"/>
  <c r="T801" i="47"/>
  <c r="U801" i="47"/>
  <c r="V801" i="47"/>
  <c r="W801" i="47"/>
  <c r="X801" i="47"/>
  <c r="Y801" i="47"/>
  <c r="S802" i="47"/>
  <c r="T802" i="47"/>
  <c r="U802" i="47"/>
  <c r="V802" i="47"/>
  <c r="W802" i="47"/>
  <c r="X802" i="47"/>
  <c r="Y802" i="47"/>
  <c r="S803" i="47"/>
  <c r="T803" i="47"/>
  <c r="U803" i="47"/>
  <c r="V803" i="47"/>
  <c r="W803" i="47"/>
  <c r="X803" i="47"/>
  <c r="Y803" i="47"/>
  <c r="S804" i="47"/>
  <c r="T804" i="47"/>
  <c r="U804" i="47"/>
  <c r="V804" i="47"/>
  <c r="W804" i="47"/>
  <c r="X804" i="47"/>
  <c r="Y804" i="47"/>
  <c r="S805" i="47"/>
  <c r="T805" i="47"/>
  <c r="U805" i="47"/>
  <c r="V805" i="47"/>
  <c r="W805" i="47"/>
  <c r="X805" i="47"/>
  <c r="Y805" i="47"/>
  <c r="S806" i="47"/>
  <c r="T806" i="47"/>
  <c r="U806" i="47"/>
  <c r="V806" i="47"/>
  <c r="W806" i="47"/>
  <c r="X806" i="47"/>
  <c r="Y806" i="47"/>
  <c r="S807" i="47"/>
  <c r="T807" i="47"/>
  <c r="U807" i="47"/>
  <c r="V807" i="47"/>
  <c r="W807" i="47"/>
  <c r="X807" i="47"/>
  <c r="Y807" i="47"/>
  <c r="S808" i="47"/>
  <c r="T808" i="47"/>
  <c r="U808" i="47"/>
  <c r="V808" i="47"/>
  <c r="W808" i="47"/>
  <c r="X808" i="47"/>
  <c r="Y808" i="47"/>
  <c r="S809" i="47"/>
  <c r="T809" i="47"/>
  <c r="U809" i="47"/>
  <c r="V809" i="47"/>
  <c r="W809" i="47"/>
  <c r="X809" i="47"/>
  <c r="Y809" i="47"/>
  <c r="S810" i="47"/>
  <c r="T810" i="47"/>
  <c r="U810" i="47"/>
  <c r="V810" i="47"/>
  <c r="W810" i="47"/>
  <c r="X810" i="47"/>
  <c r="Y810" i="47"/>
  <c r="S811" i="47"/>
  <c r="T811" i="47"/>
  <c r="U811" i="47"/>
  <c r="V811" i="47"/>
  <c r="W811" i="47"/>
  <c r="X811" i="47"/>
  <c r="Y811" i="47"/>
  <c r="S812" i="47"/>
  <c r="T812" i="47"/>
  <c r="U812" i="47"/>
  <c r="V812" i="47"/>
  <c r="W812" i="47"/>
  <c r="X812" i="47"/>
  <c r="Y812" i="47"/>
  <c r="S813" i="47"/>
  <c r="T813" i="47"/>
  <c r="U813" i="47"/>
  <c r="V813" i="47"/>
  <c r="W813" i="47"/>
  <c r="X813" i="47"/>
  <c r="Y813" i="47"/>
  <c r="S814" i="47"/>
  <c r="T814" i="47"/>
  <c r="U814" i="47"/>
  <c r="V814" i="47"/>
  <c r="W814" i="47"/>
  <c r="X814" i="47"/>
  <c r="Y814" i="47"/>
  <c r="S815" i="47"/>
  <c r="T815" i="47"/>
  <c r="U815" i="47"/>
  <c r="V815" i="47"/>
  <c r="W815" i="47"/>
  <c r="X815" i="47"/>
  <c r="Y815" i="47"/>
  <c r="S816" i="47"/>
  <c r="T816" i="47"/>
  <c r="U816" i="47"/>
  <c r="V816" i="47"/>
  <c r="W816" i="47"/>
  <c r="X816" i="47"/>
  <c r="Y816" i="47"/>
  <c r="S817" i="47"/>
  <c r="T817" i="47"/>
  <c r="U817" i="47"/>
  <c r="V817" i="47"/>
  <c r="W817" i="47"/>
  <c r="X817" i="47"/>
  <c r="Y817" i="47"/>
  <c r="S818" i="47"/>
  <c r="T818" i="47"/>
  <c r="U818" i="47"/>
  <c r="V818" i="47"/>
  <c r="W818" i="47"/>
  <c r="X818" i="47"/>
  <c r="Y818" i="47"/>
  <c r="S819" i="47"/>
  <c r="T819" i="47"/>
  <c r="U819" i="47"/>
  <c r="V819" i="47"/>
  <c r="W819" i="47"/>
  <c r="X819" i="47"/>
  <c r="Y819" i="47"/>
  <c r="S820" i="47"/>
  <c r="T820" i="47"/>
  <c r="U820" i="47"/>
  <c r="V820" i="47"/>
  <c r="W820" i="47"/>
  <c r="X820" i="47"/>
  <c r="Y820" i="47"/>
  <c r="S821" i="47"/>
  <c r="T821" i="47"/>
  <c r="U821" i="47"/>
  <c r="V821" i="47"/>
  <c r="W821" i="47"/>
  <c r="X821" i="47"/>
  <c r="Y821" i="47"/>
  <c r="S822" i="47"/>
  <c r="T822" i="47"/>
  <c r="U822" i="47"/>
  <c r="V822" i="47"/>
  <c r="W822" i="47"/>
  <c r="X822" i="47"/>
  <c r="Y822" i="47"/>
  <c r="S823" i="47"/>
  <c r="T823" i="47"/>
  <c r="U823" i="47"/>
  <c r="V823" i="47"/>
  <c r="W823" i="47"/>
  <c r="X823" i="47"/>
  <c r="Y823" i="47"/>
  <c r="S824" i="47"/>
  <c r="T824" i="47"/>
  <c r="U824" i="47"/>
  <c r="V824" i="47"/>
  <c r="W824" i="47"/>
  <c r="X824" i="47"/>
  <c r="Y824" i="47"/>
  <c r="S825" i="47"/>
  <c r="T825" i="47"/>
  <c r="U825" i="47"/>
  <c r="V825" i="47"/>
  <c r="W825" i="47"/>
  <c r="X825" i="47"/>
  <c r="Y825" i="47"/>
  <c r="S826" i="47"/>
  <c r="T826" i="47"/>
  <c r="U826" i="47"/>
  <c r="V826" i="47"/>
  <c r="W826" i="47"/>
  <c r="X826" i="47"/>
  <c r="Y826" i="47"/>
  <c r="S827" i="47"/>
  <c r="T827" i="47"/>
  <c r="U827" i="47"/>
  <c r="V827" i="47"/>
  <c r="W827" i="47"/>
  <c r="X827" i="47"/>
  <c r="Y827" i="47"/>
  <c r="S828" i="47"/>
  <c r="T828" i="47"/>
  <c r="U828" i="47"/>
  <c r="V828" i="47"/>
  <c r="W828" i="47"/>
  <c r="X828" i="47"/>
  <c r="Y828" i="47"/>
  <c r="S829" i="47"/>
  <c r="T829" i="47"/>
  <c r="U829" i="47"/>
  <c r="V829" i="47"/>
  <c r="W829" i="47"/>
  <c r="X829" i="47"/>
  <c r="Y829" i="47"/>
  <c r="S830" i="47"/>
  <c r="T830" i="47"/>
  <c r="U830" i="47"/>
  <c r="V830" i="47"/>
  <c r="W830" i="47"/>
  <c r="X830" i="47"/>
  <c r="Y830" i="47"/>
  <c r="S831" i="47"/>
  <c r="T831" i="47"/>
  <c r="U831" i="47"/>
  <c r="V831" i="47"/>
  <c r="W831" i="47"/>
  <c r="X831" i="47"/>
  <c r="Y831" i="47"/>
  <c r="S832" i="47"/>
  <c r="T832" i="47"/>
  <c r="U832" i="47"/>
  <c r="V832" i="47"/>
  <c r="W832" i="47"/>
  <c r="X832" i="47"/>
  <c r="Y832" i="47"/>
  <c r="S833" i="47"/>
  <c r="T833" i="47"/>
  <c r="U833" i="47"/>
  <c r="V833" i="47"/>
  <c r="W833" i="47"/>
  <c r="X833" i="47"/>
  <c r="Y833" i="47"/>
  <c r="S834" i="47"/>
  <c r="T834" i="47"/>
  <c r="U834" i="47"/>
  <c r="V834" i="47"/>
  <c r="W834" i="47"/>
  <c r="X834" i="47"/>
  <c r="Y834" i="47"/>
  <c r="S835" i="47"/>
  <c r="T835" i="47"/>
  <c r="U835" i="47"/>
  <c r="V835" i="47"/>
  <c r="W835" i="47"/>
  <c r="X835" i="47"/>
  <c r="Y835" i="47"/>
  <c r="S836" i="47"/>
  <c r="T836" i="47"/>
  <c r="U836" i="47"/>
  <c r="V836" i="47"/>
  <c r="W836" i="47"/>
  <c r="X836" i="47"/>
  <c r="Y836" i="47"/>
  <c r="S837" i="47"/>
  <c r="T837" i="47"/>
  <c r="U837" i="47"/>
  <c r="V837" i="47"/>
  <c r="W837" i="47"/>
  <c r="X837" i="47"/>
  <c r="Y837" i="47"/>
  <c r="S838" i="47"/>
  <c r="T838" i="47"/>
  <c r="U838" i="47"/>
  <c r="V838" i="47"/>
  <c r="W838" i="47"/>
  <c r="X838" i="47"/>
  <c r="Y838" i="47"/>
  <c r="S839" i="47"/>
  <c r="T839" i="47"/>
  <c r="U839" i="47"/>
  <c r="V839" i="47"/>
  <c r="W839" i="47"/>
  <c r="X839" i="47"/>
  <c r="Y839" i="47"/>
  <c r="S840" i="47"/>
  <c r="T840" i="47"/>
  <c r="U840" i="47"/>
  <c r="V840" i="47"/>
  <c r="W840" i="47"/>
  <c r="X840" i="47"/>
  <c r="Y840" i="47"/>
  <c r="S841" i="47"/>
  <c r="T841" i="47"/>
  <c r="U841" i="47"/>
  <c r="V841" i="47"/>
  <c r="W841" i="47"/>
  <c r="X841" i="47"/>
  <c r="Y841" i="47"/>
  <c r="S842" i="47"/>
  <c r="T842" i="47"/>
  <c r="U842" i="47"/>
  <c r="V842" i="47"/>
  <c r="W842" i="47"/>
  <c r="X842" i="47"/>
  <c r="Y842" i="47"/>
  <c r="S843" i="47"/>
  <c r="T843" i="47"/>
  <c r="U843" i="47"/>
  <c r="V843" i="47"/>
  <c r="W843" i="47"/>
  <c r="X843" i="47"/>
  <c r="Y843" i="47"/>
  <c r="S844" i="47"/>
  <c r="T844" i="47"/>
  <c r="U844" i="47"/>
  <c r="V844" i="47"/>
  <c r="W844" i="47"/>
  <c r="X844" i="47"/>
  <c r="Y844" i="47"/>
  <c r="S845" i="47"/>
  <c r="T845" i="47"/>
  <c r="U845" i="47"/>
  <c r="V845" i="47"/>
  <c r="W845" i="47"/>
  <c r="X845" i="47"/>
  <c r="Y845" i="47"/>
  <c r="S846" i="47"/>
  <c r="T846" i="47"/>
  <c r="U846" i="47"/>
  <c r="V846" i="47"/>
  <c r="W846" i="47"/>
  <c r="X846" i="47"/>
  <c r="Y846" i="47"/>
  <c r="S847" i="47"/>
  <c r="T847" i="47"/>
  <c r="U847" i="47"/>
  <c r="V847" i="47"/>
  <c r="W847" i="47"/>
  <c r="X847" i="47"/>
  <c r="Y847" i="47"/>
  <c r="S848" i="47"/>
  <c r="T848" i="47"/>
  <c r="U848" i="47"/>
  <c r="V848" i="47"/>
  <c r="W848" i="47"/>
  <c r="X848" i="47"/>
  <c r="Y848" i="47"/>
  <c r="S849" i="47"/>
  <c r="T849" i="47"/>
  <c r="U849" i="47"/>
  <c r="V849" i="47"/>
  <c r="W849" i="47"/>
  <c r="X849" i="47"/>
  <c r="Y849" i="47"/>
  <c r="S850" i="47"/>
  <c r="T850" i="47"/>
  <c r="U850" i="47"/>
  <c r="V850" i="47"/>
  <c r="W850" i="47"/>
  <c r="X850" i="47"/>
  <c r="Y850" i="47"/>
  <c r="S851" i="47"/>
  <c r="T851" i="47"/>
  <c r="U851" i="47"/>
  <c r="V851" i="47"/>
  <c r="W851" i="47"/>
  <c r="X851" i="47"/>
  <c r="Y851" i="47"/>
  <c r="S852" i="47"/>
  <c r="T852" i="47"/>
  <c r="U852" i="47"/>
  <c r="V852" i="47"/>
  <c r="W852" i="47"/>
  <c r="X852" i="47"/>
  <c r="Y852" i="47"/>
  <c r="S853" i="47"/>
  <c r="T853" i="47"/>
  <c r="U853" i="47"/>
  <c r="V853" i="47"/>
  <c r="W853" i="47"/>
  <c r="X853" i="47"/>
  <c r="Y853" i="47"/>
  <c r="S854" i="47"/>
  <c r="T854" i="47"/>
  <c r="U854" i="47"/>
  <c r="V854" i="47"/>
  <c r="W854" i="47"/>
  <c r="X854" i="47"/>
  <c r="Y854" i="47"/>
  <c r="S855" i="47"/>
  <c r="T855" i="47"/>
  <c r="U855" i="47"/>
  <c r="V855" i="47"/>
  <c r="W855" i="47"/>
  <c r="X855" i="47"/>
  <c r="Y855" i="47"/>
  <c r="S856" i="47"/>
  <c r="T856" i="47"/>
  <c r="U856" i="47"/>
  <c r="V856" i="47"/>
  <c r="W856" i="47"/>
  <c r="X856" i="47"/>
  <c r="Y856" i="47"/>
  <c r="S857" i="47"/>
  <c r="T857" i="47"/>
  <c r="U857" i="47"/>
  <c r="V857" i="47"/>
  <c r="W857" i="47"/>
  <c r="X857" i="47"/>
  <c r="Y857" i="47"/>
  <c r="S858" i="47"/>
  <c r="T858" i="47"/>
  <c r="U858" i="47"/>
  <c r="V858" i="47"/>
  <c r="W858" i="47"/>
  <c r="X858" i="47"/>
  <c r="Y858" i="47"/>
  <c r="S859" i="47"/>
  <c r="T859" i="47"/>
  <c r="U859" i="47"/>
  <c r="V859" i="47"/>
  <c r="W859" i="47"/>
  <c r="X859" i="47"/>
  <c r="Y859" i="47"/>
  <c r="S860" i="47"/>
  <c r="T860" i="47"/>
  <c r="U860" i="47"/>
  <c r="V860" i="47"/>
  <c r="W860" i="47"/>
  <c r="X860" i="47"/>
  <c r="Y860" i="47"/>
  <c r="S861" i="47"/>
  <c r="T861" i="47"/>
  <c r="U861" i="47"/>
  <c r="V861" i="47"/>
  <c r="W861" i="47"/>
  <c r="X861" i="47"/>
  <c r="Y861" i="47"/>
  <c r="S862" i="47"/>
  <c r="T862" i="47"/>
  <c r="U862" i="47"/>
  <c r="V862" i="47"/>
  <c r="W862" i="47"/>
  <c r="X862" i="47"/>
  <c r="Y862" i="47"/>
  <c r="S863" i="47"/>
  <c r="T863" i="47"/>
  <c r="U863" i="47"/>
  <c r="V863" i="47"/>
  <c r="W863" i="47"/>
  <c r="X863" i="47"/>
  <c r="Y863" i="47"/>
  <c r="S864" i="47"/>
  <c r="T864" i="47"/>
  <c r="U864" i="47"/>
  <c r="V864" i="47"/>
  <c r="W864" i="47"/>
  <c r="X864" i="47"/>
  <c r="Y864" i="47"/>
  <c r="S865" i="47"/>
  <c r="T865" i="47"/>
  <c r="U865" i="47"/>
  <c r="V865" i="47"/>
  <c r="W865" i="47"/>
  <c r="X865" i="47"/>
  <c r="Y865" i="47"/>
  <c r="S866" i="47"/>
  <c r="T866" i="47"/>
  <c r="U866" i="47"/>
  <c r="V866" i="47"/>
  <c r="W866" i="47"/>
  <c r="X866" i="47"/>
  <c r="Y866" i="47"/>
  <c r="S867" i="47"/>
  <c r="T867" i="47"/>
  <c r="U867" i="47"/>
  <c r="V867" i="47"/>
  <c r="W867" i="47"/>
  <c r="X867" i="47"/>
  <c r="Y867" i="47"/>
  <c r="S868" i="47"/>
  <c r="T868" i="47"/>
  <c r="U868" i="47"/>
  <c r="V868" i="47"/>
  <c r="W868" i="47"/>
  <c r="X868" i="47"/>
  <c r="Y868" i="47"/>
  <c r="S869" i="47"/>
  <c r="T869" i="47"/>
  <c r="U869" i="47"/>
  <c r="V869" i="47"/>
  <c r="W869" i="47"/>
  <c r="X869" i="47"/>
  <c r="Y869" i="47"/>
  <c r="S870" i="47"/>
  <c r="T870" i="47"/>
  <c r="U870" i="47"/>
  <c r="V870" i="47"/>
  <c r="W870" i="47"/>
  <c r="X870" i="47"/>
  <c r="Y870" i="47"/>
  <c r="S871" i="47"/>
  <c r="T871" i="47"/>
  <c r="U871" i="47"/>
  <c r="V871" i="47"/>
  <c r="W871" i="47"/>
  <c r="X871" i="47"/>
  <c r="Y871" i="47"/>
  <c r="S872" i="47"/>
  <c r="T872" i="47"/>
  <c r="U872" i="47"/>
  <c r="V872" i="47"/>
  <c r="W872" i="47"/>
  <c r="X872" i="47"/>
  <c r="Y872" i="47"/>
  <c r="S873" i="47"/>
  <c r="T873" i="47"/>
  <c r="U873" i="47"/>
  <c r="V873" i="47"/>
  <c r="W873" i="47"/>
  <c r="X873" i="47"/>
  <c r="Y873" i="47"/>
  <c r="S874" i="47"/>
  <c r="T874" i="47"/>
  <c r="U874" i="47"/>
  <c r="V874" i="47"/>
  <c r="W874" i="47"/>
  <c r="X874" i="47"/>
  <c r="Y874" i="47"/>
  <c r="S875" i="47"/>
  <c r="T875" i="47"/>
  <c r="U875" i="47"/>
  <c r="V875" i="47"/>
  <c r="W875" i="47"/>
  <c r="X875" i="47"/>
  <c r="Y875" i="47"/>
  <c r="S876" i="47"/>
  <c r="T876" i="47"/>
  <c r="U876" i="47"/>
  <c r="V876" i="47"/>
  <c r="W876" i="47"/>
  <c r="X876" i="47"/>
  <c r="Y876" i="47"/>
  <c r="S877" i="47"/>
  <c r="T877" i="47"/>
  <c r="U877" i="47"/>
  <c r="V877" i="47"/>
  <c r="W877" i="47"/>
  <c r="X877" i="47"/>
  <c r="Y877" i="47"/>
  <c r="S878" i="47"/>
  <c r="T878" i="47"/>
  <c r="U878" i="47"/>
  <c r="V878" i="47"/>
  <c r="W878" i="47"/>
  <c r="X878" i="47"/>
  <c r="Y878" i="47"/>
  <c r="S879" i="47"/>
  <c r="T879" i="47"/>
  <c r="U879" i="47"/>
  <c r="V879" i="47"/>
  <c r="W879" i="47"/>
  <c r="X879" i="47"/>
  <c r="Y879" i="47"/>
  <c r="S880" i="47"/>
  <c r="T880" i="47"/>
  <c r="U880" i="47"/>
  <c r="V880" i="47"/>
  <c r="W880" i="47"/>
  <c r="X880" i="47"/>
  <c r="Y880" i="47"/>
  <c r="S881" i="47"/>
  <c r="T881" i="47"/>
  <c r="U881" i="47"/>
  <c r="V881" i="47"/>
  <c r="W881" i="47"/>
  <c r="X881" i="47"/>
  <c r="Y881" i="47"/>
  <c r="S882" i="47"/>
  <c r="T882" i="47"/>
  <c r="U882" i="47"/>
  <c r="V882" i="47"/>
  <c r="W882" i="47"/>
  <c r="X882" i="47"/>
  <c r="Y882" i="47"/>
  <c r="S883" i="47"/>
  <c r="T883" i="47"/>
  <c r="U883" i="47"/>
  <c r="V883" i="47"/>
  <c r="W883" i="47"/>
  <c r="X883" i="47"/>
  <c r="Y883" i="47"/>
  <c r="S884" i="47"/>
  <c r="T884" i="47"/>
  <c r="U884" i="47"/>
  <c r="V884" i="47"/>
  <c r="W884" i="47"/>
  <c r="X884" i="47"/>
  <c r="Y884" i="47"/>
  <c r="S885" i="47"/>
  <c r="T885" i="47"/>
  <c r="U885" i="47"/>
  <c r="V885" i="47"/>
  <c r="W885" i="47"/>
  <c r="X885" i="47"/>
  <c r="Y885" i="47"/>
  <c r="S886" i="47"/>
  <c r="T886" i="47"/>
  <c r="U886" i="47"/>
  <c r="V886" i="47"/>
  <c r="W886" i="47"/>
  <c r="X886" i="47"/>
  <c r="Y886" i="47"/>
  <c r="S887" i="47"/>
  <c r="T887" i="47"/>
  <c r="U887" i="47"/>
  <c r="V887" i="47"/>
  <c r="W887" i="47"/>
  <c r="X887" i="47"/>
  <c r="Y887" i="47"/>
  <c r="S888" i="47"/>
  <c r="T888" i="47"/>
  <c r="U888" i="47"/>
  <c r="V888" i="47"/>
  <c r="W888" i="47"/>
  <c r="X888" i="47"/>
  <c r="Y888" i="47"/>
  <c r="X2" i="47"/>
  <c r="Y2" i="47"/>
  <c r="W2" i="47"/>
  <c r="V2" i="47"/>
  <c r="U2" i="47"/>
  <c r="T2" i="47"/>
  <c r="S2" i="47"/>
  <c r="K382" i="6" l="1"/>
  <c r="J113" i="36" s="1"/>
  <c r="K381" i="6"/>
  <c r="K380" i="6"/>
  <c r="K379" i="6"/>
  <c r="K378" i="6"/>
  <c r="K377" i="6"/>
  <c r="K376" i="6"/>
  <c r="K375" i="6"/>
  <c r="K374" i="6"/>
  <c r="K373" i="6"/>
  <c r="K372" i="6"/>
  <c r="K371" i="6"/>
  <c r="K370" i="6"/>
  <c r="K369" i="6"/>
  <c r="K368" i="6"/>
  <c r="K367" i="6"/>
  <c r="K366" i="6"/>
  <c r="K365" i="6"/>
  <c r="K364" i="6"/>
  <c r="K363" i="6"/>
  <c r="K362" i="6"/>
  <c r="K361" i="6"/>
  <c r="K360" i="6"/>
  <c r="K359" i="6"/>
  <c r="K358" i="6"/>
  <c r="K357" i="6"/>
  <c r="K356" i="6"/>
  <c r="K355" i="6"/>
  <c r="K354" i="6"/>
  <c r="K353" i="6"/>
  <c r="K352" i="6"/>
  <c r="K351" i="6"/>
  <c r="K350" i="6"/>
  <c r="K349" i="6"/>
  <c r="K348" i="6"/>
  <c r="K347" i="6"/>
  <c r="K346" i="6"/>
  <c r="K345" i="6"/>
  <c r="K344" i="6"/>
  <c r="K343" i="6"/>
  <c r="K342" i="6"/>
  <c r="K341" i="6"/>
  <c r="K340" i="6"/>
  <c r="K339" i="6"/>
  <c r="K338" i="6"/>
  <c r="K337" i="6"/>
  <c r="K336" i="6"/>
  <c r="J112" i="36" s="1"/>
  <c r="K335" i="6"/>
  <c r="J111" i="36" s="1"/>
  <c r="K334" i="6"/>
  <c r="K333" i="6"/>
  <c r="K332" i="6"/>
  <c r="K331" i="6"/>
  <c r="K330" i="6"/>
  <c r="K329" i="6"/>
  <c r="K328" i="6"/>
  <c r="K327" i="6"/>
  <c r="K326" i="6"/>
  <c r="K325" i="6"/>
  <c r="K324" i="6"/>
  <c r="K323" i="6"/>
  <c r="K322" i="6"/>
  <c r="K321" i="6"/>
  <c r="K320" i="6"/>
  <c r="K319" i="6"/>
  <c r="K318" i="6"/>
  <c r="K317" i="6"/>
  <c r="K316" i="6"/>
  <c r="K315" i="6"/>
  <c r="K314" i="6"/>
  <c r="K313" i="6"/>
  <c r="K312" i="6"/>
  <c r="K311" i="6"/>
  <c r="K310" i="6"/>
  <c r="K309" i="6"/>
  <c r="K308" i="6"/>
  <c r="K307" i="6"/>
  <c r="K306" i="6"/>
  <c r="K305" i="6"/>
  <c r="K304" i="6"/>
  <c r="K303" i="6"/>
  <c r="K302" i="6"/>
  <c r="K301" i="6"/>
  <c r="K300" i="6"/>
  <c r="K299" i="6"/>
  <c r="K298" i="6"/>
  <c r="K297" i="6"/>
  <c r="K296" i="6"/>
  <c r="K295" i="6"/>
  <c r="K294" i="6"/>
  <c r="K293" i="6"/>
  <c r="K292" i="6"/>
  <c r="K291" i="6"/>
  <c r="K290" i="6"/>
  <c r="K289" i="6"/>
  <c r="K288" i="6"/>
  <c r="K287" i="6"/>
  <c r="K286" i="6"/>
  <c r="K285" i="6"/>
  <c r="K284" i="6"/>
  <c r="K283" i="6"/>
  <c r="K282" i="6"/>
  <c r="K281" i="6"/>
  <c r="K280" i="6"/>
  <c r="K279" i="6"/>
  <c r="K278" i="6"/>
  <c r="K277" i="6"/>
  <c r="K276" i="6"/>
  <c r="K275" i="6"/>
  <c r="K274" i="6"/>
  <c r="K273" i="6"/>
  <c r="K272" i="6"/>
  <c r="K271" i="6"/>
  <c r="K270" i="6"/>
  <c r="K269" i="6"/>
  <c r="K268" i="6"/>
  <c r="K267" i="6"/>
  <c r="K266" i="6"/>
  <c r="K265" i="6"/>
  <c r="K264" i="6"/>
  <c r="K263" i="6"/>
  <c r="K262" i="6"/>
  <c r="K261" i="6"/>
  <c r="K260" i="6"/>
  <c r="K259" i="6"/>
  <c r="K258" i="6"/>
  <c r="K257" i="6"/>
  <c r="K256" i="6"/>
  <c r="K255" i="6"/>
  <c r="K254" i="6"/>
  <c r="K253" i="6"/>
  <c r="K252" i="6"/>
  <c r="K251" i="6"/>
  <c r="K250" i="6"/>
  <c r="K249" i="6"/>
  <c r="K248" i="6"/>
  <c r="K247" i="6"/>
  <c r="K246" i="6"/>
  <c r="K245" i="6"/>
  <c r="K244" i="6"/>
  <c r="K243" i="6"/>
  <c r="J110" i="36" s="1"/>
  <c r="K242" i="6"/>
  <c r="J109" i="36" s="1"/>
  <c r="K241" i="6"/>
  <c r="J108" i="36" s="1"/>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J107" i="36" s="1"/>
  <c r="K203" i="6"/>
  <c r="J106" i="36" s="1"/>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J105" i="36" s="1"/>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K4" i="6"/>
  <c r="K3" i="6"/>
  <c r="L509" i="5"/>
  <c r="K509" i="5"/>
  <c r="J509" i="5"/>
  <c r="I509" i="5"/>
  <c r="J104" i="36" s="1"/>
  <c r="L508" i="5"/>
  <c r="K508" i="5"/>
  <c r="J508" i="5"/>
  <c r="I508" i="5"/>
  <c r="J69" i="36" s="1"/>
  <c r="L507" i="5"/>
  <c r="K507" i="5"/>
  <c r="J507" i="5"/>
  <c r="I507" i="5"/>
  <c r="J32" i="36" s="1"/>
  <c r="L506" i="5"/>
  <c r="K506" i="5"/>
  <c r="J506" i="5"/>
  <c r="I506" i="5"/>
  <c r="J75" i="36" s="1"/>
  <c r="L505" i="5"/>
  <c r="K505" i="5"/>
  <c r="J505" i="5"/>
  <c r="I505" i="5"/>
  <c r="J18" i="36" s="1"/>
  <c r="L504" i="5"/>
  <c r="K504" i="5"/>
  <c r="J504" i="5"/>
  <c r="I504" i="5"/>
  <c r="J55" i="36" s="1"/>
  <c r="L503" i="5"/>
  <c r="K503" i="5"/>
  <c r="J503" i="5"/>
  <c r="I503" i="5"/>
  <c r="J40" i="36" s="1"/>
  <c r="L502" i="5"/>
  <c r="K502" i="5"/>
  <c r="J502" i="5"/>
  <c r="I502" i="5"/>
  <c r="L501" i="5"/>
  <c r="K501" i="5"/>
  <c r="J501" i="5"/>
  <c r="I501" i="5"/>
  <c r="J77" i="36" s="1"/>
  <c r="L500" i="5"/>
  <c r="K500" i="5"/>
  <c r="J500" i="5"/>
  <c r="I500" i="5"/>
  <c r="J76" i="36" s="1"/>
  <c r="L499" i="5"/>
  <c r="K499" i="5"/>
  <c r="J499" i="5"/>
  <c r="I499" i="5"/>
  <c r="J3" i="36" s="1"/>
  <c r="L498" i="5"/>
  <c r="K498" i="5"/>
  <c r="J498" i="5"/>
  <c r="I498" i="5"/>
  <c r="J68" i="36" s="1"/>
  <c r="L497" i="5"/>
  <c r="K497" i="5"/>
  <c r="J497" i="5"/>
  <c r="I497" i="5"/>
  <c r="J50" i="36" s="1"/>
  <c r="L496" i="5"/>
  <c r="K496" i="5"/>
  <c r="J496" i="5"/>
  <c r="I496" i="5"/>
  <c r="J21" i="36" s="1"/>
  <c r="L495" i="5"/>
  <c r="K495" i="5"/>
  <c r="J495" i="5"/>
  <c r="I495" i="5"/>
  <c r="J88" i="36" s="1"/>
  <c r="L494" i="5"/>
  <c r="K494" i="5"/>
  <c r="J494" i="5"/>
  <c r="I494" i="5"/>
  <c r="J45" i="36" s="1"/>
  <c r="L493" i="5"/>
  <c r="K493" i="5"/>
  <c r="J493" i="5"/>
  <c r="I493" i="5"/>
  <c r="J35" i="36" s="1"/>
  <c r="L492" i="5"/>
  <c r="K492" i="5"/>
  <c r="J492" i="5"/>
  <c r="I492" i="5"/>
  <c r="J94" i="36" s="1"/>
  <c r="L491" i="5"/>
  <c r="K491" i="5"/>
  <c r="J491" i="5"/>
  <c r="I491" i="5"/>
  <c r="J16" i="36" s="1"/>
  <c r="L490" i="5"/>
  <c r="K490" i="5"/>
  <c r="J490" i="5"/>
  <c r="I490" i="5"/>
  <c r="J95" i="36" s="1"/>
  <c r="L489" i="5"/>
  <c r="K489" i="5"/>
  <c r="J489" i="5"/>
  <c r="I489" i="5"/>
  <c r="J87" i="36" s="1"/>
  <c r="L488" i="5"/>
  <c r="K488" i="5"/>
  <c r="J488" i="5"/>
  <c r="I488" i="5"/>
  <c r="J59" i="36" s="1"/>
  <c r="L487" i="5"/>
  <c r="K487" i="5"/>
  <c r="J487" i="5"/>
  <c r="I487" i="5"/>
  <c r="J81" i="36" s="1"/>
  <c r="L486" i="5"/>
  <c r="K486" i="5"/>
  <c r="J486" i="5"/>
  <c r="I486" i="5"/>
  <c r="J41" i="36" s="1"/>
  <c r="L485" i="5"/>
  <c r="K485" i="5"/>
  <c r="J485" i="5"/>
  <c r="I485" i="5"/>
  <c r="J97" i="36" s="1"/>
  <c r="L484" i="5"/>
  <c r="K484" i="5"/>
  <c r="J484" i="5"/>
  <c r="I484" i="5"/>
  <c r="J89" i="36" s="1"/>
  <c r="L483" i="5"/>
  <c r="K483" i="5"/>
  <c r="J483" i="5"/>
  <c r="I483" i="5"/>
  <c r="J93" i="36" s="1"/>
  <c r="L482" i="5"/>
  <c r="K482" i="5"/>
  <c r="J482" i="5"/>
  <c r="I482" i="5"/>
  <c r="J54" i="36" s="1"/>
  <c r="L481" i="5"/>
  <c r="K481" i="5"/>
  <c r="J481" i="5"/>
  <c r="I481" i="5"/>
  <c r="J47" i="36" s="1"/>
  <c r="L480" i="5"/>
  <c r="K480" i="5"/>
  <c r="J480" i="5"/>
  <c r="I480" i="5"/>
  <c r="J25" i="36" s="1"/>
  <c r="L479" i="5"/>
  <c r="K479" i="5"/>
  <c r="J479" i="5"/>
  <c r="I479" i="5"/>
  <c r="J85" i="36" s="1"/>
  <c r="L478" i="5"/>
  <c r="K478" i="5"/>
  <c r="J478" i="5"/>
  <c r="I478" i="5"/>
  <c r="J10" i="36" s="1"/>
  <c r="L477" i="5"/>
  <c r="K477" i="5"/>
  <c r="J477" i="5"/>
  <c r="I477" i="5"/>
  <c r="J58" i="36" s="1"/>
  <c r="L476" i="5"/>
  <c r="K476" i="5"/>
  <c r="J476" i="5"/>
  <c r="I476" i="5"/>
  <c r="J53" i="36" s="1"/>
  <c r="L475" i="5"/>
  <c r="K475" i="5"/>
  <c r="J475" i="5"/>
  <c r="I475" i="5"/>
  <c r="J37" i="36" s="1"/>
  <c r="L474" i="5"/>
  <c r="K474" i="5"/>
  <c r="J474" i="5"/>
  <c r="I474" i="5"/>
  <c r="J83" i="36" s="1"/>
  <c r="L473" i="5"/>
  <c r="K473" i="5"/>
  <c r="J473" i="5"/>
  <c r="I473" i="5"/>
  <c r="J62" i="36" s="1"/>
  <c r="L472" i="5"/>
  <c r="K472" i="5"/>
  <c r="J472" i="5"/>
  <c r="I472" i="5"/>
  <c r="J71" i="36" s="1"/>
  <c r="L471" i="5"/>
  <c r="K471" i="5"/>
  <c r="J471" i="5"/>
  <c r="I471" i="5"/>
  <c r="J84" i="36" s="1"/>
  <c r="L470" i="5"/>
  <c r="K470" i="5"/>
  <c r="J470" i="5"/>
  <c r="I470" i="5"/>
  <c r="J78" i="36" s="1"/>
  <c r="L469" i="5"/>
  <c r="K469" i="5"/>
  <c r="J469" i="5"/>
  <c r="I469" i="5"/>
  <c r="J13" i="36" s="1"/>
  <c r="L468" i="5"/>
  <c r="K468" i="5"/>
  <c r="J468" i="5"/>
  <c r="I468" i="5"/>
  <c r="J80" i="36" s="1"/>
  <c r="L467" i="5"/>
  <c r="K467" i="5"/>
  <c r="J467" i="5"/>
  <c r="I467" i="5"/>
  <c r="J74" i="36" s="1"/>
  <c r="L466" i="5"/>
  <c r="K466" i="5"/>
  <c r="J466" i="5"/>
  <c r="I466" i="5"/>
  <c r="L465" i="5"/>
  <c r="K465" i="5"/>
  <c r="J465" i="5"/>
  <c r="I465" i="5"/>
  <c r="J96" i="36" s="1"/>
  <c r="L464" i="5"/>
  <c r="K464" i="5"/>
  <c r="J464" i="5"/>
  <c r="I464" i="5"/>
  <c r="J56" i="36" s="1"/>
  <c r="L463" i="5"/>
  <c r="K463" i="5"/>
  <c r="J463" i="5"/>
  <c r="I463" i="5"/>
  <c r="J12" i="36" s="1"/>
  <c r="L462" i="5"/>
  <c r="K462" i="5"/>
  <c r="J462" i="5"/>
  <c r="I462" i="5"/>
  <c r="J8" i="36" s="1"/>
  <c r="L461" i="5"/>
  <c r="K461" i="5"/>
  <c r="J461" i="5"/>
  <c r="I461" i="5"/>
  <c r="J6" i="36" s="1"/>
  <c r="L460" i="5"/>
  <c r="K460" i="5"/>
  <c r="J460" i="5"/>
  <c r="I460" i="5"/>
  <c r="L459" i="5"/>
  <c r="K459" i="5"/>
  <c r="J459" i="5"/>
  <c r="I459" i="5"/>
  <c r="L458" i="5"/>
  <c r="K458" i="5"/>
  <c r="J458" i="5"/>
  <c r="I458" i="5"/>
  <c r="J49" i="36" s="1"/>
  <c r="L457" i="5"/>
  <c r="K457" i="5"/>
  <c r="J457" i="5"/>
  <c r="I457" i="5"/>
  <c r="J73" i="36" s="1"/>
  <c r="L456" i="5"/>
  <c r="K456" i="5"/>
  <c r="J456" i="5"/>
  <c r="I456" i="5"/>
  <c r="J60" i="36" s="1"/>
  <c r="L455" i="5"/>
  <c r="K455" i="5"/>
  <c r="J455" i="5"/>
  <c r="I455" i="5"/>
  <c r="J65" i="36" s="1"/>
  <c r="L454" i="5"/>
  <c r="K454" i="5"/>
  <c r="J454" i="5"/>
  <c r="I454" i="5"/>
  <c r="J31" i="36" s="1"/>
  <c r="L453" i="5"/>
  <c r="K453" i="5"/>
  <c r="J453" i="5"/>
  <c r="I453" i="5"/>
  <c r="J70" i="36" s="1"/>
  <c r="L452" i="5"/>
  <c r="K452" i="5"/>
  <c r="J452" i="5"/>
  <c r="I452" i="5"/>
  <c r="J33" i="36" s="1"/>
  <c r="L451" i="5"/>
  <c r="K451" i="5"/>
  <c r="J451" i="5"/>
  <c r="I451" i="5"/>
  <c r="J23" i="36" s="1"/>
  <c r="L450" i="5"/>
  <c r="K450" i="5"/>
  <c r="J450" i="5"/>
  <c r="I450" i="5"/>
  <c r="J86" i="36" s="1"/>
  <c r="L449" i="5"/>
  <c r="K449" i="5"/>
  <c r="J449" i="5"/>
  <c r="I449" i="5"/>
  <c r="J61" i="36" s="1"/>
  <c r="L448" i="5"/>
  <c r="K448" i="5"/>
  <c r="J448" i="5"/>
  <c r="I448" i="5"/>
  <c r="J4" i="36" s="1"/>
  <c r="L447" i="5"/>
  <c r="K447" i="5"/>
  <c r="J447" i="5"/>
  <c r="I447" i="5"/>
  <c r="J101" i="36" s="1"/>
  <c r="L446" i="5"/>
  <c r="K446" i="5"/>
  <c r="J446" i="5"/>
  <c r="I446" i="5"/>
  <c r="J9" i="36" s="1"/>
  <c r="L445" i="5"/>
  <c r="K445" i="5"/>
  <c r="J445" i="5"/>
  <c r="I445" i="5"/>
  <c r="J43" i="36" s="1"/>
  <c r="L444" i="5"/>
  <c r="K444" i="5"/>
  <c r="J444" i="5"/>
  <c r="I444" i="5"/>
  <c r="J63" i="36" s="1"/>
  <c r="L443" i="5"/>
  <c r="K443" i="5"/>
  <c r="J443" i="5"/>
  <c r="I443" i="5"/>
  <c r="J38" i="36" s="1"/>
  <c r="L442" i="5"/>
  <c r="K442" i="5"/>
  <c r="J442" i="5"/>
  <c r="I442" i="5"/>
  <c r="L441" i="5"/>
  <c r="K441" i="5"/>
  <c r="J441" i="5"/>
  <c r="I441" i="5"/>
  <c r="J15" i="36" s="1"/>
  <c r="L440" i="5"/>
  <c r="K440" i="5"/>
  <c r="J440" i="5"/>
  <c r="I440" i="5"/>
  <c r="J36" i="36" s="1"/>
  <c r="L439" i="5"/>
  <c r="K439" i="5"/>
  <c r="J439" i="5"/>
  <c r="I439" i="5"/>
  <c r="J99" i="36" s="1"/>
  <c r="L438" i="5"/>
  <c r="K438" i="5"/>
  <c r="J438" i="5"/>
  <c r="I438" i="5"/>
  <c r="L437" i="5"/>
  <c r="K437" i="5"/>
  <c r="J437" i="5"/>
  <c r="I437" i="5"/>
  <c r="J24" i="36" s="1"/>
  <c r="L436" i="5"/>
  <c r="K436" i="5"/>
  <c r="J436" i="5"/>
  <c r="I436" i="5"/>
  <c r="J29" i="36" s="1"/>
  <c r="L435" i="5"/>
  <c r="K435" i="5"/>
  <c r="J435" i="5"/>
  <c r="I435" i="5"/>
  <c r="J64" i="36" s="1"/>
  <c r="L434" i="5"/>
  <c r="K434" i="5"/>
  <c r="J434" i="5"/>
  <c r="I434" i="5"/>
  <c r="J20" i="36" s="1"/>
  <c r="L433" i="5"/>
  <c r="K433" i="5"/>
  <c r="J433" i="5"/>
  <c r="I433" i="5"/>
  <c r="J66" i="36" s="1"/>
  <c r="L432" i="5"/>
  <c r="K432" i="5"/>
  <c r="J432" i="5"/>
  <c r="I432" i="5"/>
  <c r="J26" i="36" s="1"/>
  <c r="L431" i="5"/>
  <c r="K431" i="5"/>
  <c r="J431" i="5"/>
  <c r="I431" i="5"/>
  <c r="J92" i="36" s="1"/>
  <c r="L430" i="5"/>
  <c r="K430" i="5"/>
  <c r="J430" i="5"/>
  <c r="I430" i="5"/>
  <c r="L429" i="5"/>
  <c r="K429" i="5"/>
  <c r="J429" i="5"/>
  <c r="I429" i="5"/>
  <c r="J52" i="36" s="1"/>
  <c r="L428" i="5"/>
  <c r="K428" i="5"/>
  <c r="J428" i="5"/>
  <c r="I428" i="5"/>
  <c r="J79" i="36" s="1"/>
  <c r="L427" i="5"/>
  <c r="K427" i="5"/>
  <c r="J427" i="5"/>
  <c r="I427" i="5"/>
  <c r="L426" i="5"/>
  <c r="K426" i="5"/>
  <c r="J426" i="5"/>
  <c r="I426" i="5"/>
  <c r="J19" i="36" s="1"/>
  <c r="L425" i="5"/>
  <c r="K425" i="5"/>
  <c r="J425" i="5"/>
  <c r="I425" i="5"/>
  <c r="J14" i="36" s="1"/>
  <c r="L424" i="5"/>
  <c r="K424" i="5"/>
  <c r="J424" i="5"/>
  <c r="I424" i="5"/>
  <c r="J98" i="36" s="1"/>
  <c r="L423" i="5"/>
  <c r="K423" i="5"/>
  <c r="J423" i="5"/>
  <c r="I423" i="5"/>
  <c r="J57" i="36" s="1"/>
  <c r="L422" i="5"/>
  <c r="K422" i="5"/>
  <c r="J422" i="5"/>
  <c r="I422" i="5"/>
  <c r="J48" i="36" s="1"/>
  <c r="L421" i="5"/>
  <c r="K421" i="5"/>
  <c r="J421" i="5"/>
  <c r="I421" i="5"/>
  <c r="J46" i="36" s="1"/>
  <c r="L420" i="5"/>
  <c r="K420" i="5"/>
  <c r="J420" i="5"/>
  <c r="I420" i="5"/>
  <c r="J100" i="36" s="1"/>
  <c r="L419" i="5"/>
  <c r="K419" i="5"/>
  <c r="J419" i="5"/>
  <c r="I419" i="5"/>
  <c r="J11" i="36" s="1"/>
  <c r="L418" i="5"/>
  <c r="K418" i="5"/>
  <c r="J418" i="5"/>
  <c r="I418" i="5"/>
  <c r="J7" i="36" s="1"/>
  <c r="L417" i="5"/>
  <c r="K417" i="5"/>
  <c r="J417" i="5"/>
  <c r="I417" i="5"/>
  <c r="J91" i="36" s="1"/>
  <c r="L416" i="5"/>
  <c r="K416" i="5"/>
  <c r="J416" i="5"/>
  <c r="I416" i="5"/>
  <c r="J102" i="36" s="1"/>
  <c r="L415" i="5"/>
  <c r="K415" i="5"/>
  <c r="J415" i="5"/>
  <c r="I415" i="5"/>
  <c r="J42" i="36" s="1"/>
  <c r="L414" i="5"/>
  <c r="K414" i="5"/>
  <c r="J414" i="5"/>
  <c r="I414" i="5"/>
  <c r="J27" i="36" s="1"/>
  <c r="L413" i="5"/>
  <c r="K413" i="5"/>
  <c r="J413" i="5"/>
  <c r="I413" i="5"/>
  <c r="J30" i="36" s="1"/>
  <c r="L412" i="5"/>
  <c r="K412" i="5"/>
  <c r="J412" i="5"/>
  <c r="I412" i="5"/>
  <c r="J5" i="36" s="1"/>
  <c r="L411" i="5"/>
  <c r="K411" i="5"/>
  <c r="J411" i="5"/>
  <c r="I411" i="5"/>
  <c r="L410" i="5"/>
  <c r="K410" i="5"/>
  <c r="J410" i="5"/>
  <c r="I410" i="5"/>
  <c r="J17" i="36" s="1"/>
  <c r="L409" i="5"/>
  <c r="K409" i="5"/>
  <c r="J409" i="5"/>
  <c r="I409" i="5"/>
  <c r="J90" i="36" s="1"/>
  <c r="L408" i="5"/>
  <c r="K408" i="5"/>
  <c r="J408" i="5"/>
  <c r="I408" i="5"/>
  <c r="J103" i="36" s="1"/>
  <c r="L407" i="5"/>
  <c r="K407" i="5"/>
  <c r="J407" i="5"/>
  <c r="I407" i="5"/>
  <c r="L406" i="5"/>
  <c r="K406" i="5"/>
  <c r="J406" i="5"/>
  <c r="I406" i="5"/>
  <c r="L405" i="5"/>
  <c r="K405" i="5"/>
  <c r="J405" i="5"/>
  <c r="I405" i="5"/>
  <c r="L404" i="5"/>
  <c r="K404" i="5"/>
  <c r="J404" i="5"/>
  <c r="I404" i="5"/>
  <c r="L403" i="5"/>
  <c r="K403" i="5"/>
  <c r="J403" i="5"/>
  <c r="I403" i="5"/>
  <c r="L402" i="5"/>
  <c r="K402" i="5"/>
  <c r="J402" i="5"/>
  <c r="I402" i="5"/>
  <c r="L401" i="5"/>
  <c r="K401" i="5"/>
  <c r="J401" i="5"/>
  <c r="I401" i="5"/>
  <c r="L400" i="5"/>
  <c r="K400" i="5"/>
  <c r="J400" i="5"/>
  <c r="I400" i="5"/>
  <c r="L399" i="5"/>
  <c r="K399" i="5"/>
  <c r="J399" i="5"/>
  <c r="I399" i="5"/>
  <c r="L398" i="5"/>
  <c r="K398" i="5"/>
  <c r="J398" i="5"/>
  <c r="I398" i="5"/>
  <c r="L397" i="5"/>
  <c r="K397" i="5"/>
  <c r="J397" i="5"/>
  <c r="I397" i="5"/>
  <c r="L396" i="5"/>
  <c r="K396" i="5"/>
  <c r="J396" i="5"/>
  <c r="I396" i="5"/>
  <c r="L395" i="5"/>
  <c r="K395" i="5"/>
  <c r="J395" i="5"/>
  <c r="I395" i="5"/>
  <c r="L394" i="5"/>
  <c r="K394" i="5"/>
  <c r="J394" i="5"/>
  <c r="I394" i="5"/>
  <c r="L393" i="5"/>
  <c r="K393" i="5"/>
  <c r="J393" i="5"/>
  <c r="I393" i="5"/>
  <c r="L392" i="5"/>
  <c r="K392" i="5"/>
  <c r="J392" i="5"/>
  <c r="I392" i="5"/>
  <c r="L391" i="5"/>
  <c r="K391" i="5"/>
  <c r="J391" i="5"/>
  <c r="I391" i="5"/>
  <c r="L390" i="5"/>
  <c r="K390" i="5"/>
  <c r="J390" i="5"/>
  <c r="I390" i="5"/>
  <c r="L389" i="5"/>
  <c r="K389" i="5"/>
  <c r="J389" i="5"/>
  <c r="I389" i="5"/>
  <c r="L388" i="5"/>
  <c r="K388" i="5"/>
  <c r="J388" i="5"/>
  <c r="I388" i="5"/>
  <c r="L387" i="5"/>
  <c r="K387" i="5"/>
  <c r="J387" i="5"/>
  <c r="I387" i="5"/>
  <c r="L386" i="5"/>
  <c r="K386" i="5"/>
  <c r="J386" i="5"/>
  <c r="I386" i="5"/>
  <c r="L385" i="5"/>
  <c r="K385" i="5"/>
  <c r="J385" i="5"/>
  <c r="I385" i="5"/>
  <c r="L384" i="5"/>
  <c r="K384" i="5"/>
  <c r="J384" i="5"/>
  <c r="I384" i="5"/>
  <c r="L383" i="5"/>
  <c r="K383" i="5"/>
  <c r="J383" i="5"/>
  <c r="I383" i="5"/>
  <c r="L382" i="5"/>
  <c r="K382" i="5"/>
  <c r="J382" i="5"/>
  <c r="I382" i="5"/>
  <c r="L381" i="5"/>
  <c r="K381" i="5"/>
  <c r="J381" i="5"/>
  <c r="I381" i="5"/>
  <c r="L380" i="5"/>
  <c r="K380" i="5"/>
  <c r="J380" i="5"/>
  <c r="I380" i="5"/>
  <c r="L379" i="5"/>
  <c r="K379" i="5"/>
  <c r="J379" i="5"/>
  <c r="I379" i="5"/>
  <c r="L378" i="5"/>
  <c r="K378" i="5"/>
  <c r="J378" i="5"/>
  <c r="I378" i="5"/>
  <c r="L377" i="5"/>
  <c r="K377" i="5"/>
  <c r="J377" i="5"/>
  <c r="I377" i="5"/>
  <c r="L376" i="5"/>
  <c r="K376" i="5"/>
  <c r="J376" i="5"/>
  <c r="I376" i="5"/>
  <c r="L375" i="5"/>
  <c r="K375" i="5"/>
  <c r="J375" i="5"/>
  <c r="I375" i="5"/>
  <c r="L374" i="5"/>
  <c r="K374" i="5"/>
  <c r="J374" i="5"/>
  <c r="I374" i="5"/>
  <c r="L373" i="5"/>
  <c r="K373" i="5"/>
  <c r="J373" i="5"/>
  <c r="I373" i="5"/>
  <c r="L372" i="5"/>
  <c r="K372" i="5"/>
  <c r="J372" i="5"/>
  <c r="I372" i="5"/>
  <c r="L371" i="5"/>
  <c r="K371" i="5"/>
  <c r="J371" i="5"/>
  <c r="I371" i="5"/>
  <c r="L370" i="5"/>
  <c r="K370" i="5"/>
  <c r="J370" i="5"/>
  <c r="I370" i="5"/>
  <c r="L369" i="5"/>
  <c r="K369" i="5"/>
  <c r="J369" i="5"/>
  <c r="I369" i="5"/>
  <c r="L368" i="5"/>
  <c r="K368" i="5"/>
  <c r="J368" i="5"/>
  <c r="I368" i="5"/>
  <c r="L367" i="5"/>
  <c r="K367" i="5"/>
  <c r="J367" i="5"/>
  <c r="I367" i="5"/>
  <c r="L366" i="5"/>
  <c r="K366" i="5"/>
  <c r="J366" i="5"/>
  <c r="I366" i="5"/>
  <c r="L365" i="5"/>
  <c r="K365" i="5"/>
  <c r="J365" i="5"/>
  <c r="I365" i="5"/>
  <c r="L364" i="5"/>
  <c r="K364" i="5"/>
  <c r="J364" i="5"/>
  <c r="I364" i="5"/>
  <c r="L363" i="5"/>
  <c r="K363" i="5"/>
  <c r="J363" i="5"/>
  <c r="I363" i="5"/>
  <c r="L362" i="5"/>
  <c r="K362" i="5"/>
  <c r="J362" i="5"/>
  <c r="I362" i="5"/>
  <c r="L361" i="5"/>
  <c r="K361" i="5"/>
  <c r="J361" i="5"/>
  <c r="I361" i="5"/>
  <c r="L360" i="5"/>
  <c r="K360" i="5"/>
  <c r="J360" i="5"/>
  <c r="I360" i="5"/>
  <c r="L359" i="5"/>
  <c r="K359" i="5"/>
  <c r="J359" i="5"/>
  <c r="I359" i="5"/>
  <c r="L358" i="5"/>
  <c r="K358" i="5"/>
  <c r="J358" i="5"/>
  <c r="I358" i="5"/>
  <c r="L357" i="5"/>
  <c r="K357" i="5"/>
  <c r="J357" i="5"/>
  <c r="I357" i="5"/>
  <c r="L356" i="5"/>
  <c r="K356" i="5"/>
  <c r="J356" i="5"/>
  <c r="I356" i="5"/>
  <c r="L355" i="5"/>
  <c r="K355" i="5"/>
  <c r="J355" i="5"/>
  <c r="I355" i="5"/>
  <c r="L354" i="5"/>
  <c r="K354" i="5"/>
  <c r="J354" i="5"/>
  <c r="I354" i="5"/>
  <c r="L353" i="5"/>
  <c r="K353" i="5"/>
  <c r="J353" i="5"/>
  <c r="I353" i="5"/>
  <c r="L352" i="5"/>
  <c r="K352" i="5"/>
  <c r="J352" i="5"/>
  <c r="I352" i="5"/>
  <c r="L351" i="5"/>
  <c r="K351" i="5"/>
  <c r="J351" i="5"/>
  <c r="I351" i="5"/>
  <c r="L350" i="5"/>
  <c r="K350" i="5"/>
  <c r="J350" i="5"/>
  <c r="I350" i="5"/>
  <c r="L349" i="5"/>
  <c r="K349" i="5"/>
  <c r="J349" i="5"/>
  <c r="I349" i="5"/>
  <c r="L348" i="5"/>
  <c r="K348" i="5"/>
  <c r="J348" i="5"/>
  <c r="I348" i="5"/>
  <c r="L347" i="5"/>
  <c r="K347" i="5"/>
  <c r="J347" i="5"/>
  <c r="I347" i="5"/>
  <c r="L346" i="5"/>
  <c r="K346" i="5"/>
  <c r="J346" i="5"/>
  <c r="I346" i="5"/>
  <c r="L345" i="5"/>
  <c r="K345" i="5"/>
  <c r="J345" i="5"/>
  <c r="I345" i="5"/>
  <c r="L344" i="5"/>
  <c r="K344" i="5"/>
  <c r="J344" i="5"/>
  <c r="I344" i="5"/>
  <c r="L343" i="5"/>
  <c r="K343" i="5"/>
  <c r="J343" i="5"/>
  <c r="I343" i="5"/>
  <c r="L342" i="5"/>
  <c r="K342" i="5"/>
  <c r="J342" i="5"/>
  <c r="I342" i="5"/>
  <c r="L341" i="5"/>
  <c r="K341" i="5"/>
  <c r="J341" i="5"/>
  <c r="I341" i="5"/>
  <c r="L340" i="5"/>
  <c r="K340" i="5"/>
  <c r="J340" i="5"/>
  <c r="I340" i="5"/>
  <c r="L339" i="5"/>
  <c r="K339" i="5"/>
  <c r="J339" i="5"/>
  <c r="I339" i="5"/>
  <c r="L338" i="5"/>
  <c r="K338" i="5"/>
  <c r="J338" i="5"/>
  <c r="I338" i="5"/>
  <c r="L337" i="5"/>
  <c r="K337" i="5"/>
  <c r="J337" i="5"/>
  <c r="I337" i="5"/>
  <c r="L336" i="5"/>
  <c r="K336" i="5"/>
  <c r="J336" i="5"/>
  <c r="I336" i="5"/>
  <c r="L335" i="5"/>
  <c r="K335" i="5"/>
  <c r="J335" i="5"/>
  <c r="I335" i="5"/>
  <c r="L334" i="5"/>
  <c r="K334" i="5"/>
  <c r="J334" i="5"/>
  <c r="I334" i="5"/>
  <c r="L333" i="5"/>
  <c r="K333" i="5"/>
  <c r="J333" i="5"/>
  <c r="I333" i="5"/>
  <c r="L332" i="5"/>
  <c r="K332" i="5"/>
  <c r="J332" i="5"/>
  <c r="I332" i="5"/>
  <c r="L331" i="5"/>
  <c r="K331" i="5"/>
  <c r="J331" i="5"/>
  <c r="I331" i="5"/>
  <c r="L330" i="5"/>
  <c r="K330" i="5"/>
  <c r="J330" i="5"/>
  <c r="I330" i="5"/>
  <c r="L329" i="5"/>
  <c r="K329" i="5"/>
  <c r="J329" i="5"/>
  <c r="I329" i="5"/>
  <c r="L328" i="5"/>
  <c r="K328" i="5"/>
  <c r="J328" i="5"/>
  <c r="I328" i="5"/>
  <c r="L327" i="5"/>
  <c r="K327" i="5"/>
  <c r="J327" i="5"/>
  <c r="I327" i="5"/>
  <c r="L326" i="5"/>
  <c r="K326" i="5"/>
  <c r="J326" i="5"/>
  <c r="I326" i="5"/>
  <c r="L325" i="5"/>
  <c r="K325" i="5"/>
  <c r="J325" i="5"/>
  <c r="I325" i="5"/>
  <c r="L324" i="5"/>
  <c r="K324" i="5"/>
  <c r="J324" i="5"/>
  <c r="I324" i="5"/>
  <c r="L323" i="5"/>
  <c r="K323" i="5"/>
  <c r="J323" i="5"/>
  <c r="I323" i="5"/>
  <c r="L322" i="5"/>
  <c r="K322" i="5"/>
  <c r="J322" i="5"/>
  <c r="I322" i="5"/>
  <c r="L321" i="5"/>
  <c r="K321" i="5"/>
  <c r="J321" i="5"/>
  <c r="I321" i="5"/>
  <c r="L320" i="5"/>
  <c r="K320" i="5"/>
  <c r="J320" i="5"/>
  <c r="I320" i="5"/>
  <c r="L319" i="5"/>
  <c r="K319" i="5"/>
  <c r="J319" i="5"/>
  <c r="I319" i="5"/>
  <c r="L318" i="5"/>
  <c r="K318" i="5"/>
  <c r="J318" i="5"/>
  <c r="I318" i="5"/>
  <c r="L317" i="5"/>
  <c r="K317" i="5"/>
  <c r="J317" i="5"/>
  <c r="I317" i="5"/>
  <c r="L316" i="5"/>
  <c r="K316" i="5"/>
  <c r="J316" i="5"/>
  <c r="I316" i="5"/>
  <c r="L315" i="5"/>
  <c r="K315" i="5"/>
  <c r="J315" i="5"/>
  <c r="I315" i="5"/>
  <c r="L314" i="5"/>
  <c r="K314" i="5"/>
  <c r="J314" i="5"/>
  <c r="I314" i="5"/>
  <c r="L313" i="5"/>
  <c r="K313" i="5"/>
  <c r="J313" i="5"/>
  <c r="I313" i="5"/>
  <c r="L312" i="5"/>
  <c r="K312" i="5"/>
  <c r="J312" i="5"/>
  <c r="I312" i="5"/>
  <c r="L311" i="5"/>
  <c r="K311" i="5"/>
  <c r="J311" i="5"/>
  <c r="I311" i="5"/>
  <c r="L310" i="5"/>
  <c r="K310" i="5"/>
  <c r="J310" i="5"/>
  <c r="I310" i="5"/>
  <c r="L309" i="5"/>
  <c r="K309" i="5"/>
  <c r="J309" i="5"/>
  <c r="I309" i="5"/>
  <c r="L308" i="5"/>
  <c r="K308" i="5"/>
  <c r="J308" i="5"/>
  <c r="I308" i="5"/>
  <c r="L307" i="5"/>
  <c r="K307" i="5"/>
  <c r="J307" i="5"/>
  <c r="I307" i="5"/>
  <c r="L306" i="5"/>
  <c r="K306" i="5"/>
  <c r="J306" i="5"/>
  <c r="I306" i="5"/>
  <c r="L305" i="5"/>
  <c r="K305" i="5"/>
  <c r="J305" i="5"/>
  <c r="I305" i="5"/>
  <c r="J2" i="36" s="1"/>
  <c r="L304" i="5"/>
  <c r="K304" i="5"/>
  <c r="J304" i="5"/>
  <c r="I304" i="5"/>
  <c r="L303" i="5"/>
  <c r="K303" i="5"/>
  <c r="J303" i="5"/>
  <c r="I303" i="5"/>
  <c r="L302" i="5"/>
  <c r="K302" i="5"/>
  <c r="J302" i="5"/>
  <c r="I302" i="5"/>
  <c r="L301" i="5"/>
  <c r="K301" i="5"/>
  <c r="J301" i="5"/>
  <c r="I301" i="5"/>
  <c r="L300" i="5"/>
  <c r="K300" i="5"/>
  <c r="J300" i="5"/>
  <c r="I300" i="5"/>
  <c r="L299" i="5"/>
  <c r="K299" i="5"/>
  <c r="J299" i="5"/>
  <c r="I299" i="5"/>
  <c r="L298" i="5"/>
  <c r="K298" i="5"/>
  <c r="J298" i="5"/>
  <c r="I298" i="5"/>
  <c r="L297" i="5"/>
  <c r="K297" i="5"/>
  <c r="J297" i="5"/>
  <c r="I297" i="5"/>
  <c r="L296" i="5"/>
  <c r="K296" i="5"/>
  <c r="J296" i="5"/>
  <c r="I296" i="5"/>
  <c r="L295" i="5"/>
  <c r="K295" i="5"/>
  <c r="J295" i="5"/>
  <c r="I295" i="5"/>
  <c r="L294" i="5"/>
  <c r="K294" i="5"/>
  <c r="J294" i="5"/>
  <c r="I294" i="5"/>
  <c r="L293" i="5"/>
  <c r="K293" i="5"/>
  <c r="J293" i="5"/>
  <c r="I293" i="5"/>
  <c r="L292" i="5"/>
  <c r="K292" i="5"/>
  <c r="J292" i="5"/>
  <c r="I292" i="5"/>
  <c r="L291" i="5"/>
  <c r="K291" i="5"/>
  <c r="J291" i="5"/>
  <c r="I291" i="5"/>
  <c r="L290" i="5"/>
  <c r="K290" i="5"/>
  <c r="J290" i="5"/>
  <c r="I290" i="5"/>
  <c r="L289" i="5"/>
  <c r="K289" i="5"/>
  <c r="J289" i="5"/>
  <c r="I289" i="5"/>
  <c r="L288" i="5"/>
  <c r="K288" i="5"/>
  <c r="J288" i="5"/>
  <c r="I288" i="5"/>
  <c r="L287" i="5"/>
  <c r="K287" i="5"/>
  <c r="J287" i="5"/>
  <c r="I287" i="5"/>
  <c r="L286" i="5"/>
  <c r="K286" i="5"/>
  <c r="J286" i="5"/>
  <c r="I286" i="5"/>
  <c r="L285" i="5"/>
  <c r="K285" i="5"/>
  <c r="J285" i="5"/>
  <c r="I285" i="5"/>
  <c r="L284" i="5"/>
  <c r="K284" i="5"/>
  <c r="J284" i="5"/>
  <c r="I284" i="5"/>
  <c r="L283" i="5"/>
  <c r="K283" i="5"/>
  <c r="J283" i="5"/>
  <c r="I283" i="5"/>
  <c r="L282" i="5"/>
  <c r="K282" i="5"/>
  <c r="J282" i="5"/>
  <c r="I282" i="5"/>
  <c r="L281" i="5"/>
  <c r="K281" i="5"/>
  <c r="J281" i="5"/>
  <c r="I281" i="5"/>
  <c r="L280" i="5"/>
  <c r="K280" i="5"/>
  <c r="J280" i="5"/>
  <c r="I280" i="5"/>
  <c r="L279" i="5"/>
  <c r="K279" i="5"/>
  <c r="J279" i="5"/>
  <c r="I279" i="5"/>
  <c r="L278" i="5"/>
  <c r="K278" i="5"/>
  <c r="J278" i="5"/>
  <c r="I278" i="5"/>
  <c r="L277" i="5"/>
  <c r="K277" i="5"/>
  <c r="J277" i="5"/>
  <c r="I277" i="5"/>
  <c r="L276" i="5"/>
  <c r="K276" i="5"/>
  <c r="J276" i="5"/>
  <c r="I276" i="5"/>
  <c r="L275" i="5"/>
  <c r="K275" i="5"/>
  <c r="J275" i="5"/>
  <c r="I275" i="5"/>
  <c r="L274" i="5"/>
  <c r="K274" i="5"/>
  <c r="J274" i="5"/>
  <c r="I274" i="5"/>
  <c r="L273" i="5"/>
  <c r="K273" i="5"/>
  <c r="J273" i="5"/>
  <c r="I273" i="5"/>
  <c r="L272" i="5"/>
  <c r="K272" i="5"/>
  <c r="J272" i="5"/>
  <c r="I272" i="5"/>
  <c r="L271" i="5"/>
  <c r="K271" i="5"/>
  <c r="J271" i="5"/>
  <c r="I271" i="5"/>
  <c r="L270" i="5"/>
  <c r="K270" i="5"/>
  <c r="J270" i="5"/>
  <c r="I270" i="5"/>
  <c r="L269" i="5"/>
  <c r="K269" i="5"/>
  <c r="J269" i="5"/>
  <c r="I269" i="5"/>
  <c r="L268" i="5"/>
  <c r="K268" i="5"/>
  <c r="J268" i="5"/>
  <c r="I268" i="5"/>
  <c r="L267" i="5"/>
  <c r="K267" i="5"/>
  <c r="J267" i="5"/>
  <c r="I267" i="5"/>
  <c r="L266" i="5"/>
  <c r="K266" i="5"/>
  <c r="J266" i="5"/>
  <c r="I266" i="5"/>
  <c r="L265" i="5"/>
  <c r="K265" i="5"/>
  <c r="J265" i="5"/>
  <c r="I265" i="5"/>
  <c r="L264" i="5"/>
  <c r="K264" i="5"/>
  <c r="J264" i="5"/>
  <c r="I264" i="5"/>
  <c r="L263" i="5"/>
  <c r="K263" i="5"/>
  <c r="J263" i="5"/>
  <c r="I263" i="5"/>
  <c r="L262" i="5"/>
  <c r="K262" i="5"/>
  <c r="J262" i="5"/>
  <c r="I262" i="5"/>
  <c r="L261" i="5"/>
  <c r="K261" i="5"/>
  <c r="J261" i="5"/>
  <c r="I261" i="5"/>
  <c r="L260" i="5"/>
  <c r="K260" i="5"/>
  <c r="J260" i="5"/>
  <c r="I260" i="5"/>
  <c r="L259" i="5"/>
  <c r="K259" i="5"/>
  <c r="J259" i="5"/>
  <c r="I259" i="5"/>
  <c r="L258" i="5"/>
  <c r="K258" i="5"/>
  <c r="J258" i="5"/>
  <c r="I258" i="5"/>
  <c r="L257" i="5"/>
  <c r="K257" i="5"/>
  <c r="J257" i="5"/>
  <c r="I257" i="5"/>
  <c r="L256" i="5"/>
  <c r="K256" i="5"/>
  <c r="J256" i="5"/>
  <c r="I256" i="5"/>
  <c r="L255" i="5"/>
  <c r="K255" i="5"/>
  <c r="J255" i="5"/>
  <c r="I255" i="5"/>
  <c r="L254" i="5"/>
  <c r="K254" i="5"/>
  <c r="J254" i="5"/>
  <c r="I254" i="5"/>
  <c r="L253" i="5"/>
  <c r="K253" i="5"/>
  <c r="J253" i="5"/>
  <c r="I253" i="5"/>
  <c r="L252" i="5"/>
  <c r="K252" i="5"/>
  <c r="J252" i="5"/>
  <c r="I252" i="5"/>
  <c r="L251" i="5"/>
  <c r="K251" i="5"/>
  <c r="J251" i="5"/>
  <c r="I251" i="5"/>
  <c r="L250" i="5"/>
  <c r="K250" i="5"/>
  <c r="J250" i="5"/>
  <c r="I250" i="5"/>
  <c r="L249" i="5"/>
  <c r="K249" i="5"/>
  <c r="J249" i="5"/>
  <c r="I249" i="5"/>
  <c r="L248" i="5"/>
  <c r="K248" i="5"/>
  <c r="J248" i="5"/>
  <c r="I248" i="5"/>
  <c r="L247" i="5"/>
  <c r="K247" i="5"/>
  <c r="J247" i="5"/>
  <c r="I247" i="5"/>
  <c r="L246" i="5"/>
  <c r="K246" i="5"/>
  <c r="J246" i="5"/>
  <c r="I246" i="5"/>
  <c r="L245" i="5"/>
  <c r="K245" i="5"/>
  <c r="J245" i="5"/>
  <c r="I245" i="5"/>
  <c r="L244" i="5"/>
  <c r="K244" i="5"/>
  <c r="J244" i="5"/>
  <c r="I244" i="5"/>
  <c r="L243" i="5"/>
  <c r="K243" i="5"/>
  <c r="J243" i="5"/>
  <c r="I243" i="5"/>
  <c r="L242" i="5"/>
  <c r="K242" i="5"/>
  <c r="J242" i="5"/>
  <c r="I242" i="5"/>
  <c r="L241" i="5"/>
  <c r="K241" i="5"/>
  <c r="J241" i="5"/>
  <c r="I241" i="5"/>
  <c r="L240" i="5"/>
  <c r="K240" i="5"/>
  <c r="J240" i="5"/>
  <c r="I240" i="5"/>
  <c r="L239" i="5"/>
  <c r="K239" i="5"/>
  <c r="J239" i="5"/>
  <c r="I239" i="5"/>
  <c r="L238" i="5"/>
  <c r="K238" i="5"/>
  <c r="J238" i="5"/>
  <c r="I238" i="5"/>
  <c r="L237" i="5"/>
  <c r="K237" i="5"/>
  <c r="J237" i="5"/>
  <c r="I237" i="5"/>
  <c r="L236" i="5"/>
  <c r="K236" i="5"/>
  <c r="J236" i="5"/>
  <c r="I236" i="5"/>
  <c r="L235" i="5"/>
  <c r="K235" i="5"/>
  <c r="J235" i="5"/>
  <c r="I235" i="5"/>
  <c r="L234" i="5"/>
  <c r="K234" i="5"/>
  <c r="J234" i="5"/>
  <c r="I234" i="5"/>
  <c r="L233" i="5"/>
  <c r="K233" i="5"/>
  <c r="J233" i="5"/>
  <c r="I233" i="5"/>
  <c r="L232" i="5"/>
  <c r="K232" i="5"/>
  <c r="J232" i="5"/>
  <c r="I232" i="5"/>
  <c r="L231" i="5"/>
  <c r="K231" i="5"/>
  <c r="J231" i="5"/>
  <c r="I231" i="5"/>
  <c r="L230" i="5"/>
  <c r="K230" i="5"/>
  <c r="J230" i="5"/>
  <c r="I230" i="5"/>
  <c r="L229" i="5"/>
  <c r="K229" i="5"/>
  <c r="J229" i="5"/>
  <c r="I229" i="5"/>
  <c r="L228" i="5"/>
  <c r="K228" i="5"/>
  <c r="J228" i="5"/>
  <c r="I228" i="5"/>
  <c r="L227" i="5"/>
  <c r="K227" i="5"/>
  <c r="J227" i="5"/>
  <c r="I227" i="5"/>
  <c r="L226" i="5"/>
  <c r="K226" i="5"/>
  <c r="J226" i="5"/>
  <c r="I226" i="5"/>
  <c r="L225" i="5"/>
  <c r="K225" i="5"/>
  <c r="J225" i="5"/>
  <c r="I225" i="5"/>
  <c r="L224" i="5"/>
  <c r="K224" i="5"/>
  <c r="J224" i="5"/>
  <c r="I224" i="5"/>
  <c r="L223" i="5"/>
  <c r="K223" i="5"/>
  <c r="J223" i="5"/>
  <c r="I223" i="5"/>
  <c r="L222" i="5"/>
  <c r="K222" i="5"/>
  <c r="J222" i="5"/>
  <c r="I222" i="5"/>
  <c r="L221" i="5"/>
  <c r="K221" i="5"/>
  <c r="J221" i="5"/>
  <c r="I221" i="5"/>
  <c r="L220" i="5"/>
  <c r="K220" i="5"/>
  <c r="J220" i="5"/>
  <c r="I220" i="5"/>
  <c r="L219" i="5"/>
  <c r="K219" i="5"/>
  <c r="J219" i="5"/>
  <c r="I219" i="5"/>
  <c r="L218" i="5"/>
  <c r="K218" i="5"/>
  <c r="J218" i="5"/>
  <c r="I218" i="5"/>
  <c r="L217" i="5"/>
  <c r="K217" i="5"/>
  <c r="J217" i="5"/>
  <c r="I217" i="5"/>
  <c r="L216" i="5"/>
  <c r="K216" i="5"/>
  <c r="J216" i="5"/>
  <c r="I216" i="5"/>
  <c r="L215" i="5"/>
  <c r="K215" i="5"/>
  <c r="J215" i="5"/>
  <c r="I215" i="5"/>
  <c r="L214" i="5"/>
  <c r="K214" i="5"/>
  <c r="J214" i="5"/>
  <c r="I214" i="5"/>
  <c r="L213" i="5"/>
  <c r="K213" i="5"/>
  <c r="J213" i="5"/>
  <c r="I213" i="5"/>
  <c r="L212" i="5"/>
  <c r="K212" i="5"/>
  <c r="J212" i="5"/>
  <c r="I212" i="5"/>
  <c r="L211" i="5"/>
  <c r="K211" i="5"/>
  <c r="J211" i="5"/>
  <c r="I211" i="5"/>
  <c r="L210" i="5"/>
  <c r="K210" i="5"/>
  <c r="J210" i="5"/>
  <c r="I210" i="5"/>
  <c r="L209" i="5"/>
  <c r="K209" i="5"/>
  <c r="J209" i="5"/>
  <c r="I209" i="5"/>
  <c r="L208" i="5"/>
  <c r="K208" i="5"/>
  <c r="J208" i="5"/>
  <c r="I208" i="5"/>
  <c r="L207" i="5"/>
  <c r="K207" i="5"/>
  <c r="J207" i="5"/>
  <c r="I207" i="5"/>
  <c r="L206" i="5"/>
  <c r="K206" i="5"/>
  <c r="J206" i="5"/>
  <c r="I206" i="5"/>
  <c r="L205" i="5"/>
  <c r="K205" i="5"/>
  <c r="J205" i="5"/>
  <c r="I205" i="5"/>
  <c r="L204" i="5"/>
  <c r="K204" i="5"/>
  <c r="J204" i="5"/>
  <c r="I204" i="5"/>
  <c r="L203" i="5"/>
  <c r="K203" i="5"/>
  <c r="J203" i="5"/>
  <c r="I203" i="5"/>
  <c r="L202" i="5"/>
  <c r="K202" i="5"/>
  <c r="J202" i="5"/>
  <c r="I202" i="5"/>
  <c r="L201" i="5"/>
  <c r="K201" i="5"/>
  <c r="J201" i="5"/>
  <c r="I201" i="5"/>
  <c r="L200" i="5"/>
  <c r="K200" i="5"/>
  <c r="J200" i="5"/>
  <c r="I200" i="5"/>
  <c r="L199" i="5"/>
  <c r="K199" i="5"/>
  <c r="J199" i="5"/>
  <c r="I199" i="5"/>
  <c r="L198" i="5"/>
  <c r="K198" i="5"/>
  <c r="J198" i="5"/>
  <c r="I198" i="5"/>
  <c r="L197" i="5"/>
  <c r="K197" i="5"/>
  <c r="J197" i="5"/>
  <c r="I197" i="5"/>
  <c r="L196" i="5"/>
  <c r="K196" i="5"/>
  <c r="J196" i="5"/>
  <c r="I196" i="5"/>
  <c r="L195" i="5"/>
  <c r="K195" i="5"/>
  <c r="J195" i="5"/>
  <c r="I195" i="5"/>
  <c r="L194" i="5"/>
  <c r="K194" i="5"/>
  <c r="J194" i="5"/>
  <c r="I194" i="5"/>
  <c r="L193" i="5"/>
  <c r="K193" i="5"/>
  <c r="J193" i="5"/>
  <c r="I193" i="5"/>
  <c r="L192" i="5"/>
  <c r="K192" i="5"/>
  <c r="J192" i="5"/>
  <c r="I192" i="5"/>
  <c r="L191" i="5"/>
  <c r="K191" i="5"/>
  <c r="J191" i="5"/>
  <c r="I191" i="5"/>
  <c r="L190" i="5"/>
  <c r="K190" i="5"/>
  <c r="J190" i="5"/>
  <c r="I190" i="5"/>
  <c r="L189" i="5"/>
  <c r="K189" i="5"/>
  <c r="J189" i="5"/>
  <c r="I189" i="5"/>
  <c r="L188" i="5"/>
  <c r="K188" i="5"/>
  <c r="J188" i="5"/>
  <c r="I188" i="5"/>
  <c r="L187" i="5"/>
  <c r="K187" i="5"/>
  <c r="J187" i="5"/>
  <c r="I187" i="5"/>
  <c r="L186" i="5"/>
  <c r="K186" i="5"/>
  <c r="J186" i="5"/>
  <c r="I186" i="5"/>
  <c r="L185" i="5"/>
  <c r="K185" i="5"/>
  <c r="J185" i="5"/>
  <c r="I185" i="5"/>
  <c r="L184" i="5"/>
  <c r="K184" i="5"/>
  <c r="J184" i="5"/>
  <c r="I184" i="5"/>
  <c r="L183" i="5"/>
  <c r="K183" i="5"/>
  <c r="J183" i="5"/>
  <c r="I183" i="5"/>
  <c r="L182" i="5"/>
  <c r="K182" i="5"/>
  <c r="J182" i="5"/>
  <c r="I182" i="5"/>
  <c r="L181" i="5"/>
  <c r="K181" i="5"/>
  <c r="J181" i="5"/>
  <c r="I181" i="5"/>
  <c r="L180" i="5"/>
  <c r="K180" i="5"/>
  <c r="J180" i="5"/>
  <c r="I180" i="5"/>
  <c r="L179" i="5"/>
  <c r="K179" i="5"/>
  <c r="J179" i="5"/>
  <c r="I179" i="5"/>
  <c r="L178" i="5"/>
  <c r="K178" i="5"/>
  <c r="J178" i="5"/>
  <c r="I178" i="5"/>
  <c r="L177" i="5"/>
  <c r="K177" i="5"/>
  <c r="J177" i="5"/>
  <c r="I177" i="5"/>
  <c r="L176" i="5"/>
  <c r="K176" i="5"/>
  <c r="J176" i="5"/>
  <c r="I176" i="5"/>
  <c r="L175" i="5"/>
  <c r="K175" i="5"/>
  <c r="J175" i="5"/>
  <c r="I175" i="5"/>
  <c r="L174" i="5"/>
  <c r="K174" i="5"/>
  <c r="J174" i="5"/>
  <c r="I174" i="5"/>
  <c r="L173" i="5"/>
  <c r="K173" i="5"/>
  <c r="J173" i="5"/>
  <c r="I173" i="5"/>
  <c r="L172" i="5"/>
  <c r="K172" i="5"/>
  <c r="J172" i="5"/>
  <c r="I172" i="5"/>
  <c r="L171" i="5"/>
  <c r="K171" i="5"/>
  <c r="J171" i="5"/>
  <c r="I171" i="5"/>
  <c r="L170" i="5"/>
  <c r="K170" i="5"/>
  <c r="J170" i="5"/>
  <c r="I170" i="5"/>
  <c r="L169" i="5"/>
  <c r="K169" i="5"/>
  <c r="J169" i="5"/>
  <c r="I169" i="5"/>
  <c r="L168" i="5"/>
  <c r="K168" i="5"/>
  <c r="J168" i="5"/>
  <c r="I168" i="5"/>
  <c r="L167" i="5"/>
  <c r="K167" i="5"/>
  <c r="J167" i="5"/>
  <c r="I167" i="5"/>
  <c r="L166" i="5"/>
  <c r="K166" i="5"/>
  <c r="J166" i="5"/>
  <c r="I166" i="5"/>
  <c r="L165" i="5"/>
  <c r="K165" i="5"/>
  <c r="J165" i="5"/>
  <c r="I165" i="5"/>
  <c r="L164" i="5"/>
  <c r="K164" i="5"/>
  <c r="J164" i="5"/>
  <c r="I164" i="5"/>
  <c r="L163" i="5"/>
  <c r="K163" i="5"/>
  <c r="J163" i="5"/>
  <c r="I163" i="5"/>
  <c r="L162" i="5"/>
  <c r="K162" i="5"/>
  <c r="J162" i="5"/>
  <c r="I162" i="5"/>
  <c r="L161" i="5"/>
  <c r="K161" i="5"/>
  <c r="J161" i="5"/>
  <c r="I161" i="5"/>
  <c r="L160" i="5"/>
  <c r="K160" i="5"/>
  <c r="J160" i="5"/>
  <c r="I160" i="5"/>
  <c r="L159" i="5"/>
  <c r="K159" i="5"/>
  <c r="J159" i="5"/>
  <c r="I159" i="5"/>
  <c r="L158" i="5"/>
  <c r="K158" i="5"/>
  <c r="J158" i="5"/>
  <c r="I158" i="5"/>
  <c r="L157" i="5"/>
  <c r="K157" i="5"/>
  <c r="J157" i="5"/>
  <c r="I157" i="5"/>
  <c r="L156" i="5"/>
  <c r="K156" i="5"/>
  <c r="J156" i="5"/>
  <c r="I156" i="5"/>
  <c r="L155" i="5"/>
  <c r="K155" i="5"/>
  <c r="J155" i="5"/>
  <c r="I155" i="5"/>
  <c r="L154" i="5"/>
  <c r="K154" i="5"/>
  <c r="J154" i="5"/>
  <c r="I154" i="5"/>
  <c r="L153" i="5"/>
  <c r="K153" i="5"/>
  <c r="J153" i="5"/>
  <c r="I153" i="5"/>
  <c r="L152" i="5"/>
  <c r="K152" i="5"/>
  <c r="J152" i="5"/>
  <c r="I152" i="5"/>
  <c r="L151" i="5"/>
  <c r="K151" i="5"/>
  <c r="J151" i="5"/>
  <c r="I151" i="5"/>
  <c r="L150" i="5"/>
  <c r="K150" i="5"/>
  <c r="J150" i="5"/>
  <c r="I150" i="5"/>
  <c r="L149" i="5"/>
  <c r="K149" i="5"/>
  <c r="J149" i="5"/>
  <c r="I149" i="5"/>
  <c r="L148" i="5"/>
  <c r="K148" i="5"/>
  <c r="J148" i="5"/>
  <c r="I148" i="5"/>
  <c r="L147" i="5"/>
  <c r="K147" i="5"/>
  <c r="J147" i="5"/>
  <c r="I147" i="5"/>
  <c r="L146" i="5"/>
  <c r="K146" i="5"/>
  <c r="J146" i="5"/>
  <c r="I146" i="5"/>
  <c r="L145" i="5"/>
  <c r="K145" i="5"/>
  <c r="J145" i="5"/>
  <c r="I145" i="5"/>
  <c r="L144" i="5"/>
  <c r="K144" i="5"/>
  <c r="J144" i="5"/>
  <c r="I144" i="5"/>
  <c r="L143" i="5"/>
  <c r="K143" i="5"/>
  <c r="J143" i="5"/>
  <c r="I143" i="5"/>
  <c r="L142" i="5"/>
  <c r="K142" i="5"/>
  <c r="J142" i="5"/>
  <c r="I142" i="5"/>
  <c r="L141" i="5"/>
  <c r="K141" i="5"/>
  <c r="J141" i="5"/>
  <c r="I141" i="5"/>
  <c r="L140" i="5"/>
  <c r="K140" i="5"/>
  <c r="J140" i="5"/>
  <c r="I140" i="5"/>
  <c r="L139" i="5"/>
  <c r="K139" i="5"/>
  <c r="J139" i="5"/>
  <c r="I139" i="5"/>
  <c r="L138" i="5"/>
  <c r="K138" i="5"/>
  <c r="J138" i="5"/>
  <c r="I138" i="5"/>
  <c r="L137" i="5"/>
  <c r="K137" i="5"/>
  <c r="J137" i="5"/>
  <c r="I137" i="5"/>
  <c r="L136" i="5"/>
  <c r="K136" i="5"/>
  <c r="J136" i="5"/>
  <c r="I136" i="5"/>
  <c r="L135" i="5"/>
  <c r="K135" i="5"/>
  <c r="J135" i="5"/>
  <c r="I135" i="5"/>
  <c r="L134" i="5"/>
  <c r="K134" i="5"/>
  <c r="J134" i="5"/>
  <c r="I134" i="5"/>
  <c r="L133" i="5"/>
  <c r="K133" i="5"/>
  <c r="J133" i="5"/>
  <c r="I133" i="5"/>
  <c r="L132" i="5"/>
  <c r="K132" i="5"/>
  <c r="J132" i="5"/>
  <c r="I132" i="5"/>
  <c r="L131" i="5"/>
  <c r="K131" i="5"/>
  <c r="J131" i="5"/>
  <c r="I131" i="5"/>
  <c r="L130" i="5"/>
  <c r="K130" i="5"/>
  <c r="J130" i="5"/>
  <c r="I130" i="5"/>
  <c r="L129" i="5"/>
  <c r="K129" i="5"/>
  <c r="J129" i="5"/>
  <c r="I129" i="5"/>
  <c r="L128" i="5"/>
  <c r="K128" i="5"/>
  <c r="J128" i="5"/>
  <c r="I128" i="5"/>
  <c r="L127" i="5"/>
  <c r="K127" i="5"/>
  <c r="J127" i="5"/>
  <c r="I127" i="5"/>
  <c r="L126" i="5"/>
  <c r="K126" i="5"/>
  <c r="J126" i="5"/>
  <c r="I126" i="5"/>
  <c r="L125" i="5"/>
  <c r="K125" i="5"/>
  <c r="J125" i="5"/>
  <c r="I125" i="5"/>
  <c r="L124" i="5"/>
  <c r="K124" i="5"/>
  <c r="J124" i="5"/>
  <c r="I124" i="5"/>
  <c r="L123" i="5"/>
  <c r="K123" i="5"/>
  <c r="J123" i="5"/>
  <c r="I123" i="5"/>
  <c r="L122" i="5"/>
  <c r="K122" i="5"/>
  <c r="J122" i="5"/>
  <c r="I122" i="5"/>
  <c r="L121" i="5"/>
  <c r="K121" i="5"/>
  <c r="J121" i="5"/>
  <c r="I121" i="5"/>
  <c r="L120" i="5"/>
  <c r="K120" i="5"/>
  <c r="J120" i="5"/>
  <c r="I120" i="5"/>
  <c r="L119" i="5"/>
  <c r="K119" i="5"/>
  <c r="J119" i="5"/>
  <c r="I119" i="5"/>
  <c r="L118" i="5"/>
  <c r="K118" i="5"/>
  <c r="J118" i="5"/>
  <c r="I118" i="5"/>
  <c r="L117" i="5"/>
  <c r="K117" i="5"/>
  <c r="J117" i="5"/>
  <c r="I117" i="5"/>
  <c r="L116" i="5"/>
  <c r="K116" i="5"/>
  <c r="J116" i="5"/>
  <c r="I116" i="5"/>
  <c r="L115" i="5"/>
  <c r="K115" i="5"/>
  <c r="J115" i="5"/>
  <c r="I115" i="5"/>
  <c r="L114" i="5"/>
  <c r="K114" i="5"/>
  <c r="J114" i="5"/>
  <c r="I114" i="5"/>
  <c r="L113" i="5"/>
  <c r="K113" i="5"/>
  <c r="J113" i="5"/>
  <c r="I113" i="5"/>
  <c r="L112" i="5"/>
  <c r="K112" i="5"/>
  <c r="J112" i="5"/>
  <c r="I112" i="5"/>
  <c r="L111" i="5"/>
  <c r="K111" i="5"/>
  <c r="J111" i="5"/>
  <c r="I111" i="5"/>
  <c r="L110" i="5"/>
  <c r="K110" i="5"/>
  <c r="J110" i="5"/>
  <c r="I110" i="5"/>
  <c r="L109" i="5"/>
  <c r="K109" i="5"/>
  <c r="J109" i="5"/>
  <c r="I109" i="5"/>
  <c r="L108" i="5"/>
  <c r="K108" i="5"/>
  <c r="J108" i="5"/>
  <c r="I108" i="5"/>
  <c r="L107" i="5"/>
  <c r="K107" i="5"/>
  <c r="J107" i="5"/>
  <c r="I107" i="5"/>
  <c r="L106" i="5"/>
  <c r="K106" i="5"/>
  <c r="J106" i="5"/>
  <c r="I106" i="5"/>
  <c r="L105" i="5"/>
  <c r="K105" i="5"/>
  <c r="J105" i="5"/>
  <c r="I105" i="5"/>
  <c r="L104" i="5"/>
  <c r="K104" i="5"/>
  <c r="J104" i="5"/>
  <c r="I104" i="5"/>
  <c r="L103" i="5"/>
  <c r="K103" i="5"/>
  <c r="J103" i="5"/>
  <c r="I103" i="5"/>
  <c r="L102" i="5"/>
  <c r="K102" i="5"/>
  <c r="J102" i="5"/>
  <c r="I102" i="5"/>
  <c r="L101" i="5"/>
  <c r="K101" i="5"/>
  <c r="J101" i="5"/>
  <c r="I101" i="5"/>
  <c r="L100" i="5"/>
  <c r="K100" i="5"/>
  <c r="J100" i="5"/>
  <c r="I100" i="5"/>
  <c r="L99" i="5"/>
  <c r="K99" i="5"/>
  <c r="J99" i="5"/>
  <c r="I99" i="5"/>
  <c r="L98" i="5"/>
  <c r="K98" i="5"/>
  <c r="J98" i="5"/>
  <c r="I98" i="5"/>
  <c r="L97" i="5"/>
  <c r="K97" i="5"/>
  <c r="J97" i="5"/>
  <c r="I97" i="5"/>
  <c r="L96" i="5"/>
  <c r="K96" i="5"/>
  <c r="J96" i="5"/>
  <c r="I96" i="5"/>
  <c r="L95" i="5"/>
  <c r="K95" i="5"/>
  <c r="J95" i="5"/>
  <c r="I95" i="5"/>
  <c r="L94" i="5"/>
  <c r="K94" i="5"/>
  <c r="J94" i="5"/>
  <c r="I94" i="5"/>
  <c r="L93" i="5"/>
  <c r="K93" i="5"/>
  <c r="J93" i="5"/>
  <c r="I93" i="5"/>
  <c r="L92" i="5"/>
  <c r="K92" i="5"/>
  <c r="J92" i="5"/>
  <c r="I92" i="5"/>
  <c r="L91" i="5"/>
  <c r="K91" i="5"/>
  <c r="J91" i="5"/>
  <c r="I91" i="5"/>
  <c r="L90" i="5"/>
  <c r="K90" i="5"/>
  <c r="J90" i="5"/>
  <c r="I90" i="5"/>
  <c r="L89" i="5"/>
  <c r="K89" i="5"/>
  <c r="J89" i="5"/>
  <c r="I89" i="5"/>
  <c r="L88" i="5"/>
  <c r="K88" i="5"/>
  <c r="J88" i="5"/>
  <c r="I88" i="5"/>
  <c r="L87" i="5"/>
  <c r="K87" i="5"/>
  <c r="J87" i="5"/>
  <c r="I87" i="5"/>
  <c r="L86" i="5"/>
  <c r="K86" i="5"/>
  <c r="J86" i="5"/>
  <c r="I86" i="5"/>
  <c r="L85" i="5"/>
  <c r="K85" i="5"/>
  <c r="J85" i="5"/>
  <c r="I85" i="5"/>
  <c r="L84" i="5"/>
  <c r="K84" i="5"/>
  <c r="J84" i="5"/>
  <c r="I84" i="5"/>
  <c r="L83" i="5"/>
  <c r="K83" i="5"/>
  <c r="J83" i="5"/>
  <c r="I83" i="5"/>
  <c r="L82" i="5"/>
  <c r="K82" i="5"/>
  <c r="J82" i="5"/>
  <c r="I82" i="5"/>
  <c r="L81" i="5"/>
  <c r="K81" i="5"/>
  <c r="J81" i="5"/>
  <c r="I81" i="5"/>
  <c r="L80" i="5"/>
  <c r="K80" i="5"/>
  <c r="J80" i="5"/>
  <c r="I80" i="5"/>
  <c r="L79" i="5"/>
  <c r="K79" i="5"/>
  <c r="J79" i="5"/>
  <c r="I79" i="5"/>
  <c r="L78" i="5"/>
  <c r="K78" i="5"/>
  <c r="J78" i="5"/>
  <c r="I78" i="5"/>
  <c r="L77" i="5"/>
  <c r="K77" i="5"/>
  <c r="J77" i="5"/>
  <c r="I77" i="5"/>
  <c r="L76" i="5"/>
  <c r="K76" i="5"/>
  <c r="J76" i="5"/>
  <c r="I76" i="5"/>
  <c r="L75" i="5"/>
  <c r="K75" i="5"/>
  <c r="J75" i="5"/>
  <c r="I75" i="5"/>
  <c r="L74" i="5"/>
  <c r="K74" i="5"/>
  <c r="J74" i="5"/>
  <c r="I74" i="5"/>
  <c r="L73" i="5"/>
  <c r="K73" i="5"/>
  <c r="J73" i="5"/>
  <c r="I73" i="5"/>
  <c r="L72" i="5"/>
  <c r="K72" i="5"/>
  <c r="J72" i="5"/>
  <c r="I72" i="5"/>
  <c r="L71" i="5"/>
  <c r="K71" i="5"/>
  <c r="J71" i="5"/>
  <c r="I71" i="5"/>
  <c r="L70" i="5"/>
  <c r="K70" i="5"/>
  <c r="J70" i="5"/>
  <c r="I70" i="5"/>
  <c r="L69" i="5"/>
  <c r="K69" i="5"/>
  <c r="J69" i="5"/>
  <c r="I69" i="5"/>
  <c r="L68" i="5"/>
  <c r="K68" i="5"/>
  <c r="J68" i="5"/>
  <c r="I68" i="5"/>
  <c r="L67" i="5"/>
  <c r="K67" i="5"/>
  <c r="J67" i="5"/>
  <c r="I67" i="5"/>
  <c r="L66" i="5"/>
  <c r="K66" i="5"/>
  <c r="J66" i="5"/>
  <c r="I66" i="5"/>
  <c r="L65" i="5"/>
  <c r="K65" i="5"/>
  <c r="J65" i="5"/>
  <c r="I65" i="5"/>
  <c r="L64" i="5"/>
  <c r="K64" i="5"/>
  <c r="J64" i="5"/>
  <c r="I64" i="5"/>
  <c r="L63" i="5"/>
  <c r="K63" i="5"/>
  <c r="J63" i="5"/>
  <c r="I63" i="5"/>
  <c r="L62" i="5"/>
  <c r="K62" i="5"/>
  <c r="J62" i="5"/>
  <c r="I62" i="5"/>
  <c r="L61" i="5"/>
  <c r="K61" i="5"/>
  <c r="J61" i="5"/>
  <c r="I61" i="5"/>
  <c r="L60" i="5"/>
  <c r="K60" i="5"/>
  <c r="J60" i="5"/>
  <c r="I60" i="5"/>
  <c r="L59" i="5"/>
  <c r="K59" i="5"/>
  <c r="J59" i="5"/>
  <c r="I59" i="5"/>
  <c r="L58" i="5"/>
  <c r="K58" i="5"/>
  <c r="J58" i="5"/>
  <c r="I58" i="5"/>
  <c r="L57" i="5"/>
  <c r="K57" i="5"/>
  <c r="J57" i="5"/>
  <c r="I57" i="5"/>
  <c r="L56" i="5"/>
  <c r="K56" i="5"/>
  <c r="J56" i="5"/>
  <c r="I56" i="5"/>
  <c r="L55" i="5"/>
  <c r="K55" i="5"/>
  <c r="J55" i="5"/>
  <c r="I55" i="5"/>
  <c r="L54" i="5"/>
  <c r="K54" i="5"/>
  <c r="J54" i="5"/>
  <c r="I54" i="5"/>
  <c r="L53" i="5"/>
  <c r="K53" i="5"/>
  <c r="J53" i="5"/>
  <c r="I53" i="5"/>
  <c r="L52" i="5"/>
  <c r="K52" i="5"/>
  <c r="J52" i="5"/>
  <c r="I52" i="5"/>
  <c r="L51" i="5"/>
  <c r="K51" i="5"/>
  <c r="J51" i="5"/>
  <c r="I51" i="5"/>
  <c r="L50" i="5"/>
  <c r="K50" i="5"/>
  <c r="J50" i="5"/>
  <c r="I50" i="5"/>
  <c r="L49" i="5"/>
  <c r="K49" i="5"/>
  <c r="J49" i="5"/>
  <c r="I49" i="5"/>
  <c r="L48" i="5"/>
  <c r="K48" i="5"/>
  <c r="J48" i="5"/>
  <c r="I48" i="5"/>
  <c r="L47" i="5"/>
  <c r="K47" i="5"/>
  <c r="J47" i="5"/>
  <c r="I47" i="5"/>
  <c r="L46" i="5"/>
  <c r="K46" i="5"/>
  <c r="J46" i="5"/>
  <c r="I46" i="5"/>
  <c r="L45" i="5"/>
  <c r="K45" i="5"/>
  <c r="J45" i="5"/>
  <c r="I45" i="5"/>
  <c r="L44" i="5"/>
  <c r="K44" i="5"/>
  <c r="J44" i="5"/>
  <c r="I44" i="5"/>
  <c r="L43" i="5"/>
  <c r="K43" i="5"/>
  <c r="J43" i="5"/>
  <c r="I43" i="5"/>
  <c r="L42" i="5"/>
  <c r="K42" i="5"/>
  <c r="J42" i="5"/>
  <c r="I42" i="5"/>
  <c r="L41" i="5"/>
  <c r="K41" i="5"/>
  <c r="J41" i="5"/>
  <c r="I41" i="5"/>
  <c r="L40" i="5"/>
  <c r="K40" i="5"/>
  <c r="J40" i="5"/>
  <c r="I40" i="5"/>
  <c r="L39" i="5"/>
  <c r="K39" i="5"/>
  <c r="J39" i="5"/>
  <c r="I39" i="5"/>
  <c r="L38" i="5"/>
  <c r="K38" i="5"/>
  <c r="J38" i="5"/>
  <c r="I38" i="5"/>
  <c r="L37" i="5"/>
  <c r="K37" i="5"/>
  <c r="J37" i="5"/>
  <c r="I37" i="5"/>
  <c r="L36" i="5"/>
  <c r="K36" i="5"/>
  <c r="J36" i="5"/>
  <c r="I36" i="5"/>
  <c r="L35" i="5"/>
  <c r="K35" i="5"/>
  <c r="J35" i="5"/>
  <c r="I35" i="5"/>
  <c r="L34" i="5"/>
  <c r="K34" i="5"/>
  <c r="J34" i="5"/>
  <c r="I34" i="5"/>
  <c r="L33" i="5"/>
  <c r="K33" i="5"/>
  <c r="J33" i="5"/>
  <c r="I33" i="5"/>
  <c r="L32" i="5"/>
  <c r="K32" i="5"/>
  <c r="J32" i="5"/>
  <c r="I32" i="5"/>
  <c r="L31" i="5"/>
  <c r="K31" i="5"/>
  <c r="J31" i="5"/>
  <c r="I31" i="5"/>
  <c r="L30" i="5"/>
  <c r="K30" i="5"/>
  <c r="J30" i="5"/>
  <c r="I30" i="5"/>
  <c r="L29" i="5"/>
  <c r="K29" i="5"/>
  <c r="J29" i="5"/>
  <c r="I29" i="5"/>
  <c r="L28" i="5"/>
  <c r="K28" i="5"/>
  <c r="J28" i="5"/>
  <c r="I28" i="5"/>
  <c r="L27" i="5"/>
  <c r="K27" i="5"/>
  <c r="J27" i="5"/>
  <c r="I27" i="5"/>
  <c r="L26" i="5"/>
  <c r="K26" i="5"/>
  <c r="J26" i="5"/>
  <c r="I26" i="5"/>
  <c r="L25" i="5"/>
  <c r="K25" i="5"/>
  <c r="J25" i="5"/>
  <c r="I25" i="5"/>
  <c r="L24" i="5"/>
  <c r="K24" i="5"/>
  <c r="J24" i="5"/>
  <c r="I24" i="5"/>
  <c r="L23" i="5"/>
  <c r="K23" i="5"/>
  <c r="J23" i="5"/>
  <c r="I23" i="5"/>
  <c r="L22" i="5"/>
  <c r="K22" i="5"/>
  <c r="J22" i="5"/>
  <c r="I22" i="5"/>
  <c r="L21" i="5"/>
  <c r="K21" i="5"/>
  <c r="J21" i="5"/>
  <c r="I21" i="5"/>
  <c r="L20" i="5"/>
  <c r="K20" i="5"/>
  <c r="J20" i="5"/>
  <c r="I20" i="5"/>
  <c r="L19" i="5"/>
  <c r="K19" i="5"/>
  <c r="J19" i="5"/>
  <c r="I19" i="5"/>
  <c r="L18" i="5"/>
  <c r="K18" i="5"/>
  <c r="J18" i="5"/>
  <c r="I18" i="5"/>
  <c r="L17" i="5"/>
  <c r="K17" i="5"/>
  <c r="J17" i="5"/>
  <c r="I17" i="5"/>
  <c r="L16" i="5"/>
  <c r="K16" i="5"/>
  <c r="J16" i="5"/>
  <c r="I16" i="5"/>
  <c r="L15" i="5"/>
  <c r="K15" i="5"/>
  <c r="J15" i="5"/>
  <c r="I15" i="5"/>
  <c r="L14" i="5"/>
  <c r="K14" i="5"/>
  <c r="J14" i="5"/>
  <c r="I14" i="5"/>
  <c r="L13" i="5"/>
  <c r="K13" i="5"/>
  <c r="J13" i="5"/>
  <c r="I13" i="5"/>
  <c r="L12" i="5"/>
  <c r="K12" i="5"/>
  <c r="J12" i="5"/>
  <c r="I12" i="5"/>
  <c r="L11" i="5"/>
  <c r="K11" i="5"/>
  <c r="J11" i="5"/>
  <c r="I11" i="5"/>
  <c r="L10" i="5"/>
  <c r="K10" i="5"/>
  <c r="J10" i="5"/>
  <c r="I10" i="5"/>
  <c r="L9" i="5"/>
  <c r="K9" i="5"/>
  <c r="J9" i="5"/>
  <c r="I9" i="5"/>
  <c r="L8" i="5"/>
  <c r="K8" i="5"/>
  <c r="J8" i="5"/>
  <c r="I8" i="5"/>
  <c r="L7" i="5"/>
  <c r="K7" i="5"/>
  <c r="J7" i="5"/>
  <c r="I7" i="5"/>
  <c r="L6" i="5"/>
  <c r="K6" i="5"/>
  <c r="J6" i="5"/>
  <c r="I6" i="5"/>
  <c r="L5" i="5"/>
  <c r="K5" i="5"/>
  <c r="J5" i="5"/>
  <c r="I5" i="5"/>
  <c r="L4" i="5"/>
  <c r="K4" i="5"/>
  <c r="J4" i="5"/>
  <c r="I4" i="5"/>
  <c r="L3" i="5"/>
  <c r="K3" i="5"/>
  <c r="I3" i="5"/>
  <c r="O19" i="36" l="1"/>
  <c r="O21" i="36"/>
  <c r="O13" i="36"/>
  <c r="O20" i="36"/>
  <c r="O4" i="36"/>
  <c r="O7" i="36"/>
  <c r="O18" i="36"/>
  <c r="O14" i="36"/>
  <c r="K383" i="6"/>
  <c r="K387" i="6"/>
  <c r="O9" i="36"/>
  <c r="O16" i="36"/>
  <c r="J39" i="36"/>
  <c r="I512" i="5"/>
  <c r="O8" i="36"/>
  <c r="O15" i="36"/>
  <c r="O17" i="36"/>
  <c r="O3" i="36"/>
  <c r="O10" i="36"/>
  <c r="J34" i="36"/>
  <c r="J82" i="36"/>
  <c r="O2" i="36"/>
  <c r="J51" i="36"/>
  <c r="J67" i="36"/>
  <c r="O11" i="36"/>
  <c r="J28" i="36"/>
  <c r="J44" i="36"/>
  <c r="O12" i="36"/>
  <c r="O5" i="36"/>
  <c r="J22" i="36"/>
  <c r="O6" i="36"/>
  <c r="J72" i="36"/>
  <c r="I510" i="5"/>
  <c r="O27" i="36" l="1"/>
  <c r="N382" i="6" l="1"/>
  <c r="N381" i="6"/>
  <c r="N380" i="6"/>
  <c r="N379" i="6"/>
  <c r="N378" i="6"/>
  <c r="N377" i="6"/>
  <c r="N376" i="6"/>
  <c r="N375" i="6"/>
  <c r="N374" i="6"/>
  <c r="N373" i="6"/>
  <c r="N372" i="6"/>
  <c r="N371" i="6"/>
  <c r="N370" i="6"/>
  <c r="N369" i="6"/>
  <c r="N368" i="6"/>
  <c r="N367" i="6"/>
  <c r="N366" i="6"/>
  <c r="N365" i="6"/>
  <c r="N364" i="6"/>
  <c r="N363" i="6"/>
  <c r="N362" i="6"/>
  <c r="N361" i="6"/>
  <c r="N360" i="6"/>
  <c r="N359" i="6"/>
  <c r="N358" i="6"/>
  <c r="N357" i="6"/>
  <c r="N356" i="6"/>
  <c r="N355" i="6"/>
  <c r="N354" i="6"/>
  <c r="N353" i="6"/>
  <c r="N352" i="6"/>
  <c r="N351" i="6"/>
  <c r="N350" i="6"/>
  <c r="N349" i="6"/>
  <c r="N348" i="6"/>
  <c r="N347" i="6"/>
  <c r="N346" i="6"/>
  <c r="N345" i="6"/>
  <c r="N344" i="6"/>
  <c r="N343" i="6"/>
  <c r="N342" i="6"/>
  <c r="N341" i="6"/>
  <c r="N340" i="6"/>
  <c r="N339" i="6"/>
  <c r="N338" i="6"/>
  <c r="N337" i="6"/>
  <c r="N336" i="6"/>
  <c r="N335" i="6"/>
  <c r="N334" i="6"/>
  <c r="N333" i="6"/>
  <c r="N332" i="6"/>
  <c r="N331" i="6"/>
  <c r="N330" i="6"/>
  <c r="N329" i="6"/>
  <c r="N328" i="6"/>
  <c r="N327" i="6"/>
  <c r="N326" i="6"/>
  <c r="N325" i="6"/>
  <c r="N324" i="6"/>
  <c r="N323" i="6"/>
  <c r="N322" i="6"/>
  <c r="N321" i="6"/>
  <c r="N320" i="6"/>
  <c r="N319" i="6"/>
  <c r="N318" i="6"/>
  <c r="N317" i="6"/>
  <c r="N316" i="6"/>
  <c r="N315" i="6"/>
  <c r="N314" i="6"/>
  <c r="N313" i="6"/>
  <c r="N312" i="6"/>
  <c r="N311" i="6"/>
  <c r="N310" i="6"/>
  <c r="N309" i="6"/>
  <c r="N308" i="6"/>
  <c r="N307" i="6"/>
  <c r="N306" i="6"/>
  <c r="N305" i="6"/>
  <c r="N304" i="6"/>
  <c r="N303" i="6"/>
  <c r="N302" i="6"/>
  <c r="N301" i="6"/>
  <c r="N300" i="6"/>
  <c r="N299" i="6"/>
  <c r="N298" i="6"/>
  <c r="N297" i="6"/>
  <c r="N296" i="6"/>
  <c r="N295" i="6"/>
  <c r="N294" i="6"/>
  <c r="N293" i="6"/>
  <c r="N292" i="6"/>
  <c r="N291" i="6"/>
  <c r="N290" i="6"/>
  <c r="N289" i="6"/>
  <c r="N288" i="6"/>
  <c r="N287" i="6"/>
  <c r="N286" i="6"/>
  <c r="N285" i="6"/>
  <c r="N284" i="6"/>
  <c r="N283" i="6"/>
  <c r="N282" i="6"/>
  <c r="N281" i="6"/>
  <c r="N280" i="6"/>
  <c r="N279" i="6"/>
  <c r="N278" i="6"/>
  <c r="N277" i="6"/>
  <c r="N276" i="6"/>
  <c r="N275" i="6"/>
  <c r="N274" i="6"/>
  <c r="N273" i="6"/>
  <c r="N272" i="6"/>
  <c r="N271" i="6"/>
  <c r="N270" i="6"/>
  <c r="N269" i="6"/>
  <c r="N268" i="6"/>
  <c r="N267" i="6"/>
  <c r="N266" i="6"/>
  <c r="N265" i="6"/>
  <c r="N264" i="6"/>
  <c r="N263" i="6"/>
  <c r="N262" i="6"/>
  <c r="N261" i="6"/>
  <c r="N260" i="6"/>
  <c r="N259" i="6"/>
  <c r="N258" i="6"/>
  <c r="N257" i="6"/>
  <c r="N256" i="6"/>
  <c r="N255" i="6"/>
  <c r="N254" i="6"/>
  <c r="N253" i="6"/>
  <c r="N252" i="6"/>
  <c r="N251" i="6"/>
  <c r="N250" i="6"/>
  <c r="N249" i="6"/>
  <c r="N248" i="6"/>
  <c r="N247" i="6"/>
  <c r="N246" i="6"/>
  <c r="N245" i="6"/>
  <c r="N244" i="6"/>
  <c r="N243" i="6"/>
  <c r="N242" i="6"/>
  <c r="N241" i="6"/>
  <c r="N240" i="6"/>
  <c r="N239" i="6"/>
  <c r="N238" i="6"/>
  <c r="N237" i="6"/>
  <c r="N236" i="6"/>
  <c r="N235" i="6"/>
  <c r="N234" i="6"/>
  <c r="N233" i="6"/>
  <c r="N232" i="6"/>
  <c r="N231" i="6"/>
  <c r="N230" i="6"/>
  <c r="N229" i="6"/>
  <c r="N228" i="6"/>
  <c r="N227" i="6"/>
  <c r="N226" i="6"/>
  <c r="N225" i="6"/>
  <c r="N224" i="6"/>
  <c r="N223" i="6"/>
  <c r="N222" i="6"/>
  <c r="N221" i="6"/>
  <c r="N220" i="6"/>
  <c r="N219" i="6"/>
  <c r="N218" i="6"/>
  <c r="N217" i="6"/>
  <c r="N216" i="6"/>
  <c r="N215" i="6"/>
  <c r="N214" i="6"/>
  <c r="N213" i="6"/>
  <c r="N212" i="6"/>
  <c r="N211" i="6"/>
  <c r="N210" i="6"/>
  <c r="N209" i="6"/>
  <c r="N208" i="6"/>
  <c r="N207" i="6"/>
  <c r="N206" i="6"/>
  <c r="N205" i="6"/>
  <c r="N204" i="6"/>
  <c r="N203" i="6"/>
  <c r="N202" i="6"/>
  <c r="N201" i="6"/>
  <c r="N200" i="6"/>
  <c r="N199" i="6"/>
  <c r="N198" i="6"/>
  <c r="N197" i="6"/>
  <c r="N196" i="6"/>
  <c r="N195" i="6"/>
  <c r="N194" i="6"/>
  <c r="N193" i="6"/>
  <c r="N192" i="6"/>
  <c r="N191" i="6"/>
  <c r="N190" i="6"/>
  <c r="N189" i="6"/>
  <c r="N188" i="6"/>
  <c r="N187" i="6"/>
  <c r="N186" i="6"/>
  <c r="N185" i="6"/>
  <c r="N184" i="6"/>
  <c r="N183" i="6"/>
  <c r="N182" i="6"/>
  <c r="N181" i="6"/>
  <c r="N180" i="6"/>
  <c r="N179" i="6"/>
  <c r="N178" i="6"/>
  <c r="N177" i="6"/>
  <c r="N176" i="6"/>
  <c r="N175" i="6"/>
  <c r="N174" i="6"/>
  <c r="N173" i="6"/>
  <c r="N172" i="6"/>
  <c r="N171" i="6"/>
  <c r="N170" i="6"/>
  <c r="N169" i="6"/>
  <c r="N168" i="6"/>
  <c r="N167" i="6"/>
  <c r="N166" i="6"/>
  <c r="N165" i="6"/>
  <c r="N164" i="6"/>
  <c r="N163" i="6"/>
  <c r="N162" i="6"/>
  <c r="N161" i="6"/>
  <c r="N160" i="6"/>
  <c r="N159" i="6"/>
  <c r="N158" i="6"/>
  <c r="N157" i="6"/>
  <c r="N156" i="6"/>
  <c r="N155" i="6"/>
  <c r="N154" i="6"/>
  <c r="N153" i="6"/>
  <c r="N152" i="6"/>
  <c r="N151" i="6"/>
  <c r="N150" i="6"/>
  <c r="N149" i="6"/>
  <c r="N148" i="6"/>
  <c r="N147" i="6"/>
  <c r="N146" i="6"/>
  <c r="N145" i="6"/>
  <c r="N144" i="6"/>
  <c r="N143" i="6"/>
  <c r="N142" i="6"/>
  <c r="N141" i="6"/>
  <c r="N140" i="6"/>
  <c r="N139" i="6"/>
  <c r="N138" i="6"/>
  <c r="N137" i="6"/>
  <c r="N136" i="6"/>
  <c r="N135" i="6"/>
  <c r="N134" i="6"/>
  <c r="N133" i="6"/>
  <c r="N132" i="6"/>
  <c r="N131" i="6"/>
  <c r="N130" i="6"/>
  <c r="N129" i="6"/>
  <c r="N128" i="6"/>
  <c r="N127" i="6"/>
  <c r="N126" i="6"/>
  <c r="N125" i="6"/>
  <c r="N124" i="6"/>
  <c r="N123" i="6"/>
  <c r="N122" i="6"/>
  <c r="N121" i="6"/>
  <c r="N120" i="6"/>
  <c r="N119" i="6"/>
  <c r="N118" i="6"/>
  <c r="N117" i="6"/>
  <c r="N116" i="6"/>
  <c r="N115" i="6"/>
  <c r="N114" i="6"/>
  <c r="N113"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N4" i="6"/>
  <c r="N3" i="6"/>
  <c r="M382" i="6"/>
  <c r="M381" i="6"/>
  <c r="M380" i="6"/>
  <c r="M379" i="6"/>
  <c r="M378" i="6"/>
  <c r="M377" i="6"/>
  <c r="M376" i="6"/>
  <c r="M375" i="6"/>
  <c r="M374" i="6"/>
  <c r="M373" i="6"/>
  <c r="M372" i="6"/>
  <c r="M371" i="6"/>
  <c r="M370" i="6"/>
  <c r="M369" i="6"/>
  <c r="M368" i="6"/>
  <c r="M367" i="6"/>
  <c r="M366" i="6"/>
  <c r="M365" i="6"/>
  <c r="M364" i="6"/>
  <c r="M363" i="6"/>
  <c r="M362" i="6"/>
  <c r="M361" i="6"/>
  <c r="M360" i="6"/>
  <c r="M359" i="6"/>
  <c r="M358" i="6"/>
  <c r="M357" i="6"/>
  <c r="M356" i="6"/>
  <c r="M355" i="6"/>
  <c r="M354" i="6"/>
  <c r="M353" i="6"/>
  <c r="M352" i="6"/>
  <c r="M351" i="6"/>
  <c r="M350" i="6"/>
  <c r="M349" i="6"/>
  <c r="M348" i="6"/>
  <c r="M347" i="6"/>
  <c r="M346" i="6"/>
  <c r="M345" i="6"/>
  <c r="M344" i="6"/>
  <c r="M343" i="6"/>
  <c r="M342" i="6"/>
  <c r="M341" i="6"/>
  <c r="M340" i="6"/>
  <c r="M339" i="6"/>
  <c r="M338" i="6"/>
  <c r="M337" i="6"/>
  <c r="M336" i="6"/>
  <c r="M335" i="6"/>
  <c r="M334" i="6"/>
  <c r="M333" i="6"/>
  <c r="M332" i="6"/>
  <c r="M331" i="6"/>
  <c r="M330" i="6"/>
  <c r="M329" i="6"/>
  <c r="M328" i="6"/>
  <c r="M327" i="6"/>
  <c r="M326" i="6"/>
  <c r="M325" i="6"/>
  <c r="M324" i="6"/>
  <c r="M323" i="6"/>
  <c r="M322" i="6"/>
  <c r="M321" i="6"/>
  <c r="M320" i="6"/>
  <c r="M319" i="6"/>
  <c r="M318" i="6"/>
  <c r="M317" i="6"/>
  <c r="M316" i="6"/>
  <c r="M315" i="6"/>
  <c r="M314" i="6"/>
  <c r="M313" i="6"/>
  <c r="M312" i="6"/>
  <c r="M311" i="6"/>
  <c r="M310" i="6"/>
  <c r="M309" i="6"/>
  <c r="M308" i="6"/>
  <c r="M307" i="6"/>
  <c r="M306" i="6"/>
  <c r="M305" i="6"/>
  <c r="M304" i="6"/>
  <c r="M303" i="6"/>
  <c r="M302" i="6"/>
  <c r="M301" i="6"/>
  <c r="M300" i="6"/>
  <c r="M299" i="6"/>
  <c r="M298" i="6"/>
  <c r="M297" i="6"/>
  <c r="M296" i="6"/>
  <c r="M295" i="6"/>
  <c r="M294" i="6"/>
  <c r="M293" i="6"/>
  <c r="M292" i="6"/>
  <c r="M291" i="6"/>
  <c r="M290" i="6"/>
  <c r="M289" i="6"/>
  <c r="M288" i="6"/>
  <c r="M287" i="6"/>
  <c r="M286" i="6"/>
  <c r="M285" i="6"/>
  <c r="M284" i="6"/>
  <c r="M283" i="6"/>
  <c r="M282" i="6"/>
  <c r="M281" i="6"/>
  <c r="M280" i="6"/>
  <c r="M279" i="6"/>
  <c r="M278" i="6"/>
  <c r="M277" i="6"/>
  <c r="M276" i="6"/>
  <c r="M275" i="6"/>
  <c r="M274" i="6"/>
  <c r="M273" i="6"/>
  <c r="M272" i="6"/>
  <c r="M271" i="6"/>
  <c r="M270" i="6"/>
  <c r="M269" i="6"/>
  <c r="M268" i="6"/>
  <c r="M267" i="6"/>
  <c r="M266" i="6"/>
  <c r="M265" i="6"/>
  <c r="M264" i="6"/>
  <c r="M263" i="6"/>
  <c r="M262" i="6"/>
  <c r="M261" i="6"/>
  <c r="M260" i="6"/>
  <c r="M259" i="6"/>
  <c r="M258" i="6"/>
  <c r="M257" i="6"/>
  <c r="M256" i="6"/>
  <c r="M255" i="6"/>
  <c r="M254" i="6"/>
  <c r="M253" i="6"/>
  <c r="M252" i="6"/>
  <c r="M251" i="6"/>
  <c r="M250" i="6"/>
  <c r="M249" i="6"/>
  <c r="M248" i="6"/>
  <c r="M247" i="6"/>
  <c r="M246" i="6"/>
  <c r="M245" i="6"/>
  <c r="M244" i="6"/>
  <c r="M243" i="6"/>
  <c r="M242" i="6"/>
  <c r="M241" i="6"/>
  <c r="M240" i="6"/>
  <c r="M239" i="6"/>
  <c r="M238" i="6"/>
  <c r="M237" i="6"/>
  <c r="M236" i="6"/>
  <c r="M235" i="6"/>
  <c r="M234" i="6"/>
  <c r="M233" i="6"/>
  <c r="M232" i="6"/>
  <c r="M231" i="6"/>
  <c r="M230" i="6"/>
  <c r="M229" i="6"/>
  <c r="M228" i="6"/>
  <c r="M227" i="6"/>
  <c r="M226" i="6"/>
  <c r="M225" i="6"/>
  <c r="M224" i="6"/>
  <c r="M223" i="6"/>
  <c r="M222" i="6"/>
  <c r="M221" i="6"/>
  <c r="M220" i="6"/>
  <c r="M219" i="6"/>
  <c r="M218" i="6"/>
  <c r="M217" i="6"/>
  <c r="M216" i="6"/>
  <c r="M215" i="6"/>
  <c r="M214" i="6"/>
  <c r="M213" i="6"/>
  <c r="M212" i="6"/>
  <c r="M211" i="6"/>
  <c r="M210" i="6"/>
  <c r="M209" i="6"/>
  <c r="M208" i="6"/>
  <c r="M207" i="6"/>
  <c r="M206" i="6"/>
  <c r="M205" i="6"/>
  <c r="M204" i="6"/>
  <c r="M203" i="6"/>
  <c r="M202" i="6"/>
  <c r="M201" i="6"/>
  <c r="M200" i="6"/>
  <c r="M199" i="6"/>
  <c r="M198" i="6"/>
  <c r="M197" i="6"/>
  <c r="M196" i="6"/>
  <c r="M195" i="6"/>
  <c r="M194" i="6"/>
  <c r="M193" i="6"/>
  <c r="M192" i="6"/>
  <c r="M191" i="6"/>
  <c r="M190" i="6"/>
  <c r="M189" i="6"/>
  <c r="M188" i="6"/>
  <c r="M187" i="6"/>
  <c r="M186" i="6"/>
  <c r="M185" i="6"/>
  <c r="M184" i="6"/>
  <c r="M183" i="6"/>
  <c r="M182" i="6"/>
  <c r="M181" i="6"/>
  <c r="M180" i="6"/>
  <c r="M179" i="6"/>
  <c r="M178" i="6"/>
  <c r="M177" i="6"/>
  <c r="M176" i="6"/>
  <c r="M175" i="6"/>
  <c r="M174" i="6"/>
  <c r="M173" i="6"/>
  <c r="M172" i="6"/>
  <c r="M171" i="6"/>
  <c r="M170" i="6"/>
  <c r="M169" i="6"/>
  <c r="M168" i="6"/>
  <c r="M167" i="6"/>
  <c r="M166" i="6"/>
  <c r="M165" i="6"/>
  <c r="M164" i="6"/>
  <c r="M163" i="6"/>
  <c r="M162" i="6"/>
  <c r="M161" i="6"/>
  <c r="M160" i="6"/>
  <c r="M159" i="6"/>
  <c r="M158" i="6"/>
  <c r="M157" i="6"/>
  <c r="M156" i="6"/>
  <c r="M155" i="6"/>
  <c r="M154" i="6"/>
  <c r="M153" i="6"/>
  <c r="M15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 i="6"/>
  <c r="J3" i="5"/>
  <c r="M387" i="6" l="1"/>
  <c r="L387" i="6"/>
  <c r="M383" i="6"/>
  <c r="L383" i="6"/>
  <c r="N383" i="6"/>
  <c r="N387" i="6"/>
  <c r="L512" i="5"/>
  <c r="K512" i="5"/>
  <c r="J512" i="5"/>
  <c r="L510" i="5"/>
  <c r="K510" i="5"/>
  <c r="M21" i="36" l="1"/>
  <c r="M20" i="36"/>
  <c r="M19" i="36"/>
  <c r="M18" i="36"/>
  <c r="M7" i="36"/>
  <c r="M3" i="36"/>
  <c r="H113" i="36"/>
  <c r="H112" i="36"/>
  <c r="H111" i="36"/>
  <c r="H110" i="36"/>
  <c r="H109" i="36"/>
  <c r="H108" i="36"/>
  <c r="H107" i="36"/>
  <c r="H106" i="36"/>
  <c r="H105" i="36"/>
  <c r="H103" i="36"/>
  <c r="H102" i="36"/>
  <c r="H100" i="36"/>
  <c r="H97" i="36"/>
  <c r="H96" i="36"/>
  <c r="H95" i="36"/>
  <c r="H93" i="36"/>
  <c r="H91" i="36"/>
  <c r="H90" i="36"/>
  <c r="H89" i="36"/>
  <c r="H88" i="36"/>
  <c r="H86" i="36"/>
  <c r="H84" i="36"/>
  <c r="H78" i="36"/>
  <c r="H77" i="36"/>
  <c r="H75" i="36"/>
  <c r="H74" i="36"/>
  <c r="H73" i="36"/>
  <c r="H71" i="36"/>
  <c r="H68" i="36"/>
  <c r="H66" i="36"/>
  <c r="H65" i="36"/>
  <c r="H64" i="36"/>
  <c r="H63" i="36"/>
  <c r="H61" i="36"/>
  <c r="H60" i="36"/>
  <c r="H59" i="36"/>
  <c r="H56" i="36"/>
  <c r="H55" i="36"/>
  <c r="H54" i="36"/>
  <c r="H53" i="36"/>
  <c r="H52" i="36"/>
  <c r="H49" i="36"/>
  <c r="H45" i="36"/>
  <c r="H43" i="36"/>
  <c r="H42" i="36"/>
  <c r="H38" i="36"/>
  <c r="H37" i="36"/>
  <c r="H36" i="36"/>
  <c r="H35" i="36"/>
  <c r="H33" i="36"/>
  <c r="H32" i="36"/>
  <c r="H31" i="36"/>
  <c r="H30" i="36"/>
  <c r="H27" i="36"/>
  <c r="H25" i="36"/>
  <c r="H24" i="36"/>
  <c r="H23" i="36"/>
  <c r="H21" i="36"/>
  <c r="H20" i="36"/>
  <c r="H19" i="36"/>
  <c r="H18" i="36"/>
  <c r="H17" i="36"/>
  <c r="H16" i="36"/>
  <c r="H15" i="36"/>
  <c r="H14" i="36"/>
  <c r="H13" i="36"/>
  <c r="H12" i="36"/>
  <c r="H11" i="36"/>
  <c r="H8" i="36"/>
  <c r="H7" i="36"/>
  <c r="H5" i="36"/>
  <c r="H3" i="36"/>
  <c r="S34" i="34" l="1"/>
  <c r="S33" i="34"/>
  <c r="S32" i="34"/>
  <c r="S31" i="34"/>
  <c r="S30" i="34"/>
  <c r="S29" i="34"/>
  <c r="S28" i="34"/>
  <c r="S27" i="34"/>
  <c r="S26" i="34"/>
  <c r="S25" i="34"/>
  <c r="S24" i="34"/>
  <c r="S23" i="34"/>
  <c r="S22" i="34"/>
  <c r="S21" i="34"/>
  <c r="S20" i="34"/>
  <c r="S19" i="34"/>
  <c r="S18" i="34"/>
  <c r="S17" i="34"/>
  <c r="S16" i="34"/>
  <c r="S15" i="34"/>
  <c r="S14" i="34"/>
  <c r="S13" i="34"/>
  <c r="S12" i="34"/>
  <c r="S11" i="34"/>
  <c r="S10" i="34"/>
  <c r="S9" i="34"/>
  <c r="S8" i="34"/>
  <c r="S7" i="34"/>
  <c r="S6" i="34"/>
  <c r="S5" i="34"/>
  <c r="S4" i="34"/>
  <c r="S3" i="34"/>
  <c r="S2" i="34"/>
  <c r="L8" i="34"/>
  <c r="L7" i="34"/>
  <c r="L6" i="34"/>
  <c r="L5" i="34"/>
  <c r="L4" i="34"/>
  <c r="L3" i="34"/>
  <c r="L2" i="34"/>
  <c r="L55" i="34"/>
  <c r="L54" i="34"/>
  <c r="L53" i="34"/>
  <c r="L52" i="34"/>
  <c r="L51" i="34"/>
  <c r="L50" i="34"/>
  <c r="L49" i="34"/>
  <c r="L48" i="34"/>
  <c r="L47" i="34"/>
  <c r="L46" i="34"/>
  <c r="L45" i="34"/>
  <c r="L44" i="34"/>
  <c r="L43" i="34"/>
  <c r="L42" i="34"/>
  <c r="L41" i="34"/>
  <c r="L40" i="34"/>
  <c r="L39" i="34"/>
  <c r="L38" i="34"/>
  <c r="L37" i="34"/>
  <c r="L36" i="34"/>
  <c r="L35" i="34"/>
  <c r="L34" i="34"/>
  <c r="L33" i="34"/>
  <c r="L32" i="34"/>
  <c r="L31" i="34"/>
  <c r="L30" i="34"/>
  <c r="L29" i="34"/>
  <c r="L28" i="34"/>
  <c r="L27" i="34"/>
  <c r="L26" i="34"/>
  <c r="L25" i="34"/>
  <c r="L24" i="34"/>
  <c r="L23" i="34"/>
  <c r="L22" i="34"/>
  <c r="L21" i="34"/>
  <c r="L20" i="34"/>
  <c r="L19" i="34"/>
  <c r="L18" i="34"/>
  <c r="L17" i="34"/>
  <c r="L16" i="34"/>
  <c r="L15" i="34"/>
  <c r="L14" i="34"/>
  <c r="L13" i="34"/>
  <c r="L12" i="34"/>
  <c r="L11" i="34"/>
  <c r="L10" i="34"/>
  <c r="L9" i="34"/>
  <c r="I13" i="15"/>
  <c r="F49" i="15" l="1"/>
  <c r="F19" i="15"/>
  <c r="F20" i="15"/>
  <c r="F21" i="15"/>
  <c r="F22" i="15"/>
  <c r="F23" i="15"/>
  <c r="F25" i="15"/>
  <c r="F27" i="15"/>
  <c r="F8" i="15"/>
  <c r="F28" i="15"/>
  <c r="F29" i="15"/>
  <c r="F30" i="15"/>
  <c r="F31" i="15"/>
  <c r="F32" i="15"/>
  <c r="F33" i="15"/>
  <c r="F34" i="15"/>
  <c r="F35" i="15"/>
  <c r="F36" i="15"/>
  <c r="F37" i="15"/>
  <c r="F40" i="15"/>
  <c r="F41" i="15"/>
  <c r="F42" i="15"/>
  <c r="F43" i="15"/>
  <c r="F9" i="15"/>
  <c r="F44" i="15"/>
  <c r="F45" i="15"/>
  <c r="F46" i="15"/>
  <c r="F10" i="15"/>
  <c r="F47" i="15"/>
  <c r="F48" i="15"/>
  <c r="F50" i="15"/>
  <c r="F11" i="15"/>
  <c r="F52" i="15"/>
  <c r="F12" i="15"/>
  <c r="F54" i="15"/>
  <c r="F55" i="15"/>
  <c r="F57" i="15"/>
  <c r="F15" i="15"/>
  <c r="F16" i="15"/>
  <c r="F17" i="15"/>
  <c r="F24" i="15"/>
  <c r="F26" i="15"/>
  <c r="F7" i="15"/>
  <c r="F39" i="15"/>
  <c r="F38" i="15"/>
  <c r="F51" i="15"/>
  <c r="F53" i="15"/>
  <c r="F56" i="15"/>
  <c r="F58" i="15"/>
  <c r="F59" i="15"/>
  <c r="F6" i="15"/>
  <c r="F13" i="15"/>
  <c r="F18" i="15"/>
  <c r="F14" i="15"/>
  <c r="AG14" i="15"/>
  <c r="AG15" i="15"/>
  <c r="AG16" i="15"/>
  <c r="AG17" i="15"/>
  <c r="AG24" i="15"/>
  <c r="AG26" i="15"/>
  <c r="AG7" i="15"/>
  <c r="AG39" i="15"/>
  <c r="AG38" i="15"/>
  <c r="AG51" i="15"/>
  <c r="AG53" i="15"/>
  <c r="AG56" i="15"/>
  <c r="AG58" i="15"/>
  <c r="AG59" i="15"/>
  <c r="AG6" i="15"/>
  <c r="AG13" i="15"/>
  <c r="AG49" i="15"/>
  <c r="AG19" i="15"/>
  <c r="AG20" i="15"/>
  <c r="AG21" i="15"/>
  <c r="AG22" i="15"/>
  <c r="AG23" i="15"/>
  <c r="AG25" i="15"/>
  <c r="AG27" i="15"/>
  <c r="AG8" i="15"/>
  <c r="AG28" i="15"/>
  <c r="AG29" i="15"/>
  <c r="AG30" i="15"/>
  <c r="AG31" i="15"/>
  <c r="AG32" i="15"/>
  <c r="AG33" i="15"/>
  <c r="AG34" i="15"/>
  <c r="AG35" i="15"/>
  <c r="AG36" i="15"/>
  <c r="AG37" i="15"/>
  <c r="AG41" i="15"/>
  <c r="AG42" i="15"/>
  <c r="AG43" i="15"/>
  <c r="AG9" i="15"/>
  <c r="AG44" i="15"/>
  <c r="AG45" i="15"/>
  <c r="AG46" i="15"/>
  <c r="AG10" i="15"/>
  <c r="AG47" i="15"/>
  <c r="AG48" i="15"/>
  <c r="AG50" i="15"/>
  <c r="AG11" i="15"/>
  <c r="AG52" i="15"/>
  <c r="AG12" i="15"/>
  <c r="AG54" i="15"/>
  <c r="AG55" i="15"/>
  <c r="AG57" i="1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190" i="5"/>
  <c r="R191" i="5"/>
  <c r="R192" i="5"/>
  <c r="R193" i="5"/>
  <c r="R194" i="5"/>
  <c r="R195" i="5"/>
  <c r="R196" i="5"/>
  <c r="R197" i="5"/>
  <c r="R198" i="5"/>
  <c r="R199" i="5"/>
  <c r="R200" i="5"/>
  <c r="R201" i="5"/>
  <c r="R202" i="5"/>
  <c r="R203" i="5"/>
  <c r="R204" i="5"/>
  <c r="R205" i="5"/>
  <c r="R206" i="5"/>
  <c r="R207" i="5"/>
  <c r="R208" i="5"/>
  <c r="R209" i="5"/>
  <c r="R210" i="5"/>
  <c r="R211" i="5"/>
  <c r="R212" i="5"/>
  <c r="R213" i="5"/>
  <c r="R214" i="5"/>
  <c r="R215" i="5"/>
  <c r="R216" i="5"/>
  <c r="R217" i="5"/>
  <c r="R218" i="5"/>
  <c r="R219" i="5"/>
  <c r="R220" i="5"/>
  <c r="R221" i="5"/>
  <c r="R222" i="5"/>
  <c r="R223" i="5"/>
  <c r="R224" i="5"/>
  <c r="R225" i="5"/>
  <c r="R226" i="5"/>
  <c r="R227" i="5"/>
  <c r="R228" i="5"/>
  <c r="R229" i="5"/>
  <c r="R230" i="5"/>
  <c r="R231" i="5"/>
  <c r="R232" i="5"/>
  <c r="R233" i="5"/>
  <c r="R234" i="5"/>
  <c r="R235" i="5"/>
  <c r="R236" i="5"/>
  <c r="R237" i="5"/>
  <c r="R238" i="5"/>
  <c r="R239" i="5"/>
  <c r="R240" i="5"/>
  <c r="R241" i="5"/>
  <c r="R242" i="5"/>
  <c r="R243" i="5"/>
  <c r="R244" i="5"/>
  <c r="R245" i="5"/>
  <c r="R246" i="5"/>
  <c r="R247" i="5"/>
  <c r="R248" i="5"/>
  <c r="R249" i="5"/>
  <c r="R250" i="5"/>
  <c r="R251" i="5"/>
  <c r="R252" i="5"/>
  <c r="R253" i="5"/>
  <c r="R254" i="5"/>
  <c r="R255" i="5"/>
  <c r="R256" i="5"/>
  <c r="R257" i="5"/>
  <c r="R258" i="5"/>
  <c r="R259" i="5"/>
  <c r="R260" i="5"/>
  <c r="R261" i="5"/>
  <c r="R262" i="5"/>
  <c r="R263" i="5"/>
  <c r="R264" i="5"/>
  <c r="R265" i="5"/>
  <c r="R266" i="5"/>
  <c r="R267" i="5"/>
  <c r="R268" i="5"/>
  <c r="R269" i="5"/>
  <c r="R270" i="5"/>
  <c r="R271" i="5"/>
  <c r="R272" i="5"/>
  <c r="R273" i="5"/>
  <c r="R274" i="5"/>
  <c r="R275" i="5"/>
  <c r="R276" i="5"/>
  <c r="R277" i="5"/>
  <c r="R278" i="5"/>
  <c r="R279" i="5"/>
  <c r="R280" i="5"/>
  <c r="R281" i="5"/>
  <c r="R282" i="5"/>
  <c r="R283" i="5"/>
  <c r="R284" i="5"/>
  <c r="R285" i="5"/>
  <c r="R286" i="5"/>
  <c r="R287" i="5"/>
  <c r="R288" i="5"/>
  <c r="R289" i="5"/>
  <c r="R290" i="5"/>
  <c r="R291" i="5"/>
  <c r="R292" i="5"/>
  <c r="R293" i="5"/>
  <c r="R294" i="5"/>
  <c r="R295" i="5"/>
  <c r="R296" i="5"/>
  <c r="R297" i="5"/>
  <c r="R298" i="5"/>
  <c r="R299" i="5"/>
  <c r="R300" i="5"/>
  <c r="R301" i="5"/>
  <c r="R302" i="5"/>
  <c r="R303" i="5"/>
  <c r="R304" i="5"/>
  <c r="R305" i="5"/>
  <c r="R306" i="5"/>
  <c r="R307" i="5"/>
  <c r="R308" i="5"/>
  <c r="R309" i="5"/>
  <c r="R310" i="5"/>
  <c r="R311" i="5"/>
  <c r="R312" i="5"/>
  <c r="R313" i="5"/>
  <c r="R314" i="5"/>
  <c r="R315" i="5"/>
  <c r="R316" i="5"/>
  <c r="R317" i="5"/>
  <c r="R318" i="5"/>
  <c r="R319" i="5"/>
  <c r="R320" i="5"/>
  <c r="R321" i="5"/>
  <c r="R322" i="5"/>
  <c r="R323" i="5"/>
  <c r="R324" i="5"/>
  <c r="R325" i="5"/>
  <c r="R326" i="5"/>
  <c r="R327" i="5"/>
  <c r="R328" i="5"/>
  <c r="R329" i="5"/>
  <c r="R330" i="5"/>
  <c r="R331" i="5"/>
  <c r="R332" i="5"/>
  <c r="R333" i="5"/>
  <c r="R334" i="5"/>
  <c r="R335" i="5"/>
  <c r="R336" i="5"/>
  <c r="R337" i="5"/>
  <c r="R338" i="5"/>
  <c r="R339" i="5"/>
  <c r="R340" i="5"/>
  <c r="R341" i="5"/>
  <c r="R342" i="5"/>
  <c r="R343" i="5"/>
  <c r="R344" i="5"/>
  <c r="R345" i="5"/>
  <c r="R346" i="5"/>
  <c r="R347" i="5"/>
  <c r="R348" i="5"/>
  <c r="R349" i="5"/>
  <c r="R350" i="5"/>
  <c r="R351" i="5"/>
  <c r="R352" i="5"/>
  <c r="R353" i="5"/>
  <c r="R354" i="5"/>
  <c r="R355" i="5"/>
  <c r="R356" i="5"/>
  <c r="R357" i="5"/>
  <c r="R358" i="5"/>
  <c r="R359" i="5"/>
  <c r="R360" i="5"/>
  <c r="R361" i="5"/>
  <c r="R362" i="5"/>
  <c r="R363" i="5"/>
  <c r="R364" i="5"/>
  <c r="R365" i="5"/>
  <c r="R366" i="5"/>
  <c r="R367" i="5"/>
  <c r="R368" i="5"/>
  <c r="R369" i="5"/>
  <c r="R370" i="5"/>
  <c r="R371" i="5"/>
  <c r="R372" i="5"/>
  <c r="R373" i="5"/>
  <c r="R374" i="5"/>
  <c r="R375" i="5"/>
  <c r="R376" i="5"/>
  <c r="R377" i="5"/>
  <c r="R378" i="5"/>
  <c r="R379" i="5"/>
  <c r="R380" i="5"/>
  <c r="R381" i="5"/>
  <c r="R382" i="5"/>
  <c r="R383" i="5"/>
  <c r="R384" i="5"/>
  <c r="R385" i="5"/>
  <c r="R386" i="5"/>
  <c r="R387" i="5"/>
  <c r="R388" i="5"/>
  <c r="R389" i="5"/>
  <c r="R390" i="5"/>
  <c r="R391" i="5"/>
  <c r="R392" i="5"/>
  <c r="R393" i="5"/>
  <c r="R394" i="5"/>
  <c r="R395" i="5"/>
  <c r="R396" i="5"/>
  <c r="R397" i="5"/>
  <c r="R398" i="5"/>
  <c r="R399" i="5"/>
  <c r="R400" i="5"/>
  <c r="R401" i="5"/>
  <c r="R402" i="5"/>
  <c r="R403" i="5"/>
  <c r="R404" i="5"/>
  <c r="R405" i="5"/>
  <c r="R406" i="5"/>
  <c r="R407" i="5"/>
  <c r="R408" i="5"/>
  <c r="R409" i="5"/>
  <c r="R410" i="5"/>
  <c r="R411" i="5"/>
  <c r="R412" i="5"/>
  <c r="R413" i="5"/>
  <c r="R414" i="5"/>
  <c r="R415" i="5"/>
  <c r="R416" i="5"/>
  <c r="R417" i="5"/>
  <c r="R418" i="5"/>
  <c r="R419" i="5"/>
  <c r="R420" i="5"/>
  <c r="R421" i="5"/>
  <c r="R422" i="5"/>
  <c r="R423" i="5"/>
  <c r="R424" i="5"/>
  <c r="R425" i="5"/>
  <c r="R426" i="5"/>
  <c r="R427" i="5"/>
  <c r="R428" i="5"/>
  <c r="R429" i="5"/>
  <c r="R430" i="5"/>
  <c r="R431" i="5"/>
  <c r="R432" i="5"/>
  <c r="R433" i="5"/>
  <c r="R434" i="5"/>
  <c r="R435" i="5"/>
  <c r="R436" i="5"/>
  <c r="R437" i="5"/>
  <c r="R438" i="5"/>
  <c r="R439" i="5"/>
  <c r="R440" i="5"/>
  <c r="R441" i="5"/>
  <c r="R442" i="5"/>
  <c r="R443" i="5"/>
  <c r="R444" i="5"/>
  <c r="R445" i="5"/>
  <c r="R446" i="5"/>
  <c r="R447" i="5"/>
  <c r="R448" i="5"/>
  <c r="R449" i="5"/>
  <c r="R450" i="5"/>
  <c r="R451" i="5"/>
  <c r="R452" i="5"/>
  <c r="R453" i="5"/>
  <c r="R454" i="5"/>
  <c r="R455" i="5"/>
  <c r="R456" i="5"/>
  <c r="R457" i="5"/>
  <c r="R458" i="5"/>
  <c r="R459" i="5"/>
  <c r="R460" i="5"/>
  <c r="R461" i="5"/>
  <c r="R462" i="5"/>
  <c r="R463" i="5"/>
  <c r="R464" i="5"/>
  <c r="R465" i="5"/>
  <c r="R466" i="5"/>
  <c r="R467" i="5"/>
  <c r="R468" i="5"/>
  <c r="R469" i="5"/>
  <c r="R470" i="5"/>
  <c r="R471" i="5"/>
  <c r="R472" i="5"/>
  <c r="R473" i="5"/>
  <c r="R474" i="5"/>
  <c r="R475" i="5"/>
  <c r="R476" i="5"/>
  <c r="R477" i="5"/>
  <c r="R478" i="5"/>
  <c r="R479" i="5"/>
  <c r="R480" i="5"/>
  <c r="R481" i="5"/>
  <c r="R482" i="5"/>
  <c r="R483" i="5"/>
  <c r="R484" i="5"/>
  <c r="R485" i="5"/>
  <c r="R486" i="5"/>
  <c r="R487" i="5"/>
  <c r="R488" i="5"/>
  <c r="R489" i="5"/>
  <c r="R490" i="5"/>
  <c r="R491" i="5"/>
  <c r="R492" i="5"/>
  <c r="R493" i="5"/>
  <c r="R494" i="5"/>
  <c r="R495" i="5"/>
  <c r="R496" i="5"/>
  <c r="R497" i="5"/>
  <c r="R498" i="5"/>
  <c r="R499" i="5"/>
  <c r="R500" i="5"/>
  <c r="R501" i="5"/>
  <c r="R502" i="5"/>
  <c r="R503" i="5"/>
  <c r="R504" i="5"/>
  <c r="R505" i="5"/>
  <c r="R506" i="5"/>
  <c r="R507" i="5"/>
  <c r="R508" i="5"/>
  <c r="R509" i="5"/>
  <c r="S3" i="6"/>
  <c r="S4" i="6"/>
  <c r="S5" i="6"/>
  <c r="S6" i="6"/>
  <c r="S7" i="6"/>
  <c r="S8" i="6"/>
  <c r="S9" i="6"/>
  <c r="S10" i="6"/>
  <c r="S11" i="6"/>
  <c r="S12" i="6"/>
  <c r="S13" i="6"/>
  <c r="S14" i="6"/>
  <c r="S15" i="6"/>
  <c r="S16" i="6"/>
  <c r="S17" i="6"/>
  <c r="S18" i="6"/>
  <c r="S19" i="6"/>
  <c r="S20" i="6"/>
  <c r="S21" i="6"/>
  <c r="S22" i="6"/>
  <c r="S23" i="6"/>
  <c r="S24" i="6"/>
  <c r="I25" i="6"/>
  <c r="I26" i="6"/>
  <c r="S27" i="6"/>
  <c r="S28" i="6"/>
  <c r="S29" i="6"/>
  <c r="S30" i="6"/>
  <c r="S31" i="6"/>
  <c r="S32" i="6"/>
  <c r="S33" i="6"/>
  <c r="S34" i="6"/>
  <c r="S35" i="6"/>
  <c r="S36" i="6"/>
  <c r="S37" i="6"/>
  <c r="S38" i="6"/>
  <c r="S39" i="6"/>
  <c r="S40" i="6"/>
  <c r="S41" i="6"/>
  <c r="S42" i="6"/>
  <c r="S43" i="6"/>
  <c r="S44" i="6"/>
  <c r="S45" i="6"/>
  <c r="S46" i="6"/>
  <c r="S47" i="6"/>
  <c r="I48" i="6"/>
  <c r="I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I139" i="6"/>
  <c r="I140" i="6"/>
  <c r="I141" i="6"/>
  <c r="S142" i="6"/>
  <c r="S143" i="6"/>
  <c r="S144" i="6"/>
  <c r="S145" i="6"/>
  <c r="S146" i="6"/>
  <c r="S147" i="6"/>
  <c r="S148" i="6"/>
  <c r="S149" i="6"/>
  <c r="S150" i="6"/>
  <c r="S151" i="6"/>
  <c r="S152" i="6"/>
  <c r="S153" i="6"/>
  <c r="S154" i="6"/>
  <c r="S155" i="6"/>
  <c r="I156" i="6"/>
  <c r="I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I233" i="6"/>
  <c r="I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I281" i="6"/>
  <c r="I282" i="6"/>
  <c r="S283" i="6"/>
  <c r="S284" i="6"/>
  <c r="S285" i="6"/>
  <c r="S286" i="6"/>
  <c r="S287" i="6"/>
  <c r="S288" i="6"/>
  <c r="S289" i="6"/>
  <c r="S290" i="6"/>
  <c r="I291" i="6"/>
  <c r="I292" i="6"/>
  <c r="S293" i="6"/>
  <c r="S294" i="6"/>
  <c r="S295" i="6"/>
  <c r="S296" i="6"/>
  <c r="S297" i="6"/>
  <c r="S298" i="6"/>
  <c r="S299" i="6"/>
  <c r="S300" i="6"/>
  <c r="S301" i="6"/>
  <c r="S302" i="6"/>
  <c r="S303" i="6"/>
  <c r="S304" i="6"/>
  <c r="S305" i="6"/>
  <c r="S306" i="6"/>
  <c r="S307" i="6"/>
  <c r="S308" i="6"/>
  <c r="S309" i="6"/>
  <c r="S310" i="6"/>
  <c r="S311" i="6"/>
  <c r="S312" i="6"/>
  <c r="S313" i="6"/>
  <c r="S314" i="6"/>
  <c r="S315" i="6"/>
  <c r="S316" i="6"/>
  <c r="S317" i="6"/>
  <c r="S318" i="6"/>
  <c r="S319" i="6"/>
  <c r="S320" i="6"/>
  <c r="S321" i="6"/>
  <c r="S322" i="6"/>
  <c r="S323" i="6"/>
  <c r="S324" i="6"/>
  <c r="S325" i="6"/>
  <c r="S326" i="6"/>
  <c r="S327" i="6"/>
  <c r="S328" i="6"/>
  <c r="S329" i="6"/>
  <c r="S330" i="6"/>
  <c r="S331" i="6"/>
  <c r="S332" i="6"/>
  <c r="S333" i="6"/>
  <c r="S334" i="6"/>
  <c r="S335" i="6"/>
  <c r="S336" i="6"/>
  <c r="S337" i="6"/>
  <c r="S338" i="6"/>
  <c r="S339" i="6"/>
  <c r="S340" i="6"/>
  <c r="S341" i="6"/>
  <c r="S342" i="6"/>
  <c r="S343" i="6"/>
  <c r="S344" i="6"/>
  <c r="S345" i="6"/>
  <c r="S346" i="6"/>
  <c r="S347" i="6"/>
  <c r="S348" i="6"/>
  <c r="S349" i="6"/>
  <c r="S350" i="6"/>
  <c r="S351" i="6"/>
  <c r="I352" i="6"/>
  <c r="I353" i="6"/>
  <c r="S354" i="6"/>
  <c r="S355" i="6"/>
  <c r="S356" i="6"/>
  <c r="S357" i="6"/>
  <c r="S358" i="6"/>
  <c r="S359" i="6"/>
  <c r="S360" i="6"/>
  <c r="S361" i="6"/>
  <c r="S362" i="6"/>
  <c r="S363" i="6"/>
  <c r="S364" i="6"/>
  <c r="S365" i="6"/>
  <c r="S366" i="6"/>
  <c r="S367" i="6"/>
  <c r="S368" i="6"/>
  <c r="S369" i="6"/>
  <c r="S370" i="6"/>
  <c r="S371" i="6"/>
  <c r="S372" i="6"/>
  <c r="S373" i="6"/>
  <c r="S374" i="6"/>
  <c r="S375" i="6"/>
  <c r="S376" i="6"/>
  <c r="S377" i="6"/>
  <c r="S378" i="6"/>
  <c r="S379" i="6"/>
  <c r="S380" i="6"/>
  <c r="S381" i="6"/>
  <c r="S382" i="6"/>
  <c r="J15" i="15"/>
  <c r="K15" i="15" s="1"/>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Q364" i="5"/>
  <c r="Q365" i="5"/>
  <c r="Q366" i="5"/>
  <c r="Q367" i="5"/>
  <c r="Q368" i="5"/>
  <c r="Q369" i="5"/>
  <c r="Q370" i="5"/>
  <c r="Q371" i="5"/>
  <c r="Q372" i="5"/>
  <c r="Q373" i="5"/>
  <c r="Q374" i="5"/>
  <c r="Q375" i="5"/>
  <c r="Q376" i="5"/>
  <c r="Q377" i="5"/>
  <c r="Q378" i="5"/>
  <c r="Q379" i="5"/>
  <c r="Q380" i="5"/>
  <c r="Q381" i="5"/>
  <c r="Q382" i="5"/>
  <c r="Q383" i="5"/>
  <c r="Q384" i="5"/>
  <c r="Q385" i="5"/>
  <c r="Q386" i="5"/>
  <c r="Q387" i="5"/>
  <c r="Q388" i="5"/>
  <c r="Q389" i="5"/>
  <c r="Q390" i="5"/>
  <c r="Q391" i="5"/>
  <c r="Q392" i="5"/>
  <c r="Q393" i="5"/>
  <c r="Q394" i="5"/>
  <c r="Q395" i="5"/>
  <c r="Q396" i="5"/>
  <c r="Q397" i="5"/>
  <c r="Q398" i="5"/>
  <c r="Q399" i="5"/>
  <c r="Q400" i="5"/>
  <c r="Q401" i="5"/>
  <c r="Q402" i="5"/>
  <c r="Q403" i="5"/>
  <c r="Q404" i="5"/>
  <c r="Q405" i="5"/>
  <c r="Q406" i="5"/>
  <c r="Q407" i="5"/>
  <c r="Q408" i="5"/>
  <c r="Q409" i="5"/>
  <c r="Q410" i="5"/>
  <c r="Q411" i="5"/>
  <c r="Q412" i="5"/>
  <c r="Q413" i="5"/>
  <c r="Q414" i="5"/>
  <c r="Q415" i="5"/>
  <c r="Q416" i="5"/>
  <c r="Q417" i="5"/>
  <c r="Q418" i="5"/>
  <c r="Q419" i="5"/>
  <c r="Q420" i="5"/>
  <c r="Q421" i="5"/>
  <c r="Q422" i="5"/>
  <c r="Q423" i="5"/>
  <c r="Q424" i="5"/>
  <c r="Q425" i="5"/>
  <c r="Q426" i="5"/>
  <c r="Q427" i="5"/>
  <c r="Q428" i="5"/>
  <c r="Q429" i="5"/>
  <c r="Q430" i="5"/>
  <c r="Q431" i="5"/>
  <c r="Q432" i="5"/>
  <c r="Q433" i="5"/>
  <c r="Q434" i="5"/>
  <c r="Q435" i="5"/>
  <c r="Q436" i="5"/>
  <c r="Q437" i="5"/>
  <c r="Q438" i="5"/>
  <c r="Q439" i="5"/>
  <c r="Q440" i="5"/>
  <c r="Q441" i="5"/>
  <c r="Q442" i="5"/>
  <c r="Q443" i="5"/>
  <c r="Q444" i="5"/>
  <c r="Q445" i="5"/>
  <c r="Q446" i="5"/>
  <c r="Q447" i="5"/>
  <c r="Q448" i="5"/>
  <c r="Q449" i="5"/>
  <c r="Q450" i="5"/>
  <c r="Q451" i="5"/>
  <c r="Q452" i="5"/>
  <c r="Q453" i="5"/>
  <c r="Q454" i="5"/>
  <c r="Q455" i="5"/>
  <c r="Q456" i="5"/>
  <c r="Q457" i="5"/>
  <c r="Q458" i="5"/>
  <c r="Q459" i="5"/>
  <c r="Q460" i="5"/>
  <c r="Q461" i="5"/>
  <c r="Q462" i="5"/>
  <c r="Q463" i="5"/>
  <c r="Q464" i="5"/>
  <c r="Q465" i="5"/>
  <c r="Q466" i="5"/>
  <c r="Q467" i="5"/>
  <c r="Q468" i="5"/>
  <c r="Q469" i="5"/>
  <c r="Q470" i="5"/>
  <c r="Q471" i="5"/>
  <c r="Q472" i="5"/>
  <c r="Q473" i="5"/>
  <c r="Q474" i="5"/>
  <c r="Q475" i="5"/>
  <c r="Q476" i="5"/>
  <c r="Q477" i="5"/>
  <c r="Q478" i="5"/>
  <c r="Q479" i="5"/>
  <c r="Q480" i="5"/>
  <c r="Q481" i="5"/>
  <c r="Q482" i="5"/>
  <c r="Q483" i="5"/>
  <c r="Q484" i="5"/>
  <c r="Q485" i="5"/>
  <c r="Q486" i="5"/>
  <c r="Q487" i="5"/>
  <c r="Q488" i="5"/>
  <c r="Q489" i="5"/>
  <c r="Q490" i="5"/>
  <c r="Q491" i="5"/>
  <c r="Q492" i="5"/>
  <c r="Q493" i="5"/>
  <c r="Q494" i="5"/>
  <c r="Q495" i="5"/>
  <c r="Q496" i="5"/>
  <c r="Q497" i="5"/>
  <c r="Q498" i="5"/>
  <c r="Q499" i="5"/>
  <c r="Q500" i="5"/>
  <c r="Q501" i="5"/>
  <c r="Q502" i="5"/>
  <c r="Q503" i="5"/>
  <c r="Q504" i="5"/>
  <c r="Q505" i="5"/>
  <c r="Q506" i="5"/>
  <c r="Q507" i="5"/>
  <c r="Q508" i="5"/>
  <c r="Q509" i="5"/>
  <c r="T3" i="6"/>
  <c r="T4"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I41" i="6"/>
  <c r="I42" i="6"/>
  <c r="I43" i="6"/>
  <c r="I44" i="6"/>
  <c r="I45" i="6"/>
  <c r="T46" i="6"/>
  <c r="T47" i="6"/>
  <c r="T48" i="6"/>
  <c r="T49" i="6"/>
  <c r="T50" i="6"/>
  <c r="T51" i="6"/>
  <c r="T52" i="6"/>
  <c r="T53" i="6"/>
  <c r="T54" i="6"/>
  <c r="T55" i="6"/>
  <c r="T56" i="6"/>
  <c r="T57" i="6"/>
  <c r="T58" i="6"/>
  <c r="T59" i="6"/>
  <c r="I60" i="6"/>
  <c r="I61" i="6"/>
  <c r="I62" i="6"/>
  <c r="I63" i="6"/>
  <c r="I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I118" i="6"/>
  <c r="I119" i="6"/>
  <c r="I120" i="6"/>
  <c r="I121" i="6"/>
  <c r="I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I158" i="6"/>
  <c r="I159" i="6"/>
  <c r="I160" i="6"/>
  <c r="I161" i="6"/>
  <c r="I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I216" i="6"/>
  <c r="I217" i="6"/>
  <c r="I218" i="6"/>
  <c r="I219" i="6"/>
  <c r="I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I257" i="6"/>
  <c r="I258" i="6"/>
  <c r="I259" i="6"/>
  <c r="I260" i="6"/>
  <c r="I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316" i="6"/>
  <c r="T317" i="6"/>
  <c r="T318" i="6"/>
  <c r="T319" i="6"/>
  <c r="T320" i="6"/>
  <c r="T321" i="6"/>
  <c r="T322" i="6"/>
  <c r="T323" i="6"/>
  <c r="T324" i="6"/>
  <c r="I325" i="6"/>
  <c r="I326" i="6"/>
  <c r="I327" i="6"/>
  <c r="I328" i="6"/>
  <c r="I329" i="6"/>
  <c r="T330" i="6"/>
  <c r="T331" i="6"/>
  <c r="T332" i="6"/>
  <c r="T333" i="6"/>
  <c r="T334" i="6"/>
  <c r="T335" i="6"/>
  <c r="T336" i="6"/>
  <c r="T337" i="6"/>
  <c r="T338" i="6"/>
  <c r="T339" i="6"/>
  <c r="T340" i="6"/>
  <c r="T341" i="6"/>
  <c r="T342" i="6"/>
  <c r="T343" i="6"/>
  <c r="T344" i="6"/>
  <c r="T345" i="6"/>
  <c r="T346" i="6"/>
  <c r="T347" i="6"/>
  <c r="T348" i="6"/>
  <c r="T349" i="6"/>
  <c r="T350" i="6"/>
  <c r="T351" i="6"/>
  <c r="T352" i="6"/>
  <c r="T353" i="6"/>
  <c r="T354" i="6"/>
  <c r="T355" i="6"/>
  <c r="T356" i="6"/>
  <c r="T357" i="6"/>
  <c r="I358" i="6"/>
  <c r="I359" i="6"/>
  <c r="I360" i="6"/>
  <c r="I361" i="6"/>
  <c r="I362" i="6"/>
  <c r="T363" i="6"/>
  <c r="T364" i="6"/>
  <c r="T365" i="6"/>
  <c r="T366" i="6"/>
  <c r="T367" i="6"/>
  <c r="T368" i="6"/>
  <c r="T369" i="6"/>
  <c r="T370" i="6"/>
  <c r="T371" i="6"/>
  <c r="T372" i="6"/>
  <c r="T373" i="6"/>
  <c r="T374" i="6"/>
  <c r="T375" i="6"/>
  <c r="T376" i="6"/>
  <c r="T377" i="6"/>
  <c r="T378" i="6"/>
  <c r="T379" i="6"/>
  <c r="T380" i="6"/>
  <c r="T381" i="6"/>
  <c r="T382" i="6"/>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224" i="5"/>
  <c r="N225" i="5"/>
  <c r="N226" i="5"/>
  <c r="N227" i="5"/>
  <c r="N228" i="5"/>
  <c r="N229" i="5"/>
  <c r="N230" i="5"/>
  <c r="N231" i="5"/>
  <c r="N232" i="5"/>
  <c r="N233" i="5"/>
  <c r="N234" i="5"/>
  <c r="N235" i="5"/>
  <c r="N236" i="5"/>
  <c r="N237" i="5"/>
  <c r="N238" i="5"/>
  <c r="N239" i="5"/>
  <c r="N240" i="5"/>
  <c r="N241" i="5"/>
  <c r="N242" i="5"/>
  <c r="N243" i="5"/>
  <c r="N244" i="5"/>
  <c r="N245" i="5"/>
  <c r="N246" i="5"/>
  <c r="N247" i="5"/>
  <c r="N248" i="5"/>
  <c r="N249" i="5"/>
  <c r="N250" i="5"/>
  <c r="N251" i="5"/>
  <c r="N252" i="5"/>
  <c r="N253" i="5"/>
  <c r="N254" i="5"/>
  <c r="N255" i="5"/>
  <c r="N256" i="5"/>
  <c r="N257" i="5"/>
  <c r="N258" i="5"/>
  <c r="N259" i="5"/>
  <c r="N260" i="5"/>
  <c r="N261" i="5"/>
  <c r="N262" i="5"/>
  <c r="N263" i="5"/>
  <c r="N264" i="5"/>
  <c r="N265" i="5"/>
  <c r="N266" i="5"/>
  <c r="N267" i="5"/>
  <c r="N268" i="5"/>
  <c r="N269" i="5"/>
  <c r="N270" i="5"/>
  <c r="N271" i="5"/>
  <c r="N272" i="5"/>
  <c r="N273" i="5"/>
  <c r="N274" i="5"/>
  <c r="N275" i="5"/>
  <c r="N276" i="5"/>
  <c r="N277" i="5"/>
  <c r="N278" i="5"/>
  <c r="N279" i="5"/>
  <c r="N280" i="5"/>
  <c r="N281" i="5"/>
  <c r="N282" i="5"/>
  <c r="N283" i="5"/>
  <c r="N284" i="5"/>
  <c r="N285" i="5"/>
  <c r="N286" i="5"/>
  <c r="N287" i="5"/>
  <c r="N288" i="5"/>
  <c r="N289" i="5"/>
  <c r="N290" i="5"/>
  <c r="N291" i="5"/>
  <c r="N292" i="5"/>
  <c r="N293" i="5"/>
  <c r="N294" i="5"/>
  <c r="N295" i="5"/>
  <c r="N296" i="5"/>
  <c r="N297" i="5"/>
  <c r="N298" i="5"/>
  <c r="N299" i="5"/>
  <c r="N300" i="5"/>
  <c r="N301" i="5"/>
  <c r="N302" i="5"/>
  <c r="N303" i="5"/>
  <c r="N304" i="5"/>
  <c r="N305" i="5"/>
  <c r="N306" i="5"/>
  <c r="N307" i="5"/>
  <c r="N308" i="5"/>
  <c r="N309" i="5"/>
  <c r="N310" i="5"/>
  <c r="N311" i="5"/>
  <c r="N312" i="5"/>
  <c r="N313" i="5"/>
  <c r="N314" i="5"/>
  <c r="N315" i="5"/>
  <c r="N316" i="5"/>
  <c r="N317" i="5"/>
  <c r="N318" i="5"/>
  <c r="N319" i="5"/>
  <c r="N320" i="5"/>
  <c r="N321" i="5"/>
  <c r="N322" i="5"/>
  <c r="N323" i="5"/>
  <c r="N324" i="5"/>
  <c r="N325" i="5"/>
  <c r="N326" i="5"/>
  <c r="N327" i="5"/>
  <c r="N328" i="5"/>
  <c r="N329" i="5"/>
  <c r="N330" i="5"/>
  <c r="N331" i="5"/>
  <c r="N332" i="5"/>
  <c r="N333" i="5"/>
  <c r="N334" i="5"/>
  <c r="N335" i="5"/>
  <c r="N336" i="5"/>
  <c r="N337" i="5"/>
  <c r="N338" i="5"/>
  <c r="N339" i="5"/>
  <c r="N340" i="5"/>
  <c r="N341" i="5"/>
  <c r="N342" i="5"/>
  <c r="N343" i="5"/>
  <c r="N344" i="5"/>
  <c r="N345" i="5"/>
  <c r="N346" i="5"/>
  <c r="N347" i="5"/>
  <c r="N348" i="5"/>
  <c r="N349" i="5"/>
  <c r="N350" i="5"/>
  <c r="N351" i="5"/>
  <c r="N352" i="5"/>
  <c r="N353" i="5"/>
  <c r="N354" i="5"/>
  <c r="N355" i="5"/>
  <c r="N356" i="5"/>
  <c r="N357" i="5"/>
  <c r="N358" i="5"/>
  <c r="N359" i="5"/>
  <c r="N360" i="5"/>
  <c r="N361" i="5"/>
  <c r="N362" i="5"/>
  <c r="N363" i="5"/>
  <c r="N364" i="5"/>
  <c r="N365" i="5"/>
  <c r="N366" i="5"/>
  <c r="N367" i="5"/>
  <c r="N368" i="5"/>
  <c r="N369" i="5"/>
  <c r="N370" i="5"/>
  <c r="N371" i="5"/>
  <c r="N372" i="5"/>
  <c r="N373" i="5"/>
  <c r="N374" i="5"/>
  <c r="N375" i="5"/>
  <c r="N376" i="5"/>
  <c r="N377" i="5"/>
  <c r="N378" i="5"/>
  <c r="N379" i="5"/>
  <c r="N380" i="5"/>
  <c r="N381" i="5"/>
  <c r="N382" i="5"/>
  <c r="N383" i="5"/>
  <c r="N384" i="5"/>
  <c r="N385" i="5"/>
  <c r="N386" i="5"/>
  <c r="N387" i="5"/>
  <c r="N388" i="5"/>
  <c r="N389" i="5"/>
  <c r="N390" i="5"/>
  <c r="N391" i="5"/>
  <c r="N392" i="5"/>
  <c r="N393" i="5"/>
  <c r="N394" i="5"/>
  <c r="N395" i="5"/>
  <c r="N396" i="5"/>
  <c r="N397" i="5"/>
  <c r="N398" i="5"/>
  <c r="N399" i="5"/>
  <c r="N400" i="5"/>
  <c r="N401" i="5"/>
  <c r="N402" i="5"/>
  <c r="N403" i="5"/>
  <c r="N404" i="5"/>
  <c r="N405" i="5"/>
  <c r="N406" i="5"/>
  <c r="N407" i="5"/>
  <c r="N408" i="5"/>
  <c r="N409" i="5"/>
  <c r="N410" i="5"/>
  <c r="N411" i="5"/>
  <c r="N412" i="5"/>
  <c r="N413" i="5"/>
  <c r="N414" i="5"/>
  <c r="N415" i="5"/>
  <c r="N416" i="5"/>
  <c r="N417" i="5"/>
  <c r="N418" i="5"/>
  <c r="N419" i="5"/>
  <c r="N420" i="5"/>
  <c r="N421" i="5"/>
  <c r="N422" i="5"/>
  <c r="N423" i="5"/>
  <c r="N424" i="5"/>
  <c r="N425" i="5"/>
  <c r="N426" i="5"/>
  <c r="N427" i="5"/>
  <c r="N428" i="5"/>
  <c r="N429" i="5"/>
  <c r="N430" i="5"/>
  <c r="N431" i="5"/>
  <c r="N432" i="5"/>
  <c r="N433" i="5"/>
  <c r="N434" i="5"/>
  <c r="N435" i="5"/>
  <c r="N436" i="5"/>
  <c r="N437" i="5"/>
  <c r="N438" i="5"/>
  <c r="N439" i="5"/>
  <c r="N440" i="5"/>
  <c r="N441" i="5"/>
  <c r="N442" i="5"/>
  <c r="N443" i="5"/>
  <c r="N444" i="5"/>
  <c r="N445" i="5"/>
  <c r="N446" i="5"/>
  <c r="N447" i="5"/>
  <c r="N448" i="5"/>
  <c r="N449" i="5"/>
  <c r="N450" i="5"/>
  <c r="N451" i="5"/>
  <c r="N452" i="5"/>
  <c r="N453" i="5"/>
  <c r="N454" i="5"/>
  <c r="N455" i="5"/>
  <c r="N456" i="5"/>
  <c r="N457" i="5"/>
  <c r="N458" i="5"/>
  <c r="N459" i="5"/>
  <c r="N460" i="5"/>
  <c r="N461" i="5"/>
  <c r="N462" i="5"/>
  <c r="N463" i="5"/>
  <c r="N464" i="5"/>
  <c r="N465" i="5"/>
  <c r="N466" i="5"/>
  <c r="N467" i="5"/>
  <c r="N468" i="5"/>
  <c r="N469" i="5"/>
  <c r="N470" i="5"/>
  <c r="N471" i="5"/>
  <c r="N472" i="5"/>
  <c r="N473" i="5"/>
  <c r="N474" i="5"/>
  <c r="N475" i="5"/>
  <c r="N476" i="5"/>
  <c r="N477" i="5"/>
  <c r="N478" i="5"/>
  <c r="N479" i="5"/>
  <c r="N480" i="5"/>
  <c r="N481" i="5"/>
  <c r="N482" i="5"/>
  <c r="N483" i="5"/>
  <c r="N484" i="5"/>
  <c r="N485" i="5"/>
  <c r="N486" i="5"/>
  <c r="N487" i="5"/>
  <c r="N488" i="5"/>
  <c r="N489" i="5"/>
  <c r="N490" i="5"/>
  <c r="N491" i="5"/>
  <c r="N492" i="5"/>
  <c r="N493" i="5"/>
  <c r="N494" i="5"/>
  <c r="N495" i="5"/>
  <c r="N496" i="5"/>
  <c r="N497" i="5"/>
  <c r="N498" i="5"/>
  <c r="N499" i="5"/>
  <c r="N500" i="5"/>
  <c r="N501" i="5"/>
  <c r="N502" i="5"/>
  <c r="N503" i="5"/>
  <c r="N504" i="5"/>
  <c r="N505" i="5"/>
  <c r="N506" i="5"/>
  <c r="N507" i="5"/>
  <c r="N508" i="5"/>
  <c r="N509" i="5"/>
  <c r="O3" i="6"/>
  <c r="O4" i="6"/>
  <c r="O5" i="6"/>
  <c r="O6" i="6"/>
  <c r="O7" i="6"/>
  <c r="O8" i="6"/>
  <c r="O9" i="6"/>
  <c r="O10" i="6"/>
  <c r="O11" i="6"/>
  <c r="O12" i="6"/>
  <c r="O13" i="6"/>
  <c r="O14" i="6"/>
  <c r="O15" i="6"/>
  <c r="O16" i="6"/>
  <c r="O17" i="6"/>
  <c r="I18" i="6"/>
  <c r="I19" i="6"/>
  <c r="I20" i="6"/>
  <c r="I21" i="6"/>
  <c r="I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I69" i="6"/>
  <c r="I70" i="6"/>
  <c r="I71" i="6"/>
  <c r="I72" i="6"/>
  <c r="I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I132" i="6"/>
  <c r="I133" i="6"/>
  <c r="I134" i="6"/>
  <c r="I135" i="6"/>
  <c r="I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I165" i="6"/>
  <c r="I166" i="6"/>
  <c r="I167" i="6"/>
  <c r="I168" i="6"/>
  <c r="I169" i="6"/>
  <c r="O170" i="6"/>
  <c r="O171" i="6"/>
  <c r="O172" i="6"/>
  <c r="O173" i="6"/>
  <c r="O174" i="6"/>
  <c r="O175" i="6"/>
  <c r="O176" i="6"/>
  <c r="O177" i="6"/>
  <c r="O178" i="6"/>
  <c r="O179" i="6"/>
  <c r="O180" i="6"/>
  <c r="O181" i="6"/>
  <c r="O182" i="6"/>
  <c r="O183" i="6"/>
  <c r="O184" i="6"/>
  <c r="O185" i="6"/>
  <c r="O186" i="6"/>
  <c r="O187" i="6"/>
  <c r="O188" i="6"/>
  <c r="O189" i="6"/>
  <c r="O190" i="6"/>
  <c r="I191" i="6"/>
  <c r="I192" i="6"/>
  <c r="I193" i="6"/>
  <c r="I194" i="6"/>
  <c r="I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I268" i="6"/>
  <c r="I269" i="6"/>
  <c r="I270" i="6"/>
  <c r="I271" i="6"/>
  <c r="I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O313" i="6"/>
  <c r="O314" i="6"/>
  <c r="O315" i="6"/>
  <c r="O316" i="6"/>
  <c r="O317" i="6"/>
  <c r="O318" i="6"/>
  <c r="O319" i="6"/>
  <c r="O320" i="6"/>
  <c r="O321" i="6"/>
  <c r="O322" i="6"/>
  <c r="O323" i="6"/>
  <c r="O324" i="6"/>
  <c r="O325" i="6"/>
  <c r="O326" i="6"/>
  <c r="O327" i="6"/>
  <c r="O328" i="6"/>
  <c r="O329" i="6"/>
  <c r="I330" i="6"/>
  <c r="I331" i="6"/>
  <c r="I332" i="6"/>
  <c r="I333" i="6"/>
  <c r="I334" i="6"/>
  <c r="O335" i="6"/>
  <c r="O336" i="6"/>
  <c r="O337" i="6"/>
  <c r="O338" i="6"/>
  <c r="O339" i="6"/>
  <c r="O340" i="6"/>
  <c r="O341" i="6"/>
  <c r="O342" i="6"/>
  <c r="O343" i="6"/>
  <c r="O344" i="6"/>
  <c r="O345" i="6"/>
  <c r="O346" i="6"/>
  <c r="O347" i="6"/>
  <c r="O348" i="6"/>
  <c r="O349" i="6"/>
  <c r="O350" i="6"/>
  <c r="O351" i="6"/>
  <c r="O352" i="6"/>
  <c r="O353" i="6"/>
  <c r="O354" i="6"/>
  <c r="O355" i="6"/>
  <c r="O356" i="6"/>
  <c r="O357" i="6"/>
  <c r="O358" i="6"/>
  <c r="O359" i="6"/>
  <c r="O360" i="6"/>
  <c r="O361" i="6"/>
  <c r="O362" i="6"/>
  <c r="O363" i="6"/>
  <c r="O364" i="6"/>
  <c r="I365" i="6"/>
  <c r="I366" i="6"/>
  <c r="I367" i="6"/>
  <c r="I368" i="6"/>
  <c r="I369" i="6"/>
  <c r="O370" i="6"/>
  <c r="O371" i="6"/>
  <c r="O372" i="6"/>
  <c r="O373" i="6"/>
  <c r="O374" i="6"/>
  <c r="O375" i="6"/>
  <c r="O376" i="6"/>
  <c r="O377" i="6"/>
  <c r="O378" i="6"/>
  <c r="O379" i="6"/>
  <c r="O380" i="6"/>
  <c r="O381" i="6"/>
  <c r="O382" i="6"/>
  <c r="J24" i="15"/>
  <c r="K24" i="15" s="1"/>
  <c r="J26" i="15"/>
  <c r="K26" i="15" s="1"/>
  <c r="J7" i="15"/>
  <c r="K7" i="15" s="1"/>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65" i="5"/>
  <c r="O266"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97" i="5"/>
  <c r="O298" i="5"/>
  <c r="O299" i="5"/>
  <c r="O300" i="5"/>
  <c r="O301" i="5"/>
  <c r="O302" i="5"/>
  <c r="O303" i="5"/>
  <c r="O304" i="5"/>
  <c r="O305" i="5"/>
  <c r="O306" i="5"/>
  <c r="O307" i="5"/>
  <c r="O308" i="5"/>
  <c r="O309" i="5"/>
  <c r="O310" i="5"/>
  <c r="O311" i="5"/>
  <c r="O312" i="5"/>
  <c r="O313" i="5"/>
  <c r="O314" i="5"/>
  <c r="O315" i="5"/>
  <c r="O316" i="5"/>
  <c r="O317" i="5"/>
  <c r="O318" i="5"/>
  <c r="O319" i="5"/>
  <c r="O320" i="5"/>
  <c r="O321" i="5"/>
  <c r="O322" i="5"/>
  <c r="O323" i="5"/>
  <c r="O324" i="5"/>
  <c r="O325" i="5"/>
  <c r="O326" i="5"/>
  <c r="O327" i="5"/>
  <c r="O328" i="5"/>
  <c r="O329" i="5"/>
  <c r="O330" i="5"/>
  <c r="O331" i="5"/>
  <c r="O332" i="5"/>
  <c r="O333" i="5"/>
  <c r="O334" i="5"/>
  <c r="O335" i="5"/>
  <c r="O336" i="5"/>
  <c r="O337" i="5"/>
  <c r="O338" i="5"/>
  <c r="O339" i="5"/>
  <c r="O340" i="5"/>
  <c r="O341" i="5"/>
  <c r="O342" i="5"/>
  <c r="O343" i="5"/>
  <c r="O344" i="5"/>
  <c r="O345" i="5"/>
  <c r="O346" i="5"/>
  <c r="O347" i="5"/>
  <c r="O348" i="5"/>
  <c r="O349" i="5"/>
  <c r="O350" i="5"/>
  <c r="O351" i="5"/>
  <c r="O352" i="5"/>
  <c r="O353" i="5"/>
  <c r="O354" i="5"/>
  <c r="O355" i="5"/>
  <c r="O356" i="5"/>
  <c r="O357" i="5"/>
  <c r="O358" i="5"/>
  <c r="O359" i="5"/>
  <c r="O360" i="5"/>
  <c r="O361" i="5"/>
  <c r="O362" i="5"/>
  <c r="O363" i="5"/>
  <c r="O364" i="5"/>
  <c r="O365" i="5"/>
  <c r="O366" i="5"/>
  <c r="O367" i="5"/>
  <c r="O368" i="5"/>
  <c r="O369" i="5"/>
  <c r="O370" i="5"/>
  <c r="O371" i="5"/>
  <c r="O372" i="5"/>
  <c r="O373" i="5"/>
  <c r="O374" i="5"/>
  <c r="O375" i="5"/>
  <c r="O376" i="5"/>
  <c r="O377" i="5"/>
  <c r="O378" i="5"/>
  <c r="O379" i="5"/>
  <c r="O380" i="5"/>
  <c r="O381" i="5"/>
  <c r="O382" i="5"/>
  <c r="O383" i="5"/>
  <c r="O384" i="5"/>
  <c r="O385" i="5"/>
  <c r="O386" i="5"/>
  <c r="O387" i="5"/>
  <c r="O388" i="5"/>
  <c r="O389" i="5"/>
  <c r="O390" i="5"/>
  <c r="O391" i="5"/>
  <c r="O392" i="5"/>
  <c r="O393" i="5"/>
  <c r="O394" i="5"/>
  <c r="O395" i="5"/>
  <c r="O396" i="5"/>
  <c r="O397" i="5"/>
  <c r="O398" i="5"/>
  <c r="O399" i="5"/>
  <c r="O400" i="5"/>
  <c r="O401" i="5"/>
  <c r="O402" i="5"/>
  <c r="O403" i="5"/>
  <c r="O404" i="5"/>
  <c r="O405" i="5"/>
  <c r="O406" i="5"/>
  <c r="O407" i="5"/>
  <c r="O408" i="5"/>
  <c r="O409" i="5"/>
  <c r="O410" i="5"/>
  <c r="O411" i="5"/>
  <c r="O412" i="5"/>
  <c r="O413" i="5"/>
  <c r="O414" i="5"/>
  <c r="O415" i="5"/>
  <c r="O416" i="5"/>
  <c r="O417" i="5"/>
  <c r="O418" i="5"/>
  <c r="O419" i="5"/>
  <c r="O420" i="5"/>
  <c r="O421" i="5"/>
  <c r="O422" i="5"/>
  <c r="O423" i="5"/>
  <c r="O424" i="5"/>
  <c r="O425" i="5"/>
  <c r="O426" i="5"/>
  <c r="O427" i="5"/>
  <c r="O428" i="5"/>
  <c r="O429" i="5"/>
  <c r="O430" i="5"/>
  <c r="O431" i="5"/>
  <c r="O432" i="5"/>
  <c r="O433" i="5"/>
  <c r="O434" i="5"/>
  <c r="O435" i="5"/>
  <c r="O436" i="5"/>
  <c r="O437" i="5"/>
  <c r="O438" i="5"/>
  <c r="O439" i="5"/>
  <c r="O440" i="5"/>
  <c r="O441" i="5"/>
  <c r="O442" i="5"/>
  <c r="O443" i="5"/>
  <c r="O444" i="5"/>
  <c r="O445" i="5"/>
  <c r="O446" i="5"/>
  <c r="O447" i="5"/>
  <c r="O448" i="5"/>
  <c r="O449" i="5"/>
  <c r="O450" i="5"/>
  <c r="O451" i="5"/>
  <c r="O452" i="5"/>
  <c r="O453" i="5"/>
  <c r="O454" i="5"/>
  <c r="O455" i="5"/>
  <c r="O456" i="5"/>
  <c r="O457" i="5"/>
  <c r="O458" i="5"/>
  <c r="O459" i="5"/>
  <c r="O460" i="5"/>
  <c r="O461" i="5"/>
  <c r="O462" i="5"/>
  <c r="O463" i="5"/>
  <c r="O464" i="5"/>
  <c r="O465" i="5"/>
  <c r="O466" i="5"/>
  <c r="O467" i="5"/>
  <c r="O468" i="5"/>
  <c r="O469" i="5"/>
  <c r="O470" i="5"/>
  <c r="O471" i="5"/>
  <c r="O472" i="5"/>
  <c r="O473" i="5"/>
  <c r="O474" i="5"/>
  <c r="O475" i="5"/>
  <c r="O476" i="5"/>
  <c r="O477" i="5"/>
  <c r="O478" i="5"/>
  <c r="O479" i="5"/>
  <c r="O480" i="5"/>
  <c r="O481" i="5"/>
  <c r="O482" i="5"/>
  <c r="O483" i="5"/>
  <c r="O484" i="5"/>
  <c r="O485" i="5"/>
  <c r="O486" i="5"/>
  <c r="O487" i="5"/>
  <c r="O488" i="5"/>
  <c r="O489" i="5"/>
  <c r="O490" i="5"/>
  <c r="O491" i="5"/>
  <c r="O492" i="5"/>
  <c r="O493" i="5"/>
  <c r="O494" i="5"/>
  <c r="O495" i="5"/>
  <c r="O496" i="5"/>
  <c r="O497" i="5"/>
  <c r="O498" i="5"/>
  <c r="O499" i="5"/>
  <c r="O500" i="5"/>
  <c r="O501" i="5"/>
  <c r="O502" i="5"/>
  <c r="O503" i="5"/>
  <c r="O504" i="5"/>
  <c r="O505" i="5"/>
  <c r="O506" i="5"/>
  <c r="O507" i="5"/>
  <c r="O508" i="5"/>
  <c r="O509" i="5"/>
  <c r="P3" i="6"/>
  <c r="P4" i="6"/>
  <c r="P5" i="6"/>
  <c r="P6" i="6"/>
  <c r="P7" i="6"/>
  <c r="P8" i="6"/>
  <c r="P9" i="6"/>
  <c r="P10" i="6"/>
  <c r="P11" i="6"/>
  <c r="P12" i="6"/>
  <c r="I13" i="6"/>
  <c r="I14" i="6"/>
  <c r="I15" i="6"/>
  <c r="I16" i="6"/>
  <c r="I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I84" i="6"/>
  <c r="P85" i="6"/>
  <c r="I86" i="6"/>
  <c r="I87" i="6"/>
  <c r="P88" i="6"/>
  <c r="P89" i="6"/>
  <c r="P90" i="6"/>
  <c r="P91" i="6"/>
  <c r="P92" i="6"/>
  <c r="P93" i="6"/>
  <c r="P94" i="6"/>
  <c r="P95" i="6"/>
  <c r="P96" i="6"/>
  <c r="P97" i="6"/>
  <c r="P98" i="6"/>
  <c r="P99" i="6"/>
  <c r="P100" i="6"/>
  <c r="P101" i="6"/>
  <c r="P102" i="6"/>
  <c r="P103" i="6"/>
  <c r="P104" i="6"/>
  <c r="P105" i="6"/>
  <c r="P106" i="6"/>
  <c r="P107" i="6"/>
  <c r="P108" i="6"/>
  <c r="P109" i="6"/>
  <c r="P110" i="6"/>
  <c r="P111" i="6"/>
  <c r="P112" i="6"/>
  <c r="I113" i="6"/>
  <c r="I114" i="6"/>
  <c r="I115" i="6"/>
  <c r="I116" i="6"/>
  <c r="I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172" i="6"/>
  <c r="P173" i="6"/>
  <c r="P174" i="6"/>
  <c r="P175" i="6"/>
  <c r="P176" i="6"/>
  <c r="P177" i="6"/>
  <c r="P178" i="6"/>
  <c r="P179" i="6"/>
  <c r="I180" i="6"/>
  <c r="P181" i="6"/>
  <c r="I182" i="6"/>
  <c r="P183" i="6"/>
  <c r="I184" i="6"/>
  <c r="P185" i="6"/>
  <c r="P186" i="6"/>
  <c r="P187" i="6"/>
  <c r="P188" i="6"/>
  <c r="P189" i="6"/>
  <c r="P190" i="6"/>
  <c r="P191" i="6"/>
  <c r="P192" i="6"/>
  <c r="P193" i="6"/>
  <c r="P194" i="6"/>
  <c r="P195" i="6"/>
  <c r="P196" i="6"/>
  <c r="P197" i="6"/>
  <c r="P198" i="6"/>
  <c r="P199" i="6"/>
  <c r="P200" i="6"/>
  <c r="P201" i="6"/>
  <c r="P202" i="6"/>
  <c r="P203" i="6"/>
  <c r="P204" i="6"/>
  <c r="I205" i="6"/>
  <c r="I206" i="6"/>
  <c r="I207" i="6"/>
  <c r="I208" i="6"/>
  <c r="I209" i="6"/>
  <c r="P210" i="6"/>
  <c r="P211" i="6"/>
  <c r="P212" i="6"/>
  <c r="P213" i="6"/>
  <c r="P214" i="6"/>
  <c r="P215" i="6"/>
  <c r="P216" i="6"/>
  <c r="P217" i="6"/>
  <c r="P218" i="6"/>
  <c r="P219" i="6"/>
  <c r="P220" i="6"/>
  <c r="P221" i="6"/>
  <c r="P222" i="6"/>
  <c r="P223" i="6"/>
  <c r="P224" i="6"/>
  <c r="P225" i="6"/>
  <c r="P226" i="6"/>
  <c r="P227" i="6"/>
  <c r="P228" i="6"/>
  <c r="P229" i="6"/>
  <c r="P230" i="6"/>
  <c r="P231" i="6"/>
  <c r="P232" i="6"/>
  <c r="P233" i="6"/>
  <c r="P234" i="6"/>
  <c r="P235" i="6"/>
  <c r="P236" i="6"/>
  <c r="P237" i="6"/>
  <c r="P238" i="6"/>
  <c r="P239" i="6"/>
  <c r="P240" i="6"/>
  <c r="P241" i="6"/>
  <c r="P242" i="6"/>
  <c r="P243" i="6"/>
  <c r="I244" i="6"/>
  <c r="I245" i="6"/>
  <c r="I246" i="6"/>
  <c r="I247" i="6"/>
  <c r="I248" i="6"/>
  <c r="P249" i="6"/>
  <c r="P250" i="6"/>
  <c r="P251" i="6"/>
  <c r="P252" i="6"/>
  <c r="P253" i="6"/>
  <c r="P254" i="6"/>
  <c r="P255" i="6"/>
  <c r="P256" i="6"/>
  <c r="P257" i="6"/>
  <c r="P258" i="6"/>
  <c r="P259" i="6"/>
  <c r="P260" i="6"/>
  <c r="P261" i="6"/>
  <c r="P262" i="6"/>
  <c r="P263" i="6"/>
  <c r="P264" i="6"/>
  <c r="P265" i="6"/>
  <c r="P266" i="6"/>
  <c r="P267" i="6"/>
  <c r="P268" i="6"/>
  <c r="P269" i="6"/>
  <c r="P270" i="6"/>
  <c r="P271" i="6"/>
  <c r="P272" i="6"/>
  <c r="P273" i="6"/>
  <c r="P274" i="6"/>
  <c r="P275" i="6"/>
  <c r="P276" i="6"/>
  <c r="P277" i="6"/>
  <c r="P278" i="6"/>
  <c r="P279" i="6"/>
  <c r="P280" i="6"/>
  <c r="P281" i="6"/>
  <c r="P282" i="6"/>
  <c r="P283" i="6"/>
  <c r="P284" i="6"/>
  <c r="P285" i="6"/>
  <c r="P286" i="6"/>
  <c r="P287" i="6"/>
  <c r="P288" i="6"/>
  <c r="P289" i="6"/>
  <c r="P290" i="6"/>
  <c r="P291" i="6"/>
  <c r="P292" i="6"/>
  <c r="P293" i="6"/>
  <c r="P294" i="6"/>
  <c r="P295" i="6"/>
  <c r="P296" i="6"/>
  <c r="P297" i="6"/>
  <c r="P298" i="6"/>
  <c r="P299" i="6"/>
  <c r="P300" i="6"/>
  <c r="I301" i="6"/>
  <c r="I302" i="6"/>
  <c r="I303" i="6"/>
  <c r="I304" i="6"/>
  <c r="I305" i="6"/>
  <c r="P306" i="6"/>
  <c r="P307" i="6"/>
  <c r="P308" i="6"/>
  <c r="P309" i="6"/>
  <c r="P310" i="6"/>
  <c r="P311" i="6"/>
  <c r="P312" i="6"/>
  <c r="P313" i="6"/>
  <c r="P314" i="6"/>
  <c r="P315" i="6"/>
  <c r="P316" i="6"/>
  <c r="P317" i="6"/>
  <c r="P318" i="6"/>
  <c r="P319" i="6"/>
  <c r="P320" i="6"/>
  <c r="P321" i="6"/>
  <c r="P322" i="6"/>
  <c r="P323" i="6"/>
  <c r="P324" i="6"/>
  <c r="P325" i="6"/>
  <c r="P326" i="6"/>
  <c r="P327" i="6"/>
  <c r="P328" i="6"/>
  <c r="P329" i="6"/>
  <c r="P330" i="6"/>
  <c r="P331" i="6"/>
  <c r="P332" i="6"/>
  <c r="P333" i="6"/>
  <c r="P334" i="6"/>
  <c r="P335" i="6"/>
  <c r="P336" i="6"/>
  <c r="P337" i="6"/>
  <c r="P338" i="6"/>
  <c r="I339" i="6"/>
  <c r="I340" i="6"/>
  <c r="P341" i="6"/>
  <c r="I342" i="6"/>
  <c r="P343" i="6"/>
  <c r="P344" i="6"/>
  <c r="P345" i="6"/>
  <c r="P346" i="6"/>
  <c r="P347" i="6"/>
  <c r="P348" i="6"/>
  <c r="P349" i="6"/>
  <c r="P350" i="6"/>
  <c r="P351" i="6"/>
  <c r="P352" i="6"/>
  <c r="P353" i="6"/>
  <c r="P354" i="6"/>
  <c r="P355" i="6"/>
  <c r="P356" i="6"/>
  <c r="P357" i="6"/>
  <c r="P358" i="6"/>
  <c r="P359" i="6"/>
  <c r="P360" i="6"/>
  <c r="P361" i="6"/>
  <c r="P362" i="6"/>
  <c r="P363" i="6"/>
  <c r="P364" i="6"/>
  <c r="P365" i="6"/>
  <c r="P366" i="6"/>
  <c r="P367" i="6"/>
  <c r="P368" i="6"/>
  <c r="P369" i="6"/>
  <c r="P370" i="6"/>
  <c r="P371" i="6"/>
  <c r="P372" i="6"/>
  <c r="P373" i="6"/>
  <c r="P374" i="6"/>
  <c r="P375" i="6"/>
  <c r="P376" i="6"/>
  <c r="P377" i="6"/>
  <c r="P378" i="6"/>
  <c r="P379" i="6"/>
  <c r="P380" i="6"/>
  <c r="P381" i="6"/>
  <c r="P382" i="6"/>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108" i="5"/>
  <c r="Y109" i="5"/>
  <c r="Y110" i="5"/>
  <c r="Y111" i="5"/>
  <c r="Y112" i="5"/>
  <c r="Y113" i="5"/>
  <c r="Y114" i="5"/>
  <c r="Y115" i="5"/>
  <c r="Y116" i="5"/>
  <c r="Y117" i="5"/>
  <c r="Y118" i="5"/>
  <c r="Y119" i="5"/>
  <c r="Y120" i="5"/>
  <c r="Y121" i="5"/>
  <c r="Y122" i="5"/>
  <c r="Y123" i="5"/>
  <c r="Y124" i="5"/>
  <c r="Y125" i="5"/>
  <c r="Y126" i="5"/>
  <c r="Y127" i="5"/>
  <c r="Y128" i="5"/>
  <c r="Y129" i="5"/>
  <c r="Y130" i="5"/>
  <c r="Y131" i="5"/>
  <c r="Y132" i="5"/>
  <c r="Y133" i="5"/>
  <c r="Y134" i="5"/>
  <c r="Y135" i="5"/>
  <c r="Y136" i="5"/>
  <c r="Y137" i="5"/>
  <c r="Y138" i="5"/>
  <c r="Y139" i="5"/>
  <c r="Y140" i="5"/>
  <c r="Y141" i="5"/>
  <c r="Y142" i="5"/>
  <c r="Y143" i="5"/>
  <c r="Y144" i="5"/>
  <c r="Y145" i="5"/>
  <c r="Y146" i="5"/>
  <c r="Y147" i="5"/>
  <c r="Y148" i="5"/>
  <c r="Y149" i="5"/>
  <c r="Y150" i="5"/>
  <c r="Y151" i="5"/>
  <c r="Y152" i="5"/>
  <c r="Y153" i="5"/>
  <c r="Y154" i="5"/>
  <c r="Y155" i="5"/>
  <c r="Y156" i="5"/>
  <c r="Y157" i="5"/>
  <c r="Y158" i="5"/>
  <c r="Y159" i="5"/>
  <c r="Y160" i="5"/>
  <c r="Y161" i="5"/>
  <c r="Y162" i="5"/>
  <c r="Y163" i="5"/>
  <c r="Y164" i="5"/>
  <c r="Y165" i="5"/>
  <c r="Y166" i="5"/>
  <c r="Y167" i="5"/>
  <c r="Y168" i="5"/>
  <c r="Y169" i="5"/>
  <c r="Y170" i="5"/>
  <c r="Y171" i="5"/>
  <c r="Y172" i="5"/>
  <c r="Y173" i="5"/>
  <c r="Y174" i="5"/>
  <c r="Y175" i="5"/>
  <c r="Y176" i="5"/>
  <c r="Y177" i="5"/>
  <c r="Y178" i="5"/>
  <c r="Y179" i="5"/>
  <c r="Y180" i="5"/>
  <c r="Y181" i="5"/>
  <c r="Y182" i="5"/>
  <c r="Y183" i="5"/>
  <c r="Y184" i="5"/>
  <c r="Y185" i="5"/>
  <c r="Y186" i="5"/>
  <c r="Y187" i="5"/>
  <c r="Y188" i="5"/>
  <c r="Y189" i="5"/>
  <c r="Y190" i="5"/>
  <c r="Y191" i="5"/>
  <c r="Y192" i="5"/>
  <c r="Y193" i="5"/>
  <c r="Y194" i="5"/>
  <c r="Y195" i="5"/>
  <c r="Y196" i="5"/>
  <c r="Y197" i="5"/>
  <c r="Y198" i="5"/>
  <c r="Y199" i="5"/>
  <c r="Y200" i="5"/>
  <c r="Y201" i="5"/>
  <c r="Y202" i="5"/>
  <c r="Y203" i="5"/>
  <c r="Y204" i="5"/>
  <c r="Y205" i="5"/>
  <c r="Y206" i="5"/>
  <c r="Y207" i="5"/>
  <c r="Y208" i="5"/>
  <c r="Y209" i="5"/>
  <c r="Y210" i="5"/>
  <c r="Y211" i="5"/>
  <c r="Y212" i="5"/>
  <c r="Y213" i="5"/>
  <c r="Y214" i="5"/>
  <c r="Y215" i="5"/>
  <c r="Y216" i="5"/>
  <c r="Y217" i="5"/>
  <c r="Y218" i="5"/>
  <c r="Y219" i="5"/>
  <c r="Y220" i="5"/>
  <c r="Y221" i="5"/>
  <c r="Y222" i="5"/>
  <c r="Y223" i="5"/>
  <c r="Y224" i="5"/>
  <c r="Y225" i="5"/>
  <c r="Y226" i="5"/>
  <c r="Y227" i="5"/>
  <c r="Y228" i="5"/>
  <c r="Y229" i="5"/>
  <c r="Y230" i="5"/>
  <c r="Y231" i="5"/>
  <c r="Y232" i="5"/>
  <c r="Y233" i="5"/>
  <c r="Y234" i="5"/>
  <c r="Y235" i="5"/>
  <c r="Y236" i="5"/>
  <c r="Y237" i="5"/>
  <c r="Y238" i="5"/>
  <c r="Y239" i="5"/>
  <c r="Y240" i="5"/>
  <c r="Y241" i="5"/>
  <c r="Y242" i="5"/>
  <c r="Y243" i="5"/>
  <c r="Y244" i="5"/>
  <c r="Y245" i="5"/>
  <c r="Y246" i="5"/>
  <c r="Y247" i="5"/>
  <c r="Y248" i="5"/>
  <c r="Y249" i="5"/>
  <c r="Y250" i="5"/>
  <c r="Y251" i="5"/>
  <c r="Y252" i="5"/>
  <c r="Y253" i="5"/>
  <c r="Y254" i="5"/>
  <c r="Y255" i="5"/>
  <c r="Y256" i="5"/>
  <c r="Y257" i="5"/>
  <c r="Y258" i="5"/>
  <c r="Y259" i="5"/>
  <c r="Y260" i="5"/>
  <c r="Y261" i="5"/>
  <c r="Y262" i="5"/>
  <c r="Y263" i="5"/>
  <c r="Y264" i="5"/>
  <c r="Y265" i="5"/>
  <c r="Y266" i="5"/>
  <c r="Y267" i="5"/>
  <c r="Y268" i="5"/>
  <c r="Y269" i="5"/>
  <c r="Y270" i="5"/>
  <c r="Y271" i="5"/>
  <c r="Y272" i="5"/>
  <c r="Y273" i="5"/>
  <c r="Y274" i="5"/>
  <c r="Y275" i="5"/>
  <c r="Y276" i="5"/>
  <c r="Y277" i="5"/>
  <c r="Y278" i="5"/>
  <c r="Y279" i="5"/>
  <c r="Y280" i="5"/>
  <c r="Y281" i="5"/>
  <c r="Y282" i="5"/>
  <c r="Y283" i="5"/>
  <c r="Y284" i="5"/>
  <c r="Y285" i="5"/>
  <c r="Y286" i="5"/>
  <c r="Y287" i="5"/>
  <c r="Y288" i="5"/>
  <c r="Y289" i="5"/>
  <c r="Y290" i="5"/>
  <c r="Y291" i="5"/>
  <c r="Y292" i="5"/>
  <c r="Y293" i="5"/>
  <c r="Y294" i="5"/>
  <c r="Y295" i="5"/>
  <c r="Y296" i="5"/>
  <c r="Y297" i="5"/>
  <c r="Y298" i="5"/>
  <c r="Y299" i="5"/>
  <c r="Y300" i="5"/>
  <c r="Y301" i="5"/>
  <c r="Y302" i="5"/>
  <c r="Y303" i="5"/>
  <c r="Y304" i="5"/>
  <c r="Y305" i="5"/>
  <c r="Y306" i="5"/>
  <c r="Y307" i="5"/>
  <c r="Y308" i="5"/>
  <c r="Y309" i="5"/>
  <c r="Y310" i="5"/>
  <c r="Y311" i="5"/>
  <c r="Y312" i="5"/>
  <c r="Y313" i="5"/>
  <c r="Y314" i="5"/>
  <c r="Y315" i="5"/>
  <c r="Y316" i="5"/>
  <c r="Y317" i="5"/>
  <c r="Y318" i="5"/>
  <c r="Y319" i="5"/>
  <c r="Y320" i="5"/>
  <c r="Y321" i="5"/>
  <c r="Y322" i="5"/>
  <c r="Y323" i="5"/>
  <c r="Y324" i="5"/>
  <c r="Y325" i="5"/>
  <c r="Y326" i="5"/>
  <c r="Y327" i="5"/>
  <c r="Y328" i="5"/>
  <c r="Y329" i="5"/>
  <c r="Y330" i="5"/>
  <c r="Y331" i="5"/>
  <c r="Y332" i="5"/>
  <c r="Y333" i="5"/>
  <c r="Y334" i="5"/>
  <c r="Y335" i="5"/>
  <c r="Y336" i="5"/>
  <c r="Y337" i="5"/>
  <c r="Y338" i="5"/>
  <c r="Y339" i="5"/>
  <c r="Y340" i="5"/>
  <c r="Y341" i="5"/>
  <c r="Y342" i="5"/>
  <c r="Y343" i="5"/>
  <c r="Y344" i="5"/>
  <c r="Y345" i="5"/>
  <c r="Y346" i="5"/>
  <c r="Y348" i="5"/>
  <c r="Y349" i="5"/>
  <c r="Y350" i="5"/>
  <c r="Y351" i="5"/>
  <c r="Y352" i="5"/>
  <c r="Y353" i="5"/>
  <c r="Y354" i="5"/>
  <c r="Y355" i="5"/>
  <c r="Y356" i="5"/>
  <c r="Y357" i="5"/>
  <c r="Y358" i="5"/>
  <c r="Y359" i="5"/>
  <c r="Y360" i="5"/>
  <c r="Y361" i="5"/>
  <c r="Y362" i="5"/>
  <c r="Y363" i="5"/>
  <c r="Y364" i="5"/>
  <c r="Y365" i="5"/>
  <c r="Y366" i="5"/>
  <c r="Y367" i="5"/>
  <c r="Y368" i="5"/>
  <c r="Y369" i="5"/>
  <c r="Y370" i="5"/>
  <c r="Y371" i="5"/>
  <c r="Y372" i="5"/>
  <c r="Y373" i="5"/>
  <c r="Y374" i="5"/>
  <c r="Y375" i="5"/>
  <c r="Y376" i="5"/>
  <c r="Y377" i="5"/>
  <c r="Y378" i="5"/>
  <c r="Y379" i="5"/>
  <c r="Y380" i="5"/>
  <c r="Y381" i="5"/>
  <c r="Y382" i="5"/>
  <c r="Y383" i="5"/>
  <c r="Y384" i="5"/>
  <c r="Y385" i="5"/>
  <c r="Y386" i="5"/>
  <c r="Y387" i="5"/>
  <c r="Y388" i="5"/>
  <c r="Y389" i="5"/>
  <c r="Y390" i="5"/>
  <c r="Y391" i="5"/>
  <c r="Y392" i="5"/>
  <c r="Y393" i="5"/>
  <c r="Y394" i="5"/>
  <c r="Y395" i="5"/>
  <c r="Y396" i="5"/>
  <c r="Y397" i="5"/>
  <c r="Y398" i="5"/>
  <c r="Y399" i="5"/>
  <c r="Y400" i="5"/>
  <c r="Y401" i="5"/>
  <c r="Y402" i="5"/>
  <c r="Y403" i="5"/>
  <c r="Y404" i="5"/>
  <c r="Y405" i="5"/>
  <c r="Y406" i="5"/>
  <c r="Y407" i="5"/>
  <c r="Y408" i="5"/>
  <c r="Y409" i="5"/>
  <c r="Y410" i="5"/>
  <c r="Y411" i="5"/>
  <c r="Y412" i="5"/>
  <c r="Y413" i="5"/>
  <c r="Y414" i="5"/>
  <c r="Y415" i="5"/>
  <c r="Y416" i="5"/>
  <c r="Y417" i="5"/>
  <c r="Y418" i="5"/>
  <c r="Y419" i="5"/>
  <c r="Y420" i="5"/>
  <c r="Y421" i="5"/>
  <c r="Y422" i="5"/>
  <c r="Y423" i="5"/>
  <c r="Y424" i="5"/>
  <c r="Y425" i="5"/>
  <c r="Y426" i="5"/>
  <c r="Y427" i="5"/>
  <c r="Y428" i="5"/>
  <c r="Y429" i="5"/>
  <c r="Y430" i="5"/>
  <c r="Y431" i="5"/>
  <c r="Y432" i="5"/>
  <c r="Y433" i="5"/>
  <c r="Y434" i="5"/>
  <c r="Y435" i="5"/>
  <c r="Y436" i="5"/>
  <c r="Y437" i="5"/>
  <c r="Y438" i="5"/>
  <c r="Y439" i="5"/>
  <c r="Y440" i="5"/>
  <c r="Y441" i="5"/>
  <c r="Y442" i="5"/>
  <c r="Y443" i="5"/>
  <c r="Y444" i="5"/>
  <c r="Y445" i="5"/>
  <c r="Y446" i="5"/>
  <c r="Y447" i="5"/>
  <c r="Y448" i="5"/>
  <c r="Y449" i="5"/>
  <c r="Y450" i="5"/>
  <c r="Y451" i="5"/>
  <c r="Y452" i="5"/>
  <c r="Y453" i="5"/>
  <c r="Y454" i="5"/>
  <c r="Y455" i="5"/>
  <c r="Y456" i="5"/>
  <c r="Y457" i="5"/>
  <c r="Y458" i="5"/>
  <c r="Y459" i="5"/>
  <c r="Y460" i="5"/>
  <c r="Y461" i="5"/>
  <c r="Y462" i="5"/>
  <c r="Y463" i="5"/>
  <c r="Y464" i="5"/>
  <c r="Y465" i="5"/>
  <c r="Y466" i="5"/>
  <c r="Y467" i="5"/>
  <c r="Y468" i="5"/>
  <c r="Y469" i="5"/>
  <c r="Y470" i="5"/>
  <c r="Y471" i="5"/>
  <c r="Y472" i="5"/>
  <c r="Y473" i="5"/>
  <c r="Y474" i="5"/>
  <c r="Y475" i="5"/>
  <c r="Y476" i="5"/>
  <c r="Y477" i="5"/>
  <c r="Y478" i="5"/>
  <c r="Y479" i="5"/>
  <c r="Y480" i="5"/>
  <c r="Y481" i="5"/>
  <c r="Y482" i="5"/>
  <c r="Y483" i="5"/>
  <c r="Y484" i="5"/>
  <c r="Y485" i="5"/>
  <c r="Y486" i="5"/>
  <c r="Y487" i="5"/>
  <c r="Y488" i="5"/>
  <c r="Y489" i="5"/>
  <c r="Y490" i="5"/>
  <c r="Y491" i="5"/>
  <c r="Y492" i="5"/>
  <c r="Y493" i="5"/>
  <c r="Y494" i="5"/>
  <c r="Y495" i="5"/>
  <c r="Y496" i="5"/>
  <c r="Y497" i="5"/>
  <c r="Y498" i="5"/>
  <c r="Y499" i="5"/>
  <c r="Y500" i="5"/>
  <c r="Y501" i="5"/>
  <c r="Y502" i="5"/>
  <c r="Y503" i="5"/>
  <c r="Y504" i="5"/>
  <c r="Y505" i="5"/>
  <c r="Y506" i="5"/>
  <c r="Y507" i="5"/>
  <c r="Y508" i="5"/>
  <c r="Y509" i="5"/>
  <c r="I3" i="6"/>
  <c r="J3" i="6" s="1"/>
  <c r="I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I52" i="6"/>
  <c r="I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I109" i="6"/>
  <c r="I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I170" i="6"/>
  <c r="I171" i="6"/>
  <c r="R172" i="6"/>
  <c r="R173" i="6"/>
  <c r="R174" i="6"/>
  <c r="R175" i="6"/>
  <c r="R176" i="6"/>
  <c r="R177" i="6"/>
  <c r="R178" i="6"/>
  <c r="R179" i="6"/>
  <c r="R180" i="6"/>
  <c r="R181" i="6"/>
  <c r="R182" i="6"/>
  <c r="R183" i="6"/>
  <c r="R184" i="6"/>
  <c r="R185" i="6"/>
  <c r="R186" i="6"/>
  <c r="R187" i="6"/>
  <c r="R188" i="6"/>
  <c r="R189" i="6"/>
  <c r="R190" i="6"/>
  <c r="R191" i="6"/>
  <c r="R192" i="6"/>
  <c r="R193" i="6"/>
  <c r="R194" i="6"/>
  <c r="R195" i="6"/>
  <c r="R196" i="6"/>
  <c r="R197" i="6"/>
  <c r="R198" i="6"/>
  <c r="R199" i="6"/>
  <c r="R200" i="6"/>
  <c r="R201" i="6"/>
  <c r="R202" i="6"/>
  <c r="R203" i="6"/>
  <c r="R204" i="6"/>
  <c r="R205" i="6"/>
  <c r="R206" i="6"/>
  <c r="R207" i="6"/>
  <c r="R208" i="6"/>
  <c r="R209" i="6"/>
  <c r="I210" i="6"/>
  <c r="I211" i="6"/>
  <c r="R212" i="6"/>
  <c r="R213" i="6"/>
  <c r="R214" i="6"/>
  <c r="R215" i="6"/>
  <c r="R216" i="6"/>
  <c r="R217" i="6"/>
  <c r="R218" i="6"/>
  <c r="R219" i="6"/>
  <c r="R220" i="6"/>
  <c r="R221" i="6"/>
  <c r="R222" i="6"/>
  <c r="R223" i="6"/>
  <c r="R224" i="6"/>
  <c r="R225" i="6"/>
  <c r="R226" i="6"/>
  <c r="R227" i="6"/>
  <c r="R228" i="6"/>
  <c r="R229" i="6"/>
  <c r="R230" i="6"/>
  <c r="R231" i="6"/>
  <c r="R232" i="6"/>
  <c r="R233" i="6"/>
  <c r="R234" i="6"/>
  <c r="R235" i="6"/>
  <c r="R236" i="6"/>
  <c r="R237" i="6"/>
  <c r="R238" i="6"/>
  <c r="R239" i="6"/>
  <c r="R240" i="6"/>
  <c r="R241" i="6"/>
  <c r="R242" i="6"/>
  <c r="R243" i="6"/>
  <c r="R244" i="6"/>
  <c r="R245" i="6"/>
  <c r="R246" i="6"/>
  <c r="R247" i="6"/>
  <c r="R248" i="6"/>
  <c r="R249" i="6"/>
  <c r="R250" i="6"/>
  <c r="R251" i="6"/>
  <c r="R252" i="6"/>
  <c r="R253" i="6"/>
  <c r="R254" i="6"/>
  <c r="R255" i="6"/>
  <c r="R256" i="6"/>
  <c r="R257" i="6"/>
  <c r="R258" i="6"/>
  <c r="R259" i="6"/>
  <c r="R260" i="6"/>
  <c r="R261" i="6"/>
  <c r="R262" i="6"/>
  <c r="R263" i="6"/>
  <c r="R264" i="6"/>
  <c r="R265" i="6"/>
  <c r="R266" i="6"/>
  <c r="R267" i="6"/>
  <c r="R268" i="6"/>
  <c r="R269" i="6"/>
  <c r="R270" i="6"/>
  <c r="R271" i="6"/>
  <c r="R272" i="6"/>
  <c r="R273" i="6"/>
  <c r="R274" i="6"/>
  <c r="R275" i="6"/>
  <c r="R276" i="6"/>
  <c r="R277" i="6"/>
  <c r="R278" i="6"/>
  <c r="R279" i="6"/>
  <c r="R280" i="6"/>
  <c r="R281" i="6"/>
  <c r="R282" i="6"/>
  <c r="I283" i="6"/>
  <c r="I284" i="6"/>
  <c r="R285" i="6"/>
  <c r="R286" i="6"/>
  <c r="R287" i="6"/>
  <c r="R288" i="6"/>
  <c r="R289" i="6"/>
  <c r="R290" i="6"/>
  <c r="R291" i="6"/>
  <c r="R292" i="6"/>
  <c r="R293" i="6"/>
  <c r="R294" i="6"/>
  <c r="R295" i="6"/>
  <c r="R296" i="6"/>
  <c r="R297" i="6"/>
  <c r="R298" i="6"/>
  <c r="R299" i="6"/>
  <c r="R300" i="6"/>
  <c r="R301" i="6"/>
  <c r="R302" i="6"/>
  <c r="R303" i="6"/>
  <c r="R304" i="6"/>
  <c r="R305" i="6"/>
  <c r="R306" i="6"/>
  <c r="R307" i="6"/>
  <c r="I308" i="6"/>
  <c r="I309" i="6"/>
  <c r="I310" i="6"/>
  <c r="R311" i="6"/>
  <c r="R312" i="6"/>
  <c r="R313" i="6"/>
  <c r="R314" i="6"/>
  <c r="R315" i="6"/>
  <c r="R316" i="6"/>
  <c r="R317" i="6"/>
  <c r="R318" i="6"/>
  <c r="R319" i="6"/>
  <c r="R320" i="6"/>
  <c r="R321" i="6"/>
  <c r="R322" i="6"/>
  <c r="R323" i="6"/>
  <c r="R324" i="6"/>
  <c r="R325" i="6"/>
  <c r="R326" i="6"/>
  <c r="R327" i="6"/>
  <c r="R328" i="6"/>
  <c r="R329" i="6"/>
  <c r="R330" i="6"/>
  <c r="R331" i="6"/>
  <c r="R332" i="6"/>
  <c r="R333" i="6"/>
  <c r="R334" i="6"/>
  <c r="R335" i="6"/>
  <c r="R336" i="6"/>
  <c r="R337" i="6"/>
  <c r="R338" i="6"/>
  <c r="R339" i="6"/>
  <c r="R340" i="6"/>
  <c r="R341" i="6"/>
  <c r="R342" i="6"/>
  <c r="R343" i="6"/>
  <c r="R344" i="6"/>
  <c r="R345" i="6"/>
  <c r="R346" i="6"/>
  <c r="R347" i="6"/>
  <c r="R348" i="6"/>
  <c r="R349" i="6"/>
  <c r="R350" i="6"/>
  <c r="R351" i="6"/>
  <c r="R352" i="6"/>
  <c r="R353" i="6"/>
  <c r="I354" i="6"/>
  <c r="I355" i="6"/>
  <c r="R356" i="6"/>
  <c r="R357" i="6"/>
  <c r="R358" i="6"/>
  <c r="R359" i="6"/>
  <c r="R360" i="6"/>
  <c r="R361" i="6"/>
  <c r="R362" i="6"/>
  <c r="R363" i="6"/>
  <c r="R364" i="6"/>
  <c r="R365" i="6"/>
  <c r="R366" i="6"/>
  <c r="R367" i="6"/>
  <c r="R368" i="6"/>
  <c r="R369" i="6"/>
  <c r="R370" i="6"/>
  <c r="R371" i="6"/>
  <c r="R372" i="6"/>
  <c r="R373" i="6"/>
  <c r="R374" i="6"/>
  <c r="R375" i="6"/>
  <c r="R376" i="6"/>
  <c r="R377" i="6"/>
  <c r="R378" i="6"/>
  <c r="R379" i="6"/>
  <c r="R380" i="6"/>
  <c r="R381" i="6"/>
  <c r="R382" i="6"/>
  <c r="Z3" i="5"/>
  <c r="Z4" i="5"/>
  <c r="Z5" i="5"/>
  <c r="Z6" i="5"/>
  <c r="Z7"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Z85" i="5"/>
  <c r="Z86" i="5"/>
  <c r="Z87" i="5"/>
  <c r="Z88" i="5"/>
  <c r="Z89" i="5"/>
  <c r="Z90" i="5"/>
  <c r="Z91" i="5"/>
  <c r="Z92" i="5"/>
  <c r="Z93" i="5"/>
  <c r="Z94" i="5"/>
  <c r="Z95" i="5"/>
  <c r="Z96" i="5"/>
  <c r="Z97" i="5"/>
  <c r="Z98" i="5"/>
  <c r="Z99" i="5"/>
  <c r="Z100" i="5"/>
  <c r="Z101" i="5"/>
  <c r="Z102" i="5"/>
  <c r="Z103" i="5"/>
  <c r="Z104" i="5"/>
  <c r="Z105" i="5"/>
  <c r="Z106" i="5"/>
  <c r="Z107" i="5"/>
  <c r="Z108" i="5"/>
  <c r="Z109" i="5"/>
  <c r="Z110" i="5"/>
  <c r="Z111" i="5"/>
  <c r="Z112" i="5"/>
  <c r="Z113" i="5"/>
  <c r="Z114" i="5"/>
  <c r="Z115" i="5"/>
  <c r="Z116" i="5"/>
  <c r="Z117" i="5"/>
  <c r="Z118" i="5"/>
  <c r="Z119" i="5"/>
  <c r="Z120" i="5"/>
  <c r="Z121" i="5"/>
  <c r="Z122" i="5"/>
  <c r="Z123" i="5"/>
  <c r="Z124" i="5"/>
  <c r="Z125" i="5"/>
  <c r="Z126" i="5"/>
  <c r="Z127" i="5"/>
  <c r="Z128" i="5"/>
  <c r="Z129" i="5"/>
  <c r="Z130" i="5"/>
  <c r="Z131" i="5"/>
  <c r="Z132" i="5"/>
  <c r="Z133" i="5"/>
  <c r="Z134" i="5"/>
  <c r="Z135" i="5"/>
  <c r="Z136" i="5"/>
  <c r="Z137" i="5"/>
  <c r="Z138" i="5"/>
  <c r="Z139" i="5"/>
  <c r="Z140" i="5"/>
  <c r="Z141" i="5"/>
  <c r="Z142" i="5"/>
  <c r="Z143" i="5"/>
  <c r="Z144" i="5"/>
  <c r="Z145" i="5"/>
  <c r="Z146" i="5"/>
  <c r="Z147" i="5"/>
  <c r="Z148" i="5"/>
  <c r="Z149" i="5"/>
  <c r="Z150" i="5"/>
  <c r="Z151" i="5"/>
  <c r="Z152" i="5"/>
  <c r="Z153" i="5"/>
  <c r="Z154" i="5"/>
  <c r="Z155" i="5"/>
  <c r="Z156" i="5"/>
  <c r="Z157" i="5"/>
  <c r="Z158" i="5"/>
  <c r="Z159" i="5"/>
  <c r="Z160" i="5"/>
  <c r="Z161" i="5"/>
  <c r="Z162" i="5"/>
  <c r="Z163" i="5"/>
  <c r="Z164" i="5"/>
  <c r="Z165" i="5"/>
  <c r="Z166" i="5"/>
  <c r="Z167" i="5"/>
  <c r="Z168" i="5"/>
  <c r="Z169" i="5"/>
  <c r="Z170" i="5"/>
  <c r="Z171" i="5"/>
  <c r="Z172" i="5"/>
  <c r="Z173" i="5"/>
  <c r="Z174" i="5"/>
  <c r="Z175" i="5"/>
  <c r="Z176" i="5"/>
  <c r="Z177" i="5"/>
  <c r="Z178" i="5"/>
  <c r="Z179" i="5"/>
  <c r="Z180" i="5"/>
  <c r="Z181" i="5"/>
  <c r="Z182" i="5"/>
  <c r="Z183" i="5"/>
  <c r="Z184" i="5"/>
  <c r="Z185" i="5"/>
  <c r="Z186" i="5"/>
  <c r="Z187" i="5"/>
  <c r="Z188" i="5"/>
  <c r="Z189" i="5"/>
  <c r="Z190" i="5"/>
  <c r="Z191" i="5"/>
  <c r="Z192" i="5"/>
  <c r="Z193" i="5"/>
  <c r="Z194" i="5"/>
  <c r="Z195" i="5"/>
  <c r="Z196" i="5"/>
  <c r="Z197" i="5"/>
  <c r="Z198" i="5"/>
  <c r="Z199" i="5"/>
  <c r="Z200" i="5"/>
  <c r="Z201" i="5"/>
  <c r="Z202" i="5"/>
  <c r="Z203" i="5"/>
  <c r="Z204" i="5"/>
  <c r="Z205" i="5"/>
  <c r="Z206" i="5"/>
  <c r="Z207" i="5"/>
  <c r="Z208" i="5"/>
  <c r="Z209" i="5"/>
  <c r="Z210" i="5"/>
  <c r="Z211" i="5"/>
  <c r="Z212" i="5"/>
  <c r="Z213" i="5"/>
  <c r="Z214" i="5"/>
  <c r="Z215" i="5"/>
  <c r="Z216" i="5"/>
  <c r="Z217" i="5"/>
  <c r="Z218" i="5"/>
  <c r="Z219" i="5"/>
  <c r="Z220" i="5"/>
  <c r="Z221" i="5"/>
  <c r="Z222" i="5"/>
  <c r="Z223" i="5"/>
  <c r="Z224" i="5"/>
  <c r="Z225" i="5"/>
  <c r="Z226" i="5"/>
  <c r="Z227" i="5"/>
  <c r="Z228" i="5"/>
  <c r="Z229" i="5"/>
  <c r="Z230" i="5"/>
  <c r="Z231" i="5"/>
  <c r="Z232" i="5"/>
  <c r="Z233" i="5"/>
  <c r="Z234" i="5"/>
  <c r="Z235" i="5"/>
  <c r="Z236" i="5"/>
  <c r="Z237" i="5"/>
  <c r="Z238" i="5"/>
  <c r="Z239" i="5"/>
  <c r="Z240" i="5"/>
  <c r="Z241" i="5"/>
  <c r="Z242" i="5"/>
  <c r="Z243" i="5"/>
  <c r="Z244" i="5"/>
  <c r="Z245" i="5"/>
  <c r="Z246" i="5"/>
  <c r="Z247" i="5"/>
  <c r="Z248" i="5"/>
  <c r="Z249" i="5"/>
  <c r="Z250" i="5"/>
  <c r="Z251" i="5"/>
  <c r="Z252" i="5"/>
  <c r="Z253" i="5"/>
  <c r="Z254" i="5"/>
  <c r="Z255" i="5"/>
  <c r="Z256" i="5"/>
  <c r="Z257" i="5"/>
  <c r="Z258" i="5"/>
  <c r="Z259" i="5"/>
  <c r="Z260" i="5"/>
  <c r="Z261" i="5"/>
  <c r="Z262" i="5"/>
  <c r="Z263" i="5"/>
  <c r="Z264" i="5"/>
  <c r="Z265" i="5"/>
  <c r="Z266" i="5"/>
  <c r="Z267" i="5"/>
  <c r="Z268" i="5"/>
  <c r="Z269" i="5"/>
  <c r="Z270" i="5"/>
  <c r="Z271" i="5"/>
  <c r="Z272" i="5"/>
  <c r="Z273" i="5"/>
  <c r="Z274" i="5"/>
  <c r="Z275" i="5"/>
  <c r="Z276" i="5"/>
  <c r="Z277" i="5"/>
  <c r="Z278" i="5"/>
  <c r="Z279" i="5"/>
  <c r="Z280" i="5"/>
  <c r="Z281" i="5"/>
  <c r="Z282" i="5"/>
  <c r="Z283" i="5"/>
  <c r="Z284" i="5"/>
  <c r="Z285" i="5"/>
  <c r="Z286" i="5"/>
  <c r="Z287" i="5"/>
  <c r="Z288" i="5"/>
  <c r="Z289" i="5"/>
  <c r="Z290" i="5"/>
  <c r="Z291" i="5"/>
  <c r="Z292" i="5"/>
  <c r="Z293" i="5"/>
  <c r="Z294" i="5"/>
  <c r="Z295" i="5"/>
  <c r="Z296" i="5"/>
  <c r="Z297" i="5"/>
  <c r="Z298" i="5"/>
  <c r="Z299" i="5"/>
  <c r="Z300" i="5"/>
  <c r="Z301" i="5"/>
  <c r="Z302" i="5"/>
  <c r="Z303" i="5"/>
  <c r="Z304" i="5"/>
  <c r="Z305" i="5"/>
  <c r="Z306" i="5"/>
  <c r="Z307" i="5"/>
  <c r="Z308" i="5"/>
  <c r="Z309" i="5"/>
  <c r="Z310" i="5"/>
  <c r="Z311" i="5"/>
  <c r="Z312" i="5"/>
  <c r="Z313" i="5"/>
  <c r="Z314" i="5"/>
  <c r="Z315" i="5"/>
  <c r="Z316" i="5"/>
  <c r="Z317" i="5"/>
  <c r="Z318" i="5"/>
  <c r="Z319" i="5"/>
  <c r="Z320" i="5"/>
  <c r="Z321" i="5"/>
  <c r="Z322" i="5"/>
  <c r="Z323" i="5"/>
  <c r="Z324" i="5"/>
  <c r="Z325" i="5"/>
  <c r="Z326" i="5"/>
  <c r="Z327" i="5"/>
  <c r="Z328" i="5"/>
  <c r="Z329" i="5"/>
  <c r="Z330" i="5"/>
  <c r="Z331" i="5"/>
  <c r="Z332" i="5"/>
  <c r="Z333" i="5"/>
  <c r="Z334" i="5"/>
  <c r="Z335" i="5"/>
  <c r="Z336" i="5"/>
  <c r="Z337" i="5"/>
  <c r="Z338" i="5"/>
  <c r="Z339" i="5"/>
  <c r="Z340" i="5"/>
  <c r="Z341" i="5"/>
  <c r="Z342" i="5"/>
  <c r="Z343" i="5"/>
  <c r="Z344" i="5"/>
  <c r="Z345" i="5"/>
  <c r="Z346" i="5"/>
  <c r="Z347" i="5"/>
  <c r="Z348" i="5"/>
  <c r="Z349" i="5"/>
  <c r="Z350" i="5"/>
  <c r="Z352" i="5"/>
  <c r="Z353" i="5"/>
  <c r="Z354" i="5"/>
  <c r="Z355" i="5"/>
  <c r="Z356" i="5"/>
  <c r="Z357" i="5"/>
  <c r="Z358" i="5"/>
  <c r="Z359" i="5"/>
  <c r="Z360" i="5"/>
  <c r="Z361" i="5"/>
  <c r="Z362" i="5"/>
  <c r="Z363" i="5"/>
  <c r="Z364" i="5"/>
  <c r="Z365" i="5"/>
  <c r="Z366" i="5"/>
  <c r="Z367" i="5"/>
  <c r="Z368" i="5"/>
  <c r="Z369" i="5"/>
  <c r="Z370" i="5"/>
  <c r="Z371" i="5"/>
  <c r="Z372" i="5"/>
  <c r="Z373" i="5"/>
  <c r="Z374" i="5"/>
  <c r="Z375" i="5"/>
  <c r="Z376" i="5"/>
  <c r="Z377" i="5"/>
  <c r="Z378" i="5"/>
  <c r="Z379" i="5"/>
  <c r="Z380" i="5"/>
  <c r="Z381" i="5"/>
  <c r="Z382" i="5"/>
  <c r="Z383" i="5"/>
  <c r="Z384" i="5"/>
  <c r="Z385" i="5"/>
  <c r="Z386" i="5"/>
  <c r="Z387" i="5"/>
  <c r="Z388" i="5"/>
  <c r="Z389" i="5"/>
  <c r="Z390" i="5"/>
  <c r="Z391" i="5"/>
  <c r="Z392" i="5"/>
  <c r="Z393" i="5"/>
  <c r="Z394" i="5"/>
  <c r="Z395" i="5"/>
  <c r="Z396" i="5"/>
  <c r="Z397" i="5"/>
  <c r="Z398" i="5"/>
  <c r="Z399" i="5"/>
  <c r="Z400" i="5"/>
  <c r="Z401" i="5"/>
  <c r="Z402" i="5"/>
  <c r="Z403" i="5"/>
  <c r="Z404" i="5"/>
  <c r="Z405" i="5"/>
  <c r="Z406" i="5"/>
  <c r="Z407" i="5"/>
  <c r="Z408" i="5"/>
  <c r="Z409" i="5"/>
  <c r="Z410" i="5"/>
  <c r="Z411" i="5"/>
  <c r="Z412" i="5"/>
  <c r="Z413" i="5"/>
  <c r="Z414" i="5"/>
  <c r="Z415" i="5"/>
  <c r="Z416" i="5"/>
  <c r="Z417" i="5"/>
  <c r="Z418" i="5"/>
  <c r="Z419" i="5"/>
  <c r="Z420" i="5"/>
  <c r="Z421" i="5"/>
  <c r="Z422" i="5"/>
  <c r="Z423" i="5"/>
  <c r="Z424" i="5"/>
  <c r="Z425" i="5"/>
  <c r="Z426" i="5"/>
  <c r="Z427" i="5"/>
  <c r="Z428" i="5"/>
  <c r="Z429" i="5"/>
  <c r="Z430" i="5"/>
  <c r="Z431" i="5"/>
  <c r="Z432" i="5"/>
  <c r="Z433" i="5"/>
  <c r="Z434" i="5"/>
  <c r="Z435" i="5"/>
  <c r="Z436" i="5"/>
  <c r="Z437" i="5"/>
  <c r="Z438" i="5"/>
  <c r="Z439" i="5"/>
  <c r="Z440" i="5"/>
  <c r="Z441" i="5"/>
  <c r="Z442" i="5"/>
  <c r="Z443" i="5"/>
  <c r="Z444" i="5"/>
  <c r="Z445" i="5"/>
  <c r="Z446" i="5"/>
  <c r="Z447" i="5"/>
  <c r="Z448" i="5"/>
  <c r="Z449" i="5"/>
  <c r="Z450" i="5"/>
  <c r="Z451" i="5"/>
  <c r="Z452" i="5"/>
  <c r="Z453" i="5"/>
  <c r="Z454" i="5"/>
  <c r="Z455" i="5"/>
  <c r="Z456" i="5"/>
  <c r="Z457" i="5"/>
  <c r="Z458" i="5"/>
  <c r="Z459" i="5"/>
  <c r="Z460" i="5"/>
  <c r="Z461" i="5"/>
  <c r="Z462" i="5"/>
  <c r="Z463" i="5"/>
  <c r="Z464" i="5"/>
  <c r="Z465" i="5"/>
  <c r="Z466" i="5"/>
  <c r="Z467" i="5"/>
  <c r="Z468" i="5"/>
  <c r="Z469" i="5"/>
  <c r="Z470" i="5"/>
  <c r="Z471" i="5"/>
  <c r="Z472" i="5"/>
  <c r="Z473" i="5"/>
  <c r="Z474" i="5"/>
  <c r="Z475" i="5"/>
  <c r="Z476" i="5"/>
  <c r="Z477" i="5"/>
  <c r="Z478" i="5"/>
  <c r="Z479" i="5"/>
  <c r="Z480" i="5"/>
  <c r="Z481" i="5"/>
  <c r="Z482" i="5"/>
  <c r="Z483" i="5"/>
  <c r="Z484" i="5"/>
  <c r="Z485" i="5"/>
  <c r="Z486" i="5"/>
  <c r="Z487" i="5"/>
  <c r="Z488" i="5"/>
  <c r="Z489" i="5"/>
  <c r="Z490" i="5"/>
  <c r="Z491" i="5"/>
  <c r="Z492" i="5"/>
  <c r="Z493" i="5"/>
  <c r="Z494" i="5"/>
  <c r="Z495" i="5"/>
  <c r="Z496" i="5"/>
  <c r="Z497" i="5"/>
  <c r="Z498" i="5"/>
  <c r="Z499" i="5"/>
  <c r="Z500" i="5"/>
  <c r="Z501" i="5"/>
  <c r="Z502" i="5"/>
  <c r="Z503" i="5"/>
  <c r="Z504" i="5"/>
  <c r="Z505" i="5"/>
  <c r="Z506" i="5"/>
  <c r="Z507" i="5"/>
  <c r="Z508" i="5"/>
  <c r="Z509" i="5"/>
  <c r="W3" i="6"/>
  <c r="W4" i="6"/>
  <c r="W5" i="6"/>
  <c r="W6" i="6"/>
  <c r="W7" i="6"/>
  <c r="W8" i="6"/>
  <c r="W9" i="6"/>
  <c r="W10" i="6"/>
  <c r="W11" i="6"/>
  <c r="W12" i="6"/>
  <c r="W13" i="6"/>
  <c r="W14" i="6"/>
  <c r="W15" i="6"/>
  <c r="W16" i="6"/>
  <c r="W17" i="6"/>
  <c r="W18" i="6"/>
  <c r="W19" i="6"/>
  <c r="W20" i="6"/>
  <c r="W21" i="6"/>
  <c r="W22" i="6"/>
  <c r="W23" i="6"/>
  <c r="W24" i="6"/>
  <c r="W25" i="6"/>
  <c r="W26" i="6"/>
  <c r="W27" i="6"/>
  <c r="W28" i="6"/>
  <c r="I29" i="6"/>
  <c r="I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I65" i="6"/>
  <c r="I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1" i="6"/>
  <c r="W122" i="6"/>
  <c r="W123" i="6"/>
  <c r="W124" i="6"/>
  <c r="W125" i="6"/>
  <c r="W126" i="6"/>
  <c r="W127" i="6"/>
  <c r="W128" i="6"/>
  <c r="W129" i="6"/>
  <c r="W130" i="6"/>
  <c r="W131" i="6"/>
  <c r="W132" i="6"/>
  <c r="W133" i="6"/>
  <c r="W134" i="6"/>
  <c r="W135" i="6"/>
  <c r="W136" i="6"/>
  <c r="W137" i="6"/>
  <c r="W138" i="6"/>
  <c r="W139" i="6"/>
  <c r="W140" i="6"/>
  <c r="W141" i="6"/>
  <c r="I142" i="6"/>
  <c r="I143" i="6"/>
  <c r="W144" i="6"/>
  <c r="W145" i="6"/>
  <c r="W146" i="6"/>
  <c r="W147" i="6"/>
  <c r="W148" i="6"/>
  <c r="W149" i="6"/>
  <c r="W150" i="6"/>
  <c r="W151" i="6"/>
  <c r="W152" i="6"/>
  <c r="W153" i="6"/>
  <c r="W154" i="6"/>
  <c r="W155" i="6"/>
  <c r="W156" i="6"/>
  <c r="W157" i="6"/>
  <c r="W158" i="6"/>
  <c r="W159" i="6"/>
  <c r="W160" i="6"/>
  <c r="W161" i="6"/>
  <c r="W162" i="6"/>
  <c r="I163" i="6"/>
  <c r="I164" i="6"/>
  <c r="W165" i="6"/>
  <c r="W166" i="6"/>
  <c r="W167" i="6"/>
  <c r="W168" i="6"/>
  <c r="W169" i="6"/>
  <c r="W170" i="6"/>
  <c r="W171" i="6"/>
  <c r="W172" i="6"/>
  <c r="W173" i="6"/>
  <c r="W174" i="6"/>
  <c r="W175" i="6"/>
  <c r="W176" i="6"/>
  <c r="W177" i="6"/>
  <c r="W178" i="6"/>
  <c r="W179" i="6"/>
  <c r="W180" i="6"/>
  <c r="W181" i="6"/>
  <c r="W182" i="6"/>
  <c r="W183" i="6"/>
  <c r="W184" i="6"/>
  <c r="W185" i="6"/>
  <c r="W186" i="6"/>
  <c r="W187" i="6"/>
  <c r="W188" i="6"/>
  <c r="W189" i="6"/>
  <c r="W190" i="6"/>
  <c r="W191" i="6"/>
  <c r="W192" i="6"/>
  <c r="W193" i="6"/>
  <c r="W194" i="6"/>
  <c r="W195" i="6"/>
  <c r="W196" i="6"/>
  <c r="W197" i="6"/>
  <c r="W198" i="6"/>
  <c r="W199" i="6"/>
  <c r="W200" i="6"/>
  <c r="W201" i="6"/>
  <c r="W202" i="6"/>
  <c r="W203" i="6"/>
  <c r="W204" i="6"/>
  <c r="W205" i="6"/>
  <c r="W206" i="6"/>
  <c r="W207" i="6"/>
  <c r="W208" i="6"/>
  <c r="W209" i="6"/>
  <c r="W210" i="6"/>
  <c r="W211" i="6"/>
  <c r="W212" i="6"/>
  <c r="W213" i="6"/>
  <c r="W214" i="6"/>
  <c r="W215" i="6"/>
  <c r="W216" i="6"/>
  <c r="W217" i="6"/>
  <c r="W218" i="6"/>
  <c r="W219" i="6"/>
  <c r="W220" i="6"/>
  <c r="W221" i="6"/>
  <c r="W222" i="6"/>
  <c r="W223" i="6"/>
  <c r="W224" i="6"/>
  <c r="W225" i="6"/>
  <c r="W226" i="6"/>
  <c r="I227" i="6"/>
  <c r="I228" i="6"/>
  <c r="W229" i="6"/>
  <c r="W230" i="6"/>
  <c r="W231" i="6"/>
  <c r="W232" i="6"/>
  <c r="W233" i="6"/>
  <c r="W234" i="6"/>
  <c r="W235" i="6"/>
  <c r="W236" i="6"/>
  <c r="W237" i="6"/>
  <c r="W238" i="6"/>
  <c r="W239" i="6"/>
  <c r="W240" i="6"/>
  <c r="W241" i="6"/>
  <c r="W242" i="6"/>
  <c r="W243" i="6"/>
  <c r="W244" i="6"/>
  <c r="W245" i="6"/>
  <c r="W246" i="6"/>
  <c r="W247" i="6"/>
  <c r="W248" i="6"/>
  <c r="W249" i="6"/>
  <c r="W250" i="6"/>
  <c r="W251" i="6"/>
  <c r="W252" i="6"/>
  <c r="W253" i="6"/>
  <c r="W254" i="6"/>
  <c r="W255" i="6"/>
  <c r="W256" i="6"/>
  <c r="W257" i="6"/>
  <c r="W258" i="6"/>
  <c r="W259" i="6"/>
  <c r="W260" i="6"/>
  <c r="W261" i="6"/>
  <c r="W262" i="6"/>
  <c r="W263" i="6"/>
  <c r="I264" i="6"/>
  <c r="I265" i="6"/>
  <c r="W266" i="6"/>
  <c r="W267" i="6"/>
  <c r="W268" i="6"/>
  <c r="W269" i="6"/>
  <c r="W270" i="6"/>
  <c r="W271" i="6"/>
  <c r="W272" i="6"/>
  <c r="W273" i="6"/>
  <c r="W274" i="6"/>
  <c r="W275" i="6"/>
  <c r="W276" i="6"/>
  <c r="W277" i="6"/>
  <c r="W278" i="6"/>
  <c r="W279" i="6"/>
  <c r="W280" i="6"/>
  <c r="W281" i="6"/>
  <c r="W282" i="6"/>
  <c r="W283" i="6"/>
  <c r="W284" i="6"/>
  <c r="W285" i="6"/>
  <c r="W286" i="6"/>
  <c r="W287" i="6"/>
  <c r="W288" i="6"/>
  <c r="W289" i="6"/>
  <c r="W290" i="6"/>
  <c r="W291" i="6"/>
  <c r="W292" i="6"/>
  <c r="W293" i="6"/>
  <c r="W294" i="6"/>
  <c r="W295" i="6"/>
  <c r="W296" i="6"/>
  <c r="W297" i="6"/>
  <c r="W298" i="6"/>
  <c r="W299" i="6"/>
  <c r="W300" i="6"/>
  <c r="W301" i="6"/>
  <c r="W302" i="6"/>
  <c r="W303" i="6"/>
  <c r="W304" i="6"/>
  <c r="W305" i="6"/>
  <c r="W306" i="6"/>
  <c r="W307" i="6"/>
  <c r="W308" i="6"/>
  <c r="W309" i="6"/>
  <c r="W310" i="6"/>
  <c r="W311" i="6"/>
  <c r="W312" i="6"/>
  <c r="W313" i="6"/>
  <c r="W314" i="6"/>
  <c r="I315" i="6"/>
  <c r="I316" i="6"/>
  <c r="W317" i="6"/>
  <c r="W318" i="6"/>
  <c r="W319" i="6"/>
  <c r="W320" i="6"/>
  <c r="W321" i="6"/>
  <c r="W322" i="6"/>
  <c r="W323" i="6"/>
  <c r="W324" i="6"/>
  <c r="W325" i="6"/>
  <c r="W326" i="6"/>
  <c r="W327" i="6"/>
  <c r="W328" i="6"/>
  <c r="W329" i="6"/>
  <c r="W330" i="6"/>
  <c r="W331" i="6"/>
  <c r="W332" i="6"/>
  <c r="W333" i="6"/>
  <c r="W334" i="6"/>
  <c r="W335" i="6"/>
  <c r="W336" i="6"/>
  <c r="W337" i="6"/>
  <c r="W338" i="6"/>
  <c r="W339" i="6"/>
  <c r="W340" i="6"/>
  <c r="W341" i="6"/>
  <c r="W342" i="6"/>
  <c r="W343" i="6"/>
  <c r="W344" i="6"/>
  <c r="W345" i="6"/>
  <c r="I346" i="6"/>
  <c r="I347" i="6"/>
  <c r="W348" i="6"/>
  <c r="W349" i="6"/>
  <c r="W350" i="6"/>
  <c r="W351" i="6"/>
  <c r="W352" i="6"/>
  <c r="W353" i="6"/>
  <c r="W354" i="6"/>
  <c r="W355" i="6"/>
  <c r="W356" i="6"/>
  <c r="W357" i="6"/>
  <c r="W358" i="6"/>
  <c r="W359" i="6"/>
  <c r="W360" i="6"/>
  <c r="W361" i="6"/>
  <c r="W362" i="6"/>
  <c r="W363" i="6"/>
  <c r="W364" i="6"/>
  <c r="W365" i="6"/>
  <c r="W366" i="6"/>
  <c r="W367" i="6"/>
  <c r="W368" i="6"/>
  <c r="W369" i="6"/>
  <c r="W370" i="6"/>
  <c r="W371" i="6"/>
  <c r="W372" i="6"/>
  <c r="W373" i="6"/>
  <c r="W374" i="6"/>
  <c r="W375" i="6"/>
  <c r="W376" i="6"/>
  <c r="W377" i="6"/>
  <c r="W378" i="6"/>
  <c r="W379" i="6"/>
  <c r="W380" i="6"/>
  <c r="W381" i="6"/>
  <c r="W382" i="6"/>
  <c r="AA3" i="5"/>
  <c r="AA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2"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279" i="5"/>
  <c r="AA280" i="5"/>
  <c r="AA281" i="5"/>
  <c r="AA282" i="5"/>
  <c r="AA283" i="5"/>
  <c r="AA284" i="5"/>
  <c r="AA285" i="5"/>
  <c r="AA286" i="5"/>
  <c r="AA287" i="5"/>
  <c r="AA288" i="5"/>
  <c r="AA289" i="5"/>
  <c r="AA290" i="5"/>
  <c r="AA291" i="5"/>
  <c r="AA292" i="5"/>
  <c r="AA293" i="5"/>
  <c r="AA294" i="5"/>
  <c r="AA295" i="5"/>
  <c r="AA296" i="5"/>
  <c r="AA297" i="5"/>
  <c r="AA298" i="5"/>
  <c r="AA299" i="5"/>
  <c r="AA300" i="5"/>
  <c r="AA301" i="5"/>
  <c r="AA302" i="5"/>
  <c r="AA303" i="5"/>
  <c r="AA304" i="5"/>
  <c r="AA305" i="5"/>
  <c r="AA306" i="5"/>
  <c r="AA307" i="5"/>
  <c r="AA308" i="5"/>
  <c r="AA309" i="5"/>
  <c r="AA310" i="5"/>
  <c r="AA311" i="5"/>
  <c r="AA312" i="5"/>
  <c r="AA313" i="5"/>
  <c r="AA314" i="5"/>
  <c r="AA315" i="5"/>
  <c r="AA316" i="5"/>
  <c r="AA317" i="5"/>
  <c r="AA318" i="5"/>
  <c r="AA319" i="5"/>
  <c r="AA320" i="5"/>
  <c r="AA321" i="5"/>
  <c r="AA322" i="5"/>
  <c r="AA323" i="5"/>
  <c r="AA324" i="5"/>
  <c r="AA325" i="5"/>
  <c r="AA326" i="5"/>
  <c r="AA327" i="5"/>
  <c r="AA328" i="5"/>
  <c r="AA329" i="5"/>
  <c r="AA330" i="5"/>
  <c r="AA331" i="5"/>
  <c r="AA332" i="5"/>
  <c r="AA333" i="5"/>
  <c r="AA334" i="5"/>
  <c r="AA335" i="5"/>
  <c r="AA336" i="5"/>
  <c r="AA337" i="5"/>
  <c r="AA338" i="5"/>
  <c r="AA339" i="5"/>
  <c r="AA340" i="5"/>
  <c r="AA341" i="5"/>
  <c r="AA342" i="5"/>
  <c r="AA343" i="5"/>
  <c r="AA344" i="5"/>
  <c r="AA345" i="5"/>
  <c r="AA346" i="5"/>
  <c r="AA347" i="5"/>
  <c r="AA348" i="5"/>
  <c r="AA349" i="5"/>
  <c r="AA350" i="5"/>
  <c r="AA351" i="5"/>
  <c r="AA352" i="5"/>
  <c r="AA353" i="5"/>
  <c r="AA354" i="5"/>
  <c r="AA355" i="5"/>
  <c r="AA356" i="5"/>
  <c r="AA357" i="5"/>
  <c r="AA358" i="5"/>
  <c r="AA360" i="5"/>
  <c r="AA361" i="5"/>
  <c r="AA362" i="5"/>
  <c r="AA363" i="5"/>
  <c r="AA364" i="5"/>
  <c r="AA365" i="5"/>
  <c r="AA366" i="5"/>
  <c r="AA367" i="5"/>
  <c r="AA368" i="5"/>
  <c r="AA369" i="5"/>
  <c r="AA370" i="5"/>
  <c r="AA371" i="5"/>
  <c r="AA372" i="5"/>
  <c r="AA373" i="5"/>
  <c r="AA374" i="5"/>
  <c r="AA375" i="5"/>
  <c r="AA376" i="5"/>
  <c r="AA377" i="5"/>
  <c r="AA378" i="5"/>
  <c r="AA379" i="5"/>
  <c r="AA380" i="5"/>
  <c r="AA381" i="5"/>
  <c r="AA382" i="5"/>
  <c r="AA383" i="5"/>
  <c r="AA384" i="5"/>
  <c r="AA385" i="5"/>
  <c r="AA386" i="5"/>
  <c r="AA387" i="5"/>
  <c r="AA388" i="5"/>
  <c r="AA389" i="5"/>
  <c r="AA390" i="5"/>
  <c r="AA391" i="5"/>
  <c r="AA392" i="5"/>
  <c r="AA393" i="5"/>
  <c r="AA394" i="5"/>
  <c r="AA395" i="5"/>
  <c r="AA396" i="5"/>
  <c r="AA397" i="5"/>
  <c r="AA398" i="5"/>
  <c r="AA399" i="5"/>
  <c r="AA400" i="5"/>
  <c r="AA401" i="5"/>
  <c r="AA402" i="5"/>
  <c r="AA403" i="5"/>
  <c r="AA404" i="5"/>
  <c r="AA405" i="5"/>
  <c r="AA406" i="5"/>
  <c r="AA407" i="5"/>
  <c r="AA408" i="5"/>
  <c r="AA409" i="5"/>
  <c r="AA410" i="5"/>
  <c r="AA411" i="5"/>
  <c r="AA412" i="5"/>
  <c r="AA413" i="5"/>
  <c r="AA414" i="5"/>
  <c r="AA415" i="5"/>
  <c r="AA416" i="5"/>
  <c r="AA417" i="5"/>
  <c r="AA418" i="5"/>
  <c r="AA419" i="5"/>
  <c r="AA420" i="5"/>
  <c r="AA421" i="5"/>
  <c r="AA422" i="5"/>
  <c r="AA423" i="5"/>
  <c r="AA424" i="5"/>
  <c r="AA425" i="5"/>
  <c r="AA426" i="5"/>
  <c r="AA427" i="5"/>
  <c r="AA428" i="5"/>
  <c r="AA429" i="5"/>
  <c r="AA430" i="5"/>
  <c r="AA431" i="5"/>
  <c r="AA432" i="5"/>
  <c r="AA433" i="5"/>
  <c r="AA434" i="5"/>
  <c r="AA435" i="5"/>
  <c r="AA436" i="5"/>
  <c r="AA437" i="5"/>
  <c r="AA438" i="5"/>
  <c r="AA439" i="5"/>
  <c r="AA440" i="5"/>
  <c r="AA441" i="5"/>
  <c r="AA442" i="5"/>
  <c r="AA443" i="5"/>
  <c r="AA444" i="5"/>
  <c r="AA445" i="5"/>
  <c r="AA446" i="5"/>
  <c r="AA447" i="5"/>
  <c r="AA448" i="5"/>
  <c r="AA449" i="5"/>
  <c r="AA450" i="5"/>
  <c r="AA451" i="5"/>
  <c r="AA452" i="5"/>
  <c r="AA453" i="5"/>
  <c r="AA454" i="5"/>
  <c r="AA455" i="5"/>
  <c r="AA456" i="5"/>
  <c r="AA457" i="5"/>
  <c r="AA458" i="5"/>
  <c r="AA459" i="5"/>
  <c r="AA460" i="5"/>
  <c r="AA461" i="5"/>
  <c r="AA462" i="5"/>
  <c r="AA463" i="5"/>
  <c r="AA464" i="5"/>
  <c r="AA465" i="5"/>
  <c r="AA466" i="5"/>
  <c r="AA467" i="5"/>
  <c r="AA468" i="5"/>
  <c r="AA469" i="5"/>
  <c r="AA470" i="5"/>
  <c r="AA471" i="5"/>
  <c r="AA472" i="5"/>
  <c r="AA473" i="5"/>
  <c r="AA474" i="5"/>
  <c r="AA475" i="5"/>
  <c r="AA476" i="5"/>
  <c r="AA477" i="5"/>
  <c r="AA478" i="5"/>
  <c r="AA479" i="5"/>
  <c r="AA480" i="5"/>
  <c r="AA481" i="5"/>
  <c r="AA482" i="5"/>
  <c r="AA483" i="5"/>
  <c r="AA484" i="5"/>
  <c r="AA485" i="5"/>
  <c r="AA486" i="5"/>
  <c r="AA487" i="5"/>
  <c r="AA488" i="5"/>
  <c r="AA489" i="5"/>
  <c r="AA490" i="5"/>
  <c r="AA491" i="5"/>
  <c r="AA492" i="5"/>
  <c r="AA493" i="5"/>
  <c r="AA494" i="5"/>
  <c r="AA495" i="5"/>
  <c r="AA496" i="5"/>
  <c r="AA497" i="5"/>
  <c r="AA498" i="5"/>
  <c r="AA499" i="5"/>
  <c r="AA500" i="5"/>
  <c r="AA501" i="5"/>
  <c r="AA502" i="5"/>
  <c r="AA503" i="5"/>
  <c r="AA504" i="5"/>
  <c r="AA505" i="5"/>
  <c r="AA506" i="5"/>
  <c r="AA507" i="5"/>
  <c r="AA508" i="5"/>
  <c r="AA509" i="5"/>
  <c r="X3" i="6"/>
  <c r="X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I33" i="6"/>
  <c r="I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I76" i="6"/>
  <c r="I77" i="6"/>
  <c r="X78" i="6"/>
  <c r="X79" i="6"/>
  <c r="X80" i="6"/>
  <c r="X81" i="6"/>
  <c r="X82" i="6"/>
  <c r="X83" i="6"/>
  <c r="X84" i="6"/>
  <c r="X85" i="6"/>
  <c r="X86" i="6"/>
  <c r="X87" i="6"/>
  <c r="X88" i="6"/>
  <c r="X89" i="6"/>
  <c r="X90" i="6"/>
  <c r="X91" i="6"/>
  <c r="X92" i="6"/>
  <c r="X93" i="6"/>
  <c r="X94" i="6"/>
  <c r="X95" i="6"/>
  <c r="X96" i="6"/>
  <c r="X97" i="6"/>
  <c r="I98" i="6"/>
  <c r="I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I154" i="6"/>
  <c r="I155" i="6"/>
  <c r="X156" i="6"/>
  <c r="X157" i="6"/>
  <c r="X158" i="6"/>
  <c r="X159" i="6"/>
  <c r="X160" i="6"/>
  <c r="X161" i="6"/>
  <c r="X162" i="6"/>
  <c r="X163" i="6"/>
  <c r="X164" i="6"/>
  <c r="X165" i="6"/>
  <c r="X166" i="6"/>
  <c r="X167" i="6"/>
  <c r="X168" i="6"/>
  <c r="X169" i="6"/>
  <c r="X170" i="6"/>
  <c r="X171" i="6"/>
  <c r="X172" i="6"/>
  <c r="X173" i="6"/>
  <c r="X174" i="6"/>
  <c r="X175" i="6"/>
  <c r="X176" i="6"/>
  <c r="X177" i="6"/>
  <c r="X178" i="6"/>
  <c r="X179" i="6"/>
  <c r="X180" i="6"/>
  <c r="X181" i="6"/>
  <c r="X182" i="6"/>
  <c r="X183" i="6"/>
  <c r="X184" i="6"/>
  <c r="X185" i="6"/>
  <c r="X186" i="6"/>
  <c r="X187" i="6"/>
  <c r="X188" i="6"/>
  <c r="X189" i="6"/>
  <c r="X190" i="6"/>
  <c r="X191" i="6"/>
  <c r="X192" i="6"/>
  <c r="X193" i="6"/>
  <c r="X194" i="6"/>
  <c r="X195" i="6"/>
  <c r="X196" i="6"/>
  <c r="X197" i="6"/>
  <c r="X198" i="6"/>
  <c r="X199" i="6"/>
  <c r="X200" i="6"/>
  <c r="X201" i="6"/>
  <c r="X202" i="6"/>
  <c r="X203" i="6"/>
  <c r="X204" i="6"/>
  <c r="X205" i="6"/>
  <c r="X206" i="6"/>
  <c r="X207" i="6"/>
  <c r="X208" i="6"/>
  <c r="X209" i="6"/>
  <c r="X210" i="6"/>
  <c r="X211" i="6"/>
  <c r="X212" i="6"/>
  <c r="X213" i="6"/>
  <c r="X214" i="6"/>
  <c r="X215" i="6"/>
  <c r="X216" i="6"/>
  <c r="X217" i="6"/>
  <c r="X218" i="6"/>
  <c r="X219" i="6"/>
  <c r="X220" i="6"/>
  <c r="X221" i="6"/>
  <c r="X222" i="6"/>
  <c r="X223" i="6"/>
  <c r="X224" i="6"/>
  <c r="X225" i="6"/>
  <c r="X226" i="6"/>
  <c r="X227" i="6"/>
  <c r="X228" i="6"/>
  <c r="X229" i="6"/>
  <c r="X230" i="6"/>
  <c r="X231" i="6"/>
  <c r="X232" i="6"/>
  <c r="X233" i="6"/>
  <c r="X234" i="6"/>
  <c r="X235" i="6"/>
  <c r="X236" i="6"/>
  <c r="X237" i="6"/>
  <c r="X238" i="6"/>
  <c r="I239" i="6"/>
  <c r="I240" i="6"/>
  <c r="X241" i="6"/>
  <c r="X242" i="6"/>
  <c r="X243" i="6"/>
  <c r="X244" i="6"/>
  <c r="X245" i="6"/>
  <c r="X246" i="6"/>
  <c r="X247" i="6"/>
  <c r="X248" i="6"/>
  <c r="X249" i="6"/>
  <c r="X250" i="6"/>
  <c r="X251" i="6"/>
  <c r="X252" i="6"/>
  <c r="X253" i="6"/>
  <c r="X254" i="6"/>
  <c r="X255" i="6"/>
  <c r="X256" i="6"/>
  <c r="X257" i="6"/>
  <c r="X258" i="6"/>
  <c r="X259" i="6"/>
  <c r="X260" i="6"/>
  <c r="X261" i="6"/>
  <c r="X262" i="6"/>
  <c r="X263" i="6"/>
  <c r="X264" i="6"/>
  <c r="X265" i="6"/>
  <c r="X266" i="6"/>
  <c r="X267" i="6"/>
  <c r="X268" i="6"/>
  <c r="X269" i="6"/>
  <c r="X270" i="6"/>
  <c r="X271" i="6"/>
  <c r="X272" i="6"/>
  <c r="X273" i="6"/>
  <c r="X274" i="6"/>
  <c r="I275" i="6"/>
  <c r="I276" i="6"/>
  <c r="X277" i="6"/>
  <c r="X278" i="6"/>
  <c r="X279" i="6"/>
  <c r="X280" i="6"/>
  <c r="X281" i="6"/>
  <c r="X282" i="6"/>
  <c r="X283" i="6"/>
  <c r="X284" i="6"/>
  <c r="X285" i="6"/>
  <c r="X286" i="6"/>
  <c r="X287" i="6"/>
  <c r="X288" i="6"/>
  <c r="X289" i="6"/>
  <c r="X290" i="6"/>
  <c r="X291" i="6"/>
  <c r="X292" i="6"/>
  <c r="X293" i="6"/>
  <c r="X294" i="6"/>
  <c r="X295" i="6"/>
  <c r="X296" i="6"/>
  <c r="X297" i="6"/>
  <c r="X298" i="6"/>
  <c r="X299" i="6"/>
  <c r="X300" i="6"/>
  <c r="X301" i="6"/>
  <c r="X302" i="6"/>
  <c r="X303" i="6"/>
  <c r="X304" i="6"/>
  <c r="X305" i="6"/>
  <c r="X306" i="6"/>
  <c r="X307" i="6"/>
  <c r="X308" i="6"/>
  <c r="X309" i="6"/>
  <c r="X310" i="6"/>
  <c r="X311" i="6"/>
  <c r="X312" i="6"/>
  <c r="I313" i="6"/>
  <c r="I314" i="6"/>
  <c r="X315" i="6"/>
  <c r="X316" i="6"/>
  <c r="X317" i="6"/>
  <c r="X318" i="6"/>
  <c r="X319" i="6"/>
  <c r="X320" i="6"/>
  <c r="X321" i="6"/>
  <c r="X322" i="6"/>
  <c r="X323" i="6"/>
  <c r="X324" i="6"/>
  <c r="X325" i="6"/>
  <c r="X326" i="6"/>
  <c r="X327" i="6"/>
  <c r="X328" i="6"/>
  <c r="X329" i="6"/>
  <c r="X330" i="6"/>
  <c r="X331" i="6"/>
  <c r="X332" i="6"/>
  <c r="X333" i="6"/>
  <c r="X334" i="6"/>
  <c r="X335" i="6"/>
  <c r="X336" i="6"/>
  <c r="X337" i="6"/>
  <c r="X338" i="6"/>
  <c r="X339" i="6"/>
  <c r="X340" i="6"/>
  <c r="X341" i="6"/>
  <c r="X342" i="6"/>
  <c r="X343" i="6"/>
  <c r="X344" i="6"/>
  <c r="X345" i="6"/>
  <c r="X346" i="6"/>
  <c r="X347" i="6"/>
  <c r="X348" i="6"/>
  <c r="X349" i="6"/>
  <c r="X350" i="6"/>
  <c r="X351" i="6"/>
  <c r="X352" i="6"/>
  <c r="X353" i="6"/>
  <c r="X354" i="6"/>
  <c r="X355" i="6"/>
  <c r="X356" i="6"/>
  <c r="X357" i="6"/>
  <c r="X358" i="6"/>
  <c r="X359" i="6"/>
  <c r="X360" i="6"/>
  <c r="X361" i="6"/>
  <c r="X362" i="6"/>
  <c r="X363" i="6"/>
  <c r="X364" i="6"/>
  <c r="X365" i="6"/>
  <c r="X366" i="6"/>
  <c r="X367" i="6"/>
  <c r="X368" i="6"/>
  <c r="X369" i="6"/>
  <c r="X370" i="6"/>
  <c r="X371" i="6"/>
  <c r="X372" i="6"/>
  <c r="X373" i="6"/>
  <c r="X374" i="6"/>
  <c r="X375" i="6"/>
  <c r="I376" i="6"/>
  <c r="I377" i="6"/>
  <c r="X378" i="6"/>
  <c r="X379" i="6"/>
  <c r="X380" i="6"/>
  <c r="X381" i="6"/>
  <c r="X382" i="6"/>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P220" i="5"/>
  <c r="P221" i="5"/>
  <c r="P222" i="5"/>
  <c r="P223" i="5"/>
  <c r="P224" i="5"/>
  <c r="P225" i="5"/>
  <c r="P226" i="5"/>
  <c r="P227" i="5"/>
  <c r="P228" i="5"/>
  <c r="P229" i="5"/>
  <c r="P230" i="5"/>
  <c r="P231" i="5"/>
  <c r="P232" i="5"/>
  <c r="P233" i="5"/>
  <c r="P234" i="5"/>
  <c r="P235" i="5"/>
  <c r="P236" i="5"/>
  <c r="P237" i="5"/>
  <c r="P238" i="5"/>
  <c r="P239" i="5"/>
  <c r="P240" i="5"/>
  <c r="P241" i="5"/>
  <c r="P242" i="5"/>
  <c r="P243" i="5"/>
  <c r="P244" i="5"/>
  <c r="P245" i="5"/>
  <c r="P246" i="5"/>
  <c r="P247" i="5"/>
  <c r="P248" i="5"/>
  <c r="P249" i="5"/>
  <c r="P250" i="5"/>
  <c r="P251" i="5"/>
  <c r="P252" i="5"/>
  <c r="P253" i="5"/>
  <c r="P254" i="5"/>
  <c r="P255" i="5"/>
  <c r="P256" i="5"/>
  <c r="P257" i="5"/>
  <c r="P258" i="5"/>
  <c r="P259" i="5"/>
  <c r="P260" i="5"/>
  <c r="P261" i="5"/>
  <c r="P262" i="5"/>
  <c r="P263" i="5"/>
  <c r="P264" i="5"/>
  <c r="P265" i="5"/>
  <c r="P266" i="5"/>
  <c r="P267" i="5"/>
  <c r="P268" i="5"/>
  <c r="P269" i="5"/>
  <c r="P270" i="5"/>
  <c r="P271" i="5"/>
  <c r="P272" i="5"/>
  <c r="P273" i="5"/>
  <c r="P274" i="5"/>
  <c r="P275" i="5"/>
  <c r="P276" i="5"/>
  <c r="P277" i="5"/>
  <c r="P278" i="5"/>
  <c r="P279" i="5"/>
  <c r="P280" i="5"/>
  <c r="P281" i="5"/>
  <c r="P282" i="5"/>
  <c r="P283" i="5"/>
  <c r="P284" i="5"/>
  <c r="P285" i="5"/>
  <c r="P286" i="5"/>
  <c r="P287" i="5"/>
  <c r="P288" i="5"/>
  <c r="P289" i="5"/>
  <c r="P290" i="5"/>
  <c r="P291" i="5"/>
  <c r="P292" i="5"/>
  <c r="P293" i="5"/>
  <c r="P294" i="5"/>
  <c r="P295" i="5"/>
  <c r="P296" i="5"/>
  <c r="P297" i="5"/>
  <c r="P298" i="5"/>
  <c r="P299" i="5"/>
  <c r="P300" i="5"/>
  <c r="P301" i="5"/>
  <c r="P302" i="5"/>
  <c r="P303" i="5"/>
  <c r="P304" i="5"/>
  <c r="P305" i="5"/>
  <c r="P306" i="5"/>
  <c r="P307" i="5"/>
  <c r="P308" i="5"/>
  <c r="P309" i="5"/>
  <c r="P310" i="5"/>
  <c r="P311" i="5"/>
  <c r="P312" i="5"/>
  <c r="P313" i="5"/>
  <c r="P314" i="5"/>
  <c r="P315" i="5"/>
  <c r="P316" i="5"/>
  <c r="P317" i="5"/>
  <c r="P318" i="5"/>
  <c r="P319" i="5"/>
  <c r="P320" i="5"/>
  <c r="P321" i="5"/>
  <c r="P322" i="5"/>
  <c r="P323" i="5"/>
  <c r="P324" i="5"/>
  <c r="P325" i="5"/>
  <c r="P326" i="5"/>
  <c r="P327" i="5"/>
  <c r="P328" i="5"/>
  <c r="P329" i="5"/>
  <c r="P330" i="5"/>
  <c r="P331" i="5"/>
  <c r="P332" i="5"/>
  <c r="P333" i="5"/>
  <c r="P334" i="5"/>
  <c r="P335" i="5"/>
  <c r="P336" i="5"/>
  <c r="P337" i="5"/>
  <c r="P338" i="5"/>
  <c r="P339" i="5"/>
  <c r="P340" i="5"/>
  <c r="P341" i="5"/>
  <c r="P342" i="5"/>
  <c r="P343" i="5"/>
  <c r="P344" i="5"/>
  <c r="P345" i="5"/>
  <c r="P346" i="5"/>
  <c r="P347" i="5"/>
  <c r="P348" i="5"/>
  <c r="P349" i="5"/>
  <c r="P350" i="5"/>
  <c r="P351" i="5"/>
  <c r="P352" i="5"/>
  <c r="P353" i="5"/>
  <c r="P354" i="5"/>
  <c r="P355" i="5"/>
  <c r="P356" i="5"/>
  <c r="P357" i="5"/>
  <c r="P358" i="5"/>
  <c r="P359" i="5"/>
  <c r="P360" i="5"/>
  <c r="P361" i="5"/>
  <c r="P362" i="5"/>
  <c r="P363" i="5"/>
  <c r="P364" i="5"/>
  <c r="P365" i="5"/>
  <c r="P366" i="5"/>
  <c r="P367" i="5"/>
  <c r="P368" i="5"/>
  <c r="P369" i="5"/>
  <c r="P371" i="5"/>
  <c r="P372" i="5"/>
  <c r="P373" i="5"/>
  <c r="P374" i="5"/>
  <c r="P375" i="5"/>
  <c r="P376" i="5"/>
  <c r="P377" i="5"/>
  <c r="P378" i="5"/>
  <c r="P379" i="5"/>
  <c r="P380" i="5"/>
  <c r="P381" i="5"/>
  <c r="P382" i="5"/>
  <c r="P383" i="5"/>
  <c r="P384" i="5"/>
  <c r="P385" i="5"/>
  <c r="P386" i="5"/>
  <c r="P387" i="5"/>
  <c r="P388" i="5"/>
  <c r="P389" i="5"/>
  <c r="P390" i="5"/>
  <c r="P391" i="5"/>
  <c r="P392" i="5"/>
  <c r="P393" i="5"/>
  <c r="P394" i="5"/>
  <c r="P395" i="5"/>
  <c r="P396" i="5"/>
  <c r="P397" i="5"/>
  <c r="P398" i="5"/>
  <c r="P399" i="5"/>
  <c r="P400" i="5"/>
  <c r="P401" i="5"/>
  <c r="P402" i="5"/>
  <c r="P403" i="5"/>
  <c r="P404" i="5"/>
  <c r="P405" i="5"/>
  <c r="P406" i="5"/>
  <c r="P407" i="5"/>
  <c r="P408" i="5"/>
  <c r="P409" i="5"/>
  <c r="P410" i="5"/>
  <c r="P411" i="5"/>
  <c r="P412" i="5"/>
  <c r="P413" i="5"/>
  <c r="P414" i="5"/>
  <c r="P415" i="5"/>
  <c r="P416" i="5"/>
  <c r="P417" i="5"/>
  <c r="P418" i="5"/>
  <c r="P419" i="5"/>
  <c r="P420" i="5"/>
  <c r="P421" i="5"/>
  <c r="P422" i="5"/>
  <c r="P423" i="5"/>
  <c r="P424" i="5"/>
  <c r="P425" i="5"/>
  <c r="P426" i="5"/>
  <c r="P427" i="5"/>
  <c r="P428" i="5"/>
  <c r="P429" i="5"/>
  <c r="P430" i="5"/>
  <c r="P431" i="5"/>
  <c r="P432" i="5"/>
  <c r="P433" i="5"/>
  <c r="P434" i="5"/>
  <c r="P435" i="5"/>
  <c r="P436" i="5"/>
  <c r="P437" i="5"/>
  <c r="P438" i="5"/>
  <c r="P439" i="5"/>
  <c r="P440" i="5"/>
  <c r="P441" i="5"/>
  <c r="P442" i="5"/>
  <c r="P443" i="5"/>
  <c r="P444" i="5"/>
  <c r="P445" i="5"/>
  <c r="P446" i="5"/>
  <c r="P447" i="5"/>
  <c r="P448" i="5"/>
  <c r="P449" i="5"/>
  <c r="P450" i="5"/>
  <c r="P451" i="5"/>
  <c r="P452" i="5"/>
  <c r="P453" i="5"/>
  <c r="P454" i="5"/>
  <c r="P455" i="5"/>
  <c r="P456" i="5"/>
  <c r="P457" i="5"/>
  <c r="P458" i="5"/>
  <c r="P459" i="5"/>
  <c r="P460" i="5"/>
  <c r="P461" i="5"/>
  <c r="P462" i="5"/>
  <c r="P463" i="5"/>
  <c r="P464" i="5"/>
  <c r="P465" i="5"/>
  <c r="P466" i="5"/>
  <c r="P467" i="5"/>
  <c r="P468" i="5"/>
  <c r="P469" i="5"/>
  <c r="P470" i="5"/>
  <c r="P471" i="5"/>
  <c r="P472" i="5"/>
  <c r="P473" i="5"/>
  <c r="P474" i="5"/>
  <c r="P475" i="5"/>
  <c r="P476" i="5"/>
  <c r="P477" i="5"/>
  <c r="P478" i="5"/>
  <c r="P479" i="5"/>
  <c r="P480" i="5"/>
  <c r="P481" i="5"/>
  <c r="P482" i="5"/>
  <c r="P483" i="5"/>
  <c r="P484" i="5"/>
  <c r="P485" i="5"/>
  <c r="P486" i="5"/>
  <c r="P487" i="5"/>
  <c r="P488" i="5"/>
  <c r="P489" i="5"/>
  <c r="P490" i="5"/>
  <c r="P491" i="5"/>
  <c r="P492" i="5"/>
  <c r="P493" i="5"/>
  <c r="P494" i="5"/>
  <c r="P495" i="5"/>
  <c r="P496" i="5"/>
  <c r="P497" i="5"/>
  <c r="P498" i="5"/>
  <c r="P499" i="5"/>
  <c r="P500" i="5"/>
  <c r="P501" i="5"/>
  <c r="P502" i="5"/>
  <c r="P503" i="5"/>
  <c r="P504" i="5"/>
  <c r="P505" i="5"/>
  <c r="P506" i="5"/>
  <c r="P507" i="5"/>
  <c r="P508" i="5"/>
  <c r="P509" i="5"/>
  <c r="V3" i="6"/>
  <c r="V4"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I85" i="6"/>
  <c r="V86" i="6"/>
  <c r="V87" i="6"/>
  <c r="I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I181" i="6"/>
  <c r="V182" i="6"/>
  <c r="I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I341" i="6"/>
  <c r="V342" i="6"/>
  <c r="I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B134" i="5"/>
  <c r="AB135" i="5"/>
  <c r="AB136" i="5"/>
  <c r="AB137" i="5"/>
  <c r="AB138" i="5"/>
  <c r="AB139" i="5"/>
  <c r="AB140" i="5"/>
  <c r="AB141" i="5"/>
  <c r="AB142" i="5"/>
  <c r="AB143" i="5"/>
  <c r="AB144" i="5"/>
  <c r="AB145" i="5"/>
  <c r="AB146" i="5"/>
  <c r="AB147" i="5"/>
  <c r="AB148" i="5"/>
  <c r="AB149" i="5"/>
  <c r="AB150" i="5"/>
  <c r="AB151" i="5"/>
  <c r="AB152" i="5"/>
  <c r="AB153" i="5"/>
  <c r="AB154" i="5"/>
  <c r="AB155" i="5"/>
  <c r="AB156" i="5"/>
  <c r="AB157" i="5"/>
  <c r="AB158" i="5"/>
  <c r="AB159" i="5"/>
  <c r="AB160" i="5"/>
  <c r="AB161" i="5"/>
  <c r="AB162" i="5"/>
  <c r="AB163" i="5"/>
  <c r="AB164" i="5"/>
  <c r="AB165" i="5"/>
  <c r="AB166" i="5"/>
  <c r="AB167" i="5"/>
  <c r="AB168" i="5"/>
  <c r="AB169" i="5"/>
  <c r="AB170" i="5"/>
  <c r="AB171" i="5"/>
  <c r="AB172" i="5"/>
  <c r="AB173" i="5"/>
  <c r="AB174" i="5"/>
  <c r="AB175" i="5"/>
  <c r="AB176" i="5"/>
  <c r="AB177" i="5"/>
  <c r="AB178" i="5"/>
  <c r="AB179" i="5"/>
  <c r="AB180" i="5"/>
  <c r="AB181" i="5"/>
  <c r="AB182" i="5"/>
  <c r="AB183" i="5"/>
  <c r="AB184" i="5"/>
  <c r="AB185" i="5"/>
  <c r="AB186" i="5"/>
  <c r="AB187" i="5"/>
  <c r="AB188" i="5"/>
  <c r="AB189" i="5"/>
  <c r="AB190" i="5"/>
  <c r="AB191" i="5"/>
  <c r="AB192" i="5"/>
  <c r="AB193" i="5"/>
  <c r="AB194" i="5"/>
  <c r="AB195" i="5"/>
  <c r="AB196" i="5"/>
  <c r="AB197" i="5"/>
  <c r="AB198" i="5"/>
  <c r="AB199" i="5"/>
  <c r="AB200" i="5"/>
  <c r="AB201" i="5"/>
  <c r="AB202" i="5"/>
  <c r="AB203" i="5"/>
  <c r="AB204" i="5"/>
  <c r="AB205" i="5"/>
  <c r="AB206" i="5"/>
  <c r="AB207" i="5"/>
  <c r="AB208" i="5"/>
  <c r="AB209" i="5"/>
  <c r="AB210" i="5"/>
  <c r="AB211" i="5"/>
  <c r="AB212" i="5"/>
  <c r="AB213" i="5"/>
  <c r="AB214" i="5"/>
  <c r="AB215" i="5"/>
  <c r="AB216" i="5"/>
  <c r="AB217" i="5"/>
  <c r="AB218" i="5"/>
  <c r="AB219" i="5"/>
  <c r="AB220" i="5"/>
  <c r="AB221" i="5"/>
  <c r="AB222" i="5"/>
  <c r="AB223" i="5"/>
  <c r="AB224" i="5"/>
  <c r="AB225" i="5"/>
  <c r="AB226" i="5"/>
  <c r="AB227" i="5"/>
  <c r="AB228" i="5"/>
  <c r="AB229" i="5"/>
  <c r="AB230" i="5"/>
  <c r="AB231" i="5"/>
  <c r="AB232" i="5"/>
  <c r="AB233" i="5"/>
  <c r="AB234" i="5"/>
  <c r="AB235" i="5"/>
  <c r="AB236" i="5"/>
  <c r="AB237" i="5"/>
  <c r="AB238" i="5"/>
  <c r="AB239" i="5"/>
  <c r="AB240" i="5"/>
  <c r="AB241" i="5"/>
  <c r="AB242" i="5"/>
  <c r="AB243" i="5"/>
  <c r="AB244" i="5"/>
  <c r="AB245" i="5"/>
  <c r="AB246" i="5"/>
  <c r="AB247" i="5"/>
  <c r="AB248" i="5"/>
  <c r="AB249" i="5"/>
  <c r="AB250" i="5"/>
  <c r="AB251" i="5"/>
  <c r="AB252" i="5"/>
  <c r="AB253" i="5"/>
  <c r="AB254" i="5"/>
  <c r="AB255" i="5"/>
  <c r="AB256" i="5"/>
  <c r="AB257" i="5"/>
  <c r="AB258" i="5"/>
  <c r="AB259" i="5"/>
  <c r="AB260" i="5"/>
  <c r="AB261" i="5"/>
  <c r="AB262" i="5"/>
  <c r="AB263" i="5"/>
  <c r="AB264" i="5"/>
  <c r="AB265" i="5"/>
  <c r="AB266" i="5"/>
  <c r="AB267" i="5"/>
  <c r="AB268" i="5"/>
  <c r="AB269" i="5"/>
  <c r="AB270" i="5"/>
  <c r="AB271" i="5"/>
  <c r="AB272" i="5"/>
  <c r="AB273" i="5"/>
  <c r="AB274" i="5"/>
  <c r="AB275" i="5"/>
  <c r="AB276" i="5"/>
  <c r="AB277" i="5"/>
  <c r="AB278" i="5"/>
  <c r="AB279" i="5"/>
  <c r="AB280" i="5"/>
  <c r="AB281" i="5"/>
  <c r="AB282" i="5"/>
  <c r="AB283" i="5"/>
  <c r="AB284" i="5"/>
  <c r="AB285" i="5"/>
  <c r="AB286" i="5"/>
  <c r="AB287" i="5"/>
  <c r="AB288" i="5"/>
  <c r="AB289" i="5"/>
  <c r="AB290" i="5"/>
  <c r="AB291" i="5"/>
  <c r="AB292" i="5"/>
  <c r="AB293" i="5"/>
  <c r="AB294" i="5"/>
  <c r="AB295" i="5"/>
  <c r="AB296" i="5"/>
  <c r="AB297" i="5"/>
  <c r="AB298" i="5"/>
  <c r="AB299" i="5"/>
  <c r="AB300" i="5"/>
  <c r="AB301" i="5"/>
  <c r="AB302" i="5"/>
  <c r="AB303" i="5"/>
  <c r="AB304" i="5"/>
  <c r="AB305" i="5"/>
  <c r="AB306" i="5"/>
  <c r="AB307" i="5"/>
  <c r="AB308" i="5"/>
  <c r="AB309" i="5"/>
  <c r="AB310" i="5"/>
  <c r="AB311" i="5"/>
  <c r="AB312" i="5"/>
  <c r="AB313" i="5"/>
  <c r="AB314" i="5"/>
  <c r="AB315" i="5"/>
  <c r="AB316" i="5"/>
  <c r="AB317" i="5"/>
  <c r="AB318" i="5"/>
  <c r="AB319" i="5"/>
  <c r="AB320" i="5"/>
  <c r="AB321" i="5"/>
  <c r="AB322" i="5"/>
  <c r="AB323" i="5"/>
  <c r="AB324" i="5"/>
  <c r="AB325" i="5"/>
  <c r="AB326" i="5"/>
  <c r="AB327" i="5"/>
  <c r="AB328" i="5"/>
  <c r="AB329" i="5"/>
  <c r="AB330" i="5"/>
  <c r="AB331" i="5"/>
  <c r="AB332" i="5"/>
  <c r="AB333" i="5"/>
  <c r="AB334" i="5"/>
  <c r="AB335" i="5"/>
  <c r="AB336" i="5"/>
  <c r="AB337" i="5"/>
  <c r="AB338" i="5"/>
  <c r="AB339" i="5"/>
  <c r="AB340" i="5"/>
  <c r="AB341" i="5"/>
  <c r="AB342" i="5"/>
  <c r="AB343" i="5"/>
  <c r="AB344" i="5"/>
  <c r="AB345" i="5"/>
  <c r="AB346" i="5"/>
  <c r="AB347" i="5"/>
  <c r="AB348" i="5"/>
  <c r="AB349" i="5"/>
  <c r="AB350" i="5"/>
  <c r="AB351" i="5"/>
  <c r="AB352" i="5"/>
  <c r="AB353" i="5"/>
  <c r="AB354" i="5"/>
  <c r="AB355" i="5"/>
  <c r="AB356" i="5"/>
  <c r="AB357" i="5"/>
  <c r="AB358" i="5"/>
  <c r="AB359" i="5"/>
  <c r="AB360" i="5"/>
  <c r="AB361" i="5"/>
  <c r="AB362" i="5"/>
  <c r="AB363" i="5"/>
  <c r="AB364" i="5"/>
  <c r="AB365" i="5"/>
  <c r="AB366" i="5"/>
  <c r="AB367" i="5"/>
  <c r="AB368" i="5"/>
  <c r="AB369" i="5"/>
  <c r="AB370" i="5"/>
  <c r="AB371" i="5"/>
  <c r="AB372" i="5"/>
  <c r="AB373" i="5"/>
  <c r="AB374" i="5"/>
  <c r="AB375" i="5"/>
  <c r="AB376" i="5"/>
  <c r="AB377" i="5"/>
  <c r="AB378" i="5"/>
  <c r="AB379" i="5"/>
  <c r="AB381" i="5"/>
  <c r="AB382" i="5"/>
  <c r="AB383" i="5"/>
  <c r="AB384" i="5"/>
  <c r="AB385" i="5"/>
  <c r="AB386" i="5"/>
  <c r="AB387" i="5"/>
  <c r="AB388" i="5"/>
  <c r="AB389" i="5"/>
  <c r="AB390" i="5"/>
  <c r="AB391" i="5"/>
  <c r="AB392" i="5"/>
  <c r="AB393" i="5"/>
  <c r="AB394" i="5"/>
  <c r="AB395" i="5"/>
  <c r="AB396" i="5"/>
  <c r="AB397" i="5"/>
  <c r="AB398" i="5"/>
  <c r="AB399" i="5"/>
  <c r="AB400" i="5"/>
  <c r="AB401" i="5"/>
  <c r="AB402" i="5"/>
  <c r="AB403" i="5"/>
  <c r="AB404" i="5"/>
  <c r="AB405" i="5"/>
  <c r="AB406" i="5"/>
  <c r="AB407" i="5"/>
  <c r="AB408" i="5"/>
  <c r="AB409" i="5"/>
  <c r="AB410" i="5"/>
  <c r="AB411" i="5"/>
  <c r="AB412" i="5"/>
  <c r="AB413" i="5"/>
  <c r="AB414" i="5"/>
  <c r="AB415" i="5"/>
  <c r="AB416" i="5"/>
  <c r="AB417" i="5"/>
  <c r="AB418" i="5"/>
  <c r="AB419" i="5"/>
  <c r="AB420" i="5"/>
  <c r="AB421" i="5"/>
  <c r="AB422" i="5"/>
  <c r="AB423" i="5"/>
  <c r="AB424" i="5"/>
  <c r="AB425" i="5"/>
  <c r="AB426" i="5"/>
  <c r="AB427" i="5"/>
  <c r="AB428" i="5"/>
  <c r="AB429" i="5"/>
  <c r="AB430" i="5"/>
  <c r="AB431" i="5"/>
  <c r="AB432" i="5"/>
  <c r="AB433" i="5"/>
  <c r="AB434" i="5"/>
  <c r="AB435" i="5"/>
  <c r="AB436" i="5"/>
  <c r="AB437" i="5"/>
  <c r="AB438" i="5"/>
  <c r="AB439" i="5"/>
  <c r="AB440" i="5"/>
  <c r="AB441" i="5"/>
  <c r="AB442" i="5"/>
  <c r="AB443" i="5"/>
  <c r="AB444" i="5"/>
  <c r="AB445" i="5"/>
  <c r="AB446" i="5"/>
  <c r="AB447" i="5"/>
  <c r="AB448" i="5"/>
  <c r="AB449" i="5"/>
  <c r="AB450" i="5"/>
  <c r="AB451" i="5"/>
  <c r="AB452" i="5"/>
  <c r="AB453" i="5"/>
  <c r="AB454" i="5"/>
  <c r="AB455" i="5"/>
  <c r="AB456" i="5"/>
  <c r="AB457" i="5"/>
  <c r="AB458" i="5"/>
  <c r="AB459" i="5"/>
  <c r="AB460" i="5"/>
  <c r="AB461" i="5"/>
  <c r="AB462" i="5"/>
  <c r="AB463" i="5"/>
  <c r="AB464" i="5"/>
  <c r="AB465" i="5"/>
  <c r="AB466" i="5"/>
  <c r="AB467" i="5"/>
  <c r="AB468" i="5"/>
  <c r="AB469" i="5"/>
  <c r="AB470" i="5"/>
  <c r="AB471" i="5"/>
  <c r="AB472" i="5"/>
  <c r="AB473" i="5"/>
  <c r="AB474" i="5"/>
  <c r="AB475" i="5"/>
  <c r="AB476" i="5"/>
  <c r="AB477" i="5"/>
  <c r="AB478" i="5"/>
  <c r="AB479" i="5"/>
  <c r="AB480" i="5"/>
  <c r="AB481" i="5"/>
  <c r="AB482" i="5"/>
  <c r="AB483" i="5"/>
  <c r="AB484" i="5"/>
  <c r="AB485" i="5"/>
  <c r="AB486" i="5"/>
  <c r="AB487" i="5"/>
  <c r="AB488" i="5"/>
  <c r="AB489" i="5"/>
  <c r="AB490" i="5"/>
  <c r="AB491" i="5"/>
  <c r="AB492" i="5"/>
  <c r="AB493" i="5"/>
  <c r="AB494" i="5"/>
  <c r="AB495" i="5"/>
  <c r="AB496" i="5"/>
  <c r="AB497" i="5"/>
  <c r="AB498" i="5"/>
  <c r="AB499" i="5"/>
  <c r="AB500" i="5"/>
  <c r="AB501" i="5"/>
  <c r="AB502" i="5"/>
  <c r="AB503" i="5"/>
  <c r="AB504" i="5"/>
  <c r="AB505" i="5"/>
  <c r="AB506" i="5"/>
  <c r="AB507" i="5"/>
  <c r="AB508" i="5"/>
  <c r="AB509" i="5"/>
  <c r="Y3" i="6"/>
  <c r="Y4" i="6"/>
  <c r="Y5" i="6"/>
  <c r="Y6" i="6"/>
  <c r="Y7" i="6"/>
  <c r="Y8" i="6"/>
  <c r="Y9" i="6"/>
  <c r="Y10" i="6"/>
  <c r="I11" i="6"/>
  <c r="I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I50" i="6"/>
  <c r="I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I123" i="6"/>
  <c r="I124" i="6"/>
  <c r="Y125" i="6"/>
  <c r="Y126" i="6"/>
  <c r="Y127" i="6"/>
  <c r="Y128" i="6"/>
  <c r="Y129" i="6"/>
  <c r="Y130" i="6"/>
  <c r="Y131" i="6"/>
  <c r="Y132" i="6"/>
  <c r="Y133" i="6"/>
  <c r="Y134" i="6"/>
  <c r="Y135" i="6"/>
  <c r="Y136" i="6"/>
  <c r="Y137" i="6"/>
  <c r="Y138" i="6"/>
  <c r="Y139" i="6"/>
  <c r="Y140" i="6"/>
  <c r="Y141" i="6"/>
  <c r="Y142" i="6"/>
  <c r="Y143" i="6"/>
  <c r="Y144" i="6"/>
  <c r="Y145" i="6"/>
  <c r="Y146" i="6"/>
  <c r="Y147" i="6"/>
  <c r="Y148" i="6"/>
  <c r="Y149" i="6"/>
  <c r="Y150" i="6"/>
  <c r="Y151" i="6"/>
  <c r="Y152" i="6"/>
  <c r="Y153" i="6"/>
  <c r="Y154" i="6"/>
  <c r="Y155" i="6"/>
  <c r="Y156" i="6"/>
  <c r="Y157" i="6"/>
  <c r="Y158" i="6"/>
  <c r="Y159" i="6"/>
  <c r="Y160" i="6"/>
  <c r="Y161" i="6"/>
  <c r="Y162" i="6"/>
  <c r="Y163" i="6"/>
  <c r="Y164" i="6"/>
  <c r="Y165" i="6"/>
  <c r="Y166" i="6"/>
  <c r="Y167" i="6"/>
  <c r="Y168" i="6"/>
  <c r="Y169" i="6"/>
  <c r="Y170" i="6"/>
  <c r="Y171" i="6"/>
  <c r="Y172" i="6"/>
  <c r="Y173" i="6"/>
  <c r="Y174" i="6"/>
  <c r="Y175" i="6"/>
  <c r="Y176" i="6"/>
  <c r="Y177" i="6"/>
  <c r="Y178" i="6"/>
  <c r="Y179" i="6"/>
  <c r="Y180" i="6"/>
  <c r="Y181" i="6"/>
  <c r="Y182" i="6"/>
  <c r="Y183" i="6"/>
  <c r="Y184" i="6"/>
  <c r="Y185" i="6"/>
  <c r="Y186" i="6"/>
  <c r="I187" i="6"/>
  <c r="I188" i="6"/>
  <c r="Y189" i="6"/>
  <c r="Y190" i="6"/>
  <c r="Y191" i="6"/>
  <c r="Y192" i="6"/>
  <c r="Y193" i="6"/>
  <c r="Y194" i="6"/>
  <c r="Y195" i="6"/>
  <c r="I196" i="6"/>
  <c r="I197" i="6"/>
  <c r="I198" i="6"/>
  <c r="I199" i="6"/>
  <c r="I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277" i="6"/>
  <c r="Y278" i="6"/>
  <c r="Y279" i="6"/>
  <c r="Y280" i="6"/>
  <c r="Y281" i="6"/>
  <c r="Y282" i="6"/>
  <c r="Y283" i="6"/>
  <c r="Y284" i="6"/>
  <c r="I285" i="6"/>
  <c r="I286" i="6"/>
  <c r="Y287" i="6"/>
  <c r="Y288" i="6"/>
  <c r="Y289" i="6"/>
  <c r="Y290" i="6"/>
  <c r="Y291" i="6"/>
  <c r="Y292" i="6"/>
  <c r="Y293" i="6"/>
  <c r="Y294" i="6"/>
  <c r="Y295" i="6"/>
  <c r="Y296" i="6"/>
  <c r="Y297" i="6"/>
  <c r="Y298" i="6"/>
  <c r="Y299" i="6"/>
  <c r="Y300" i="6"/>
  <c r="Y301" i="6"/>
  <c r="Y302" i="6"/>
  <c r="Y303" i="6"/>
  <c r="Y304" i="6"/>
  <c r="Y305" i="6"/>
  <c r="Y306" i="6"/>
  <c r="Y307" i="6"/>
  <c r="Y308" i="6"/>
  <c r="Y309" i="6"/>
  <c r="Y310" i="6"/>
  <c r="Y311" i="6"/>
  <c r="Y312" i="6"/>
  <c r="Y313" i="6"/>
  <c r="Y314" i="6"/>
  <c r="Y315" i="6"/>
  <c r="Y316" i="6"/>
  <c r="Y317" i="6"/>
  <c r="Y318" i="6"/>
  <c r="Y319" i="6"/>
  <c r="Y320" i="6"/>
  <c r="I321" i="6"/>
  <c r="I322" i="6"/>
  <c r="Y323" i="6"/>
  <c r="Y324" i="6"/>
  <c r="Y325" i="6"/>
  <c r="Y326" i="6"/>
  <c r="Y327" i="6"/>
  <c r="Y328" i="6"/>
  <c r="Y329" i="6"/>
  <c r="Y330" i="6"/>
  <c r="Y331" i="6"/>
  <c r="Y332" i="6"/>
  <c r="Y333" i="6"/>
  <c r="Y334" i="6"/>
  <c r="Y335" i="6"/>
  <c r="Y336" i="6"/>
  <c r="Y337" i="6"/>
  <c r="Y338" i="6"/>
  <c r="Y339" i="6"/>
  <c r="Y340" i="6"/>
  <c r="Y341" i="6"/>
  <c r="Y342" i="6"/>
  <c r="Y343" i="6"/>
  <c r="Y344" i="6"/>
  <c r="Y345" i="6"/>
  <c r="Y346" i="6"/>
  <c r="Y347" i="6"/>
  <c r="I348" i="6"/>
  <c r="I349" i="6"/>
  <c r="Y350" i="6"/>
  <c r="Y351" i="6"/>
  <c r="Y352" i="6"/>
  <c r="Y353" i="6"/>
  <c r="Y354" i="6"/>
  <c r="Y355" i="6"/>
  <c r="Y356" i="6"/>
  <c r="Y357" i="6"/>
  <c r="Y358" i="6"/>
  <c r="Y359" i="6"/>
  <c r="Y360" i="6"/>
  <c r="Y361" i="6"/>
  <c r="Y362" i="6"/>
  <c r="Y363" i="6"/>
  <c r="Y364" i="6"/>
  <c r="Y365" i="6"/>
  <c r="Y366" i="6"/>
  <c r="Y367" i="6"/>
  <c r="Y368" i="6"/>
  <c r="Y369" i="6"/>
  <c r="Y370" i="6"/>
  <c r="Y371" i="6"/>
  <c r="Y372" i="6"/>
  <c r="Y373" i="6"/>
  <c r="Y374" i="6"/>
  <c r="Y375" i="6"/>
  <c r="Y376" i="6"/>
  <c r="Y377" i="6"/>
  <c r="Y378" i="6"/>
  <c r="Y379" i="6"/>
  <c r="Y380" i="6"/>
  <c r="Y381" i="6"/>
  <c r="Y382" i="6"/>
  <c r="AC3" i="5"/>
  <c r="AC4" i="5"/>
  <c r="AC5" i="5"/>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AC102" i="5"/>
  <c r="AC103" i="5"/>
  <c r="AC104" i="5"/>
  <c r="AC105" i="5"/>
  <c r="AC106" i="5"/>
  <c r="AC107" i="5"/>
  <c r="AC108" i="5"/>
  <c r="AC109" i="5"/>
  <c r="AC110" i="5"/>
  <c r="AC111" i="5"/>
  <c r="AC112" i="5"/>
  <c r="AC113" i="5"/>
  <c r="AC114" i="5"/>
  <c r="AC115" i="5"/>
  <c r="AC116" i="5"/>
  <c r="AC117" i="5"/>
  <c r="AC118" i="5"/>
  <c r="AC119" i="5"/>
  <c r="AC120" i="5"/>
  <c r="AC121" i="5"/>
  <c r="AC122" i="5"/>
  <c r="AC123" i="5"/>
  <c r="AC124" i="5"/>
  <c r="AC125" i="5"/>
  <c r="AC126" i="5"/>
  <c r="AC127" i="5"/>
  <c r="AC128" i="5"/>
  <c r="AC129" i="5"/>
  <c r="AC130" i="5"/>
  <c r="AC131" i="5"/>
  <c r="AC132" i="5"/>
  <c r="AC133" i="5"/>
  <c r="AC134" i="5"/>
  <c r="AC135" i="5"/>
  <c r="AC136" i="5"/>
  <c r="AC137" i="5"/>
  <c r="AC138" i="5"/>
  <c r="AC139" i="5"/>
  <c r="AC140" i="5"/>
  <c r="AC141" i="5"/>
  <c r="AC142" i="5"/>
  <c r="AC143" i="5"/>
  <c r="AC144" i="5"/>
  <c r="AC145" i="5"/>
  <c r="AC146" i="5"/>
  <c r="AC147" i="5"/>
  <c r="AC148" i="5"/>
  <c r="AC149" i="5"/>
  <c r="AC150" i="5"/>
  <c r="AC151" i="5"/>
  <c r="AC152" i="5"/>
  <c r="AC153" i="5"/>
  <c r="AC154" i="5"/>
  <c r="AC155" i="5"/>
  <c r="AC156" i="5"/>
  <c r="AC157" i="5"/>
  <c r="AC158" i="5"/>
  <c r="AC159" i="5"/>
  <c r="AC160" i="5"/>
  <c r="AC161" i="5"/>
  <c r="AC162" i="5"/>
  <c r="AC163" i="5"/>
  <c r="AC164" i="5"/>
  <c r="AC165" i="5"/>
  <c r="AC166" i="5"/>
  <c r="AC167" i="5"/>
  <c r="AC168" i="5"/>
  <c r="AC169" i="5"/>
  <c r="AC170" i="5"/>
  <c r="AC171" i="5"/>
  <c r="AC172" i="5"/>
  <c r="AC173" i="5"/>
  <c r="AC174" i="5"/>
  <c r="AC175" i="5"/>
  <c r="AC176" i="5"/>
  <c r="AC177" i="5"/>
  <c r="AC178" i="5"/>
  <c r="AC179" i="5"/>
  <c r="AC180" i="5"/>
  <c r="AC181" i="5"/>
  <c r="AC182" i="5"/>
  <c r="AC183" i="5"/>
  <c r="AC184" i="5"/>
  <c r="AC185" i="5"/>
  <c r="AC186" i="5"/>
  <c r="AC187" i="5"/>
  <c r="AC188" i="5"/>
  <c r="AC189" i="5"/>
  <c r="AC190" i="5"/>
  <c r="AC191" i="5"/>
  <c r="AC192" i="5"/>
  <c r="AC193" i="5"/>
  <c r="AC194" i="5"/>
  <c r="AC195" i="5"/>
  <c r="AC196" i="5"/>
  <c r="AC197" i="5"/>
  <c r="AC198" i="5"/>
  <c r="AC199" i="5"/>
  <c r="AC200" i="5"/>
  <c r="AC201" i="5"/>
  <c r="AC202" i="5"/>
  <c r="AC203" i="5"/>
  <c r="AC204" i="5"/>
  <c r="AC205" i="5"/>
  <c r="AC206" i="5"/>
  <c r="AC207" i="5"/>
  <c r="AC208" i="5"/>
  <c r="AC209" i="5"/>
  <c r="AC210" i="5"/>
  <c r="AC211" i="5"/>
  <c r="AC212" i="5"/>
  <c r="AC213" i="5"/>
  <c r="AC214" i="5"/>
  <c r="AC215" i="5"/>
  <c r="AC216" i="5"/>
  <c r="AC217" i="5"/>
  <c r="AC218" i="5"/>
  <c r="AC219" i="5"/>
  <c r="AC220" i="5"/>
  <c r="AC221" i="5"/>
  <c r="AC222" i="5"/>
  <c r="AC223" i="5"/>
  <c r="AC224" i="5"/>
  <c r="AC225" i="5"/>
  <c r="AC226" i="5"/>
  <c r="AC227" i="5"/>
  <c r="AC228" i="5"/>
  <c r="AC229" i="5"/>
  <c r="AC230" i="5"/>
  <c r="AC231" i="5"/>
  <c r="AC232" i="5"/>
  <c r="AC233" i="5"/>
  <c r="AC234" i="5"/>
  <c r="AC235" i="5"/>
  <c r="AC236" i="5"/>
  <c r="AC237" i="5"/>
  <c r="AC238" i="5"/>
  <c r="AC239" i="5"/>
  <c r="AC240" i="5"/>
  <c r="AC241" i="5"/>
  <c r="AC242" i="5"/>
  <c r="AC243" i="5"/>
  <c r="AC244" i="5"/>
  <c r="AC245" i="5"/>
  <c r="AC246" i="5"/>
  <c r="AC247" i="5"/>
  <c r="AC248" i="5"/>
  <c r="AC249" i="5"/>
  <c r="AC250" i="5"/>
  <c r="AC251" i="5"/>
  <c r="AC252" i="5"/>
  <c r="AC253" i="5"/>
  <c r="AC254" i="5"/>
  <c r="AC255" i="5"/>
  <c r="AC256" i="5"/>
  <c r="AC257" i="5"/>
  <c r="AC258" i="5"/>
  <c r="AC259" i="5"/>
  <c r="AC260" i="5"/>
  <c r="AC261" i="5"/>
  <c r="AC262" i="5"/>
  <c r="AC263" i="5"/>
  <c r="AC264" i="5"/>
  <c r="AC265" i="5"/>
  <c r="AC266" i="5"/>
  <c r="AC267" i="5"/>
  <c r="AC268" i="5"/>
  <c r="AC269" i="5"/>
  <c r="AC270" i="5"/>
  <c r="AC271" i="5"/>
  <c r="AC272" i="5"/>
  <c r="AC273" i="5"/>
  <c r="AC274" i="5"/>
  <c r="AC275" i="5"/>
  <c r="AC276" i="5"/>
  <c r="AC277" i="5"/>
  <c r="AC278" i="5"/>
  <c r="AC279" i="5"/>
  <c r="AC280" i="5"/>
  <c r="AC281" i="5"/>
  <c r="AC282" i="5"/>
  <c r="AC283" i="5"/>
  <c r="AC284" i="5"/>
  <c r="AC285" i="5"/>
  <c r="AC286" i="5"/>
  <c r="AC287" i="5"/>
  <c r="AC288" i="5"/>
  <c r="AC289" i="5"/>
  <c r="AC290" i="5"/>
  <c r="AC291" i="5"/>
  <c r="AC292" i="5"/>
  <c r="AC293" i="5"/>
  <c r="AC294" i="5"/>
  <c r="AC295" i="5"/>
  <c r="AC296" i="5"/>
  <c r="AC297" i="5"/>
  <c r="AC298" i="5"/>
  <c r="AC299" i="5"/>
  <c r="AC300" i="5"/>
  <c r="AC301" i="5"/>
  <c r="AC302" i="5"/>
  <c r="AC303" i="5"/>
  <c r="AC304" i="5"/>
  <c r="AC305" i="5"/>
  <c r="AC306" i="5"/>
  <c r="AC307" i="5"/>
  <c r="AC308" i="5"/>
  <c r="AC309" i="5"/>
  <c r="AC310" i="5"/>
  <c r="AC311" i="5"/>
  <c r="AC312" i="5"/>
  <c r="AC313" i="5"/>
  <c r="AC314" i="5"/>
  <c r="AC315" i="5"/>
  <c r="AC316" i="5"/>
  <c r="AC317" i="5"/>
  <c r="AC318" i="5"/>
  <c r="AC319" i="5"/>
  <c r="AC320" i="5"/>
  <c r="AC321" i="5"/>
  <c r="AC322" i="5"/>
  <c r="AC323" i="5"/>
  <c r="AC324" i="5"/>
  <c r="AC325" i="5"/>
  <c r="AC326" i="5"/>
  <c r="AC327" i="5"/>
  <c r="AC328" i="5"/>
  <c r="AC329" i="5"/>
  <c r="AC330" i="5"/>
  <c r="AC331" i="5"/>
  <c r="AC332" i="5"/>
  <c r="AC333" i="5"/>
  <c r="AC334" i="5"/>
  <c r="AC335" i="5"/>
  <c r="AC336" i="5"/>
  <c r="AC337" i="5"/>
  <c r="AC338" i="5"/>
  <c r="AC339" i="5"/>
  <c r="AC340" i="5"/>
  <c r="AC341" i="5"/>
  <c r="AC342" i="5"/>
  <c r="AC343" i="5"/>
  <c r="AC344" i="5"/>
  <c r="AC345" i="5"/>
  <c r="AC346" i="5"/>
  <c r="AC347" i="5"/>
  <c r="AC348" i="5"/>
  <c r="AC349" i="5"/>
  <c r="AC350" i="5"/>
  <c r="AC351" i="5"/>
  <c r="AC352" i="5"/>
  <c r="AC353" i="5"/>
  <c r="AC354" i="5"/>
  <c r="AC355" i="5"/>
  <c r="AC356" i="5"/>
  <c r="AC357" i="5"/>
  <c r="AC358" i="5"/>
  <c r="AC359" i="5"/>
  <c r="AC360" i="5"/>
  <c r="AC361" i="5"/>
  <c r="AC362" i="5"/>
  <c r="AC363" i="5"/>
  <c r="AC364" i="5"/>
  <c r="AC365" i="5"/>
  <c r="AC366" i="5"/>
  <c r="AC367" i="5"/>
  <c r="AC368" i="5"/>
  <c r="AC369" i="5"/>
  <c r="AC370" i="5"/>
  <c r="AC371" i="5"/>
  <c r="AC372" i="5"/>
  <c r="AC373" i="5"/>
  <c r="AC374" i="5"/>
  <c r="AC375" i="5"/>
  <c r="AC376" i="5"/>
  <c r="AC377" i="5"/>
  <c r="AC378" i="5"/>
  <c r="AC379" i="5"/>
  <c r="AC380" i="5"/>
  <c r="AC381" i="5"/>
  <c r="AC382" i="5"/>
  <c r="AC383" i="5"/>
  <c r="AC384" i="5"/>
  <c r="AC385" i="5"/>
  <c r="AC386" i="5"/>
  <c r="AC387" i="5"/>
  <c r="AC388" i="5"/>
  <c r="AC389" i="5"/>
  <c r="AC391" i="5"/>
  <c r="AC392" i="5"/>
  <c r="AC393" i="5"/>
  <c r="AC394" i="5"/>
  <c r="AC395" i="5"/>
  <c r="AC396" i="5"/>
  <c r="AC397" i="5"/>
  <c r="AC398" i="5"/>
  <c r="AC399" i="5"/>
  <c r="AC400" i="5"/>
  <c r="AC401" i="5"/>
  <c r="AC402" i="5"/>
  <c r="AC403" i="5"/>
  <c r="AC404" i="5"/>
  <c r="AC405" i="5"/>
  <c r="AC406" i="5"/>
  <c r="AC407" i="5"/>
  <c r="AC408" i="5"/>
  <c r="AC409" i="5"/>
  <c r="AC410" i="5"/>
  <c r="AC411" i="5"/>
  <c r="AC412" i="5"/>
  <c r="AC413" i="5"/>
  <c r="AC414" i="5"/>
  <c r="AC415" i="5"/>
  <c r="AC416" i="5"/>
  <c r="AC417" i="5"/>
  <c r="AC418" i="5"/>
  <c r="AC419" i="5"/>
  <c r="AC420" i="5"/>
  <c r="AC421" i="5"/>
  <c r="AC422" i="5"/>
  <c r="AC423" i="5"/>
  <c r="AC424" i="5"/>
  <c r="AC425" i="5"/>
  <c r="AC426" i="5"/>
  <c r="AC427" i="5"/>
  <c r="AC428" i="5"/>
  <c r="AC429" i="5"/>
  <c r="AC430" i="5"/>
  <c r="AC431" i="5"/>
  <c r="AC432" i="5"/>
  <c r="AC433" i="5"/>
  <c r="AC434" i="5"/>
  <c r="AC435" i="5"/>
  <c r="AC436" i="5"/>
  <c r="AC437" i="5"/>
  <c r="AC438" i="5"/>
  <c r="AC439" i="5"/>
  <c r="AC440" i="5"/>
  <c r="AC441" i="5"/>
  <c r="AC442" i="5"/>
  <c r="AC443" i="5"/>
  <c r="AC444" i="5"/>
  <c r="AC445" i="5"/>
  <c r="AC446" i="5"/>
  <c r="AC447" i="5"/>
  <c r="AC448" i="5"/>
  <c r="AC449" i="5"/>
  <c r="AC450" i="5"/>
  <c r="AC451" i="5"/>
  <c r="AC452" i="5"/>
  <c r="AC453" i="5"/>
  <c r="AC454" i="5"/>
  <c r="AC455" i="5"/>
  <c r="AC456" i="5"/>
  <c r="AC457" i="5"/>
  <c r="AC458" i="5"/>
  <c r="AC459" i="5"/>
  <c r="AC460" i="5"/>
  <c r="AC461" i="5"/>
  <c r="AC462" i="5"/>
  <c r="AC463" i="5"/>
  <c r="AC464" i="5"/>
  <c r="AC465" i="5"/>
  <c r="AC466" i="5"/>
  <c r="AC467" i="5"/>
  <c r="AC468" i="5"/>
  <c r="AC469" i="5"/>
  <c r="AC470" i="5"/>
  <c r="AC471" i="5"/>
  <c r="AC472" i="5"/>
  <c r="AC473" i="5"/>
  <c r="AC474" i="5"/>
  <c r="AC475" i="5"/>
  <c r="AC476" i="5"/>
  <c r="AC477" i="5"/>
  <c r="AC478" i="5"/>
  <c r="AC479" i="5"/>
  <c r="AC480" i="5"/>
  <c r="AC481" i="5"/>
  <c r="AC482" i="5"/>
  <c r="AC483" i="5"/>
  <c r="AC484" i="5"/>
  <c r="AC485" i="5"/>
  <c r="AC486" i="5"/>
  <c r="AC487" i="5"/>
  <c r="AC488" i="5"/>
  <c r="AC489" i="5"/>
  <c r="AC490" i="5"/>
  <c r="AC491" i="5"/>
  <c r="AC492" i="5"/>
  <c r="AC493" i="5"/>
  <c r="AC494" i="5"/>
  <c r="AC495" i="5"/>
  <c r="AC496" i="5"/>
  <c r="AC497" i="5"/>
  <c r="AC498" i="5"/>
  <c r="AC499" i="5"/>
  <c r="AC500" i="5"/>
  <c r="AC501" i="5"/>
  <c r="AC502" i="5"/>
  <c r="AC503" i="5"/>
  <c r="AC504" i="5"/>
  <c r="AC505" i="5"/>
  <c r="AC506" i="5"/>
  <c r="AC507" i="5"/>
  <c r="AC508" i="5"/>
  <c r="AC509" i="5"/>
  <c r="AF3" i="6"/>
  <c r="AF4" i="6"/>
  <c r="AF5" i="6"/>
  <c r="AF6" i="6"/>
  <c r="AF7" i="6"/>
  <c r="AF8" i="6"/>
  <c r="I9" i="6"/>
  <c r="I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I80" i="6"/>
  <c r="I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I125" i="6"/>
  <c r="I126" i="6"/>
  <c r="I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171" i="6"/>
  <c r="AF172" i="6"/>
  <c r="AF173" i="6"/>
  <c r="AF174" i="6"/>
  <c r="AF175" i="6"/>
  <c r="I176" i="6"/>
  <c r="I177" i="6"/>
  <c r="AF178" i="6"/>
  <c r="AF179" i="6"/>
  <c r="AF180" i="6"/>
  <c r="AF181" i="6"/>
  <c r="AF182" i="6"/>
  <c r="AF183" i="6"/>
  <c r="AF184" i="6"/>
  <c r="AF185" i="6"/>
  <c r="AF186" i="6"/>
  <c r="AF187" i="6"/>
  <c r="AF188" i="6"/>
  <c r="AF189" i="6"/>
  <c r="AF190" i="6"/>
  <c r="AF191" i="6"/>
  <c r="AF192" i="6"/>
  <c r="AF193" i="6"/>
  <c r="AF194" i="6"/>
  <c r="AF195" i="6"/>
  <c r="AF196" i="6"/>
  <c r="AF197" i="6"/>
  <c r="AF198" i="6"/>
  <c r="AF199" i="6"/>
  <c r="AF200" i="6"/>
  <c r="AF201" i="6"/>
  <c r="AF202" i="6"/>
  <c r="AF203" i="6"/>
  <c r="AF204" i="6"/>
  <c r="AF205" i="6"/>
  <c r="AF206" i="6"/>
  <c r="AF207" i="6"/>
  <c r="AF208" i="6"/>
  <c r="AF209" i="6"/>
  <c r="AF210" i="6"/>
  <c r="AF211" i="6"/>
  <c r="AF212" i="6"/>
  <c r="AF213" i="6"/>
  <c r="AF214" i="6"/>
  <c r="AF215" i="6"/>
  <c r="AF216" i="6"/>
  <c r="AF217" i="6"/>
  <c r="AF218" i="6"/>
  <c r="AF219" i="6"/>
  <c r="AF220" i="6"/>
  <c r="AF221" i="6"/>
  <c r="AF222" i="6"/>
  <c r="AF223" i="6"/>
  <c r="AF224" i="6"/>
  <c r="I225" i="6"/>
  <c r="I226" i="6"/>
  <c r="AF227" i="6"/>
  <c r="AF228" i="6"/>
  <c r="AF229" i="6"/>
  <c r="AF230" i="6"/>
  <c r="AF231" i="6"/>
  <c r="AF232" i="6"/>
  <c r="AF233" i="6"/>
  <c r="AF234" i="6"/>
  <c r="AF235" i="6"/>
  <c r="AF236" i="6"/>
  <c r="AF237" i="6"/>
  <c r="AF238" i="6"/>
  <c r="AF239" i="6"/>
  <c r="AF240" i="6"/>
  <c r="AF241" i="6"/>
  <c r="AF242" i="6"/>
  <c r="AF243" i="6"/>
  <c r="AF244" i="6"/>
  <c r="AF245" i="6"/>
  <c r="AF246" i="6"/>
  <c r="AF247" i="6"/>
  <c r="AF248" i="6"/>
  <c r="I249" i="6"/>
  <c r="I250" i="6"/>
  <c r="AF251" i="6"/>
  <c r="AF252" i="6"/>
  <c r="AF253" i="6"/>
  <c r="AF254" i="6"/>
  <c r="AF255" i="6"/>
  <c r="AF256" i="6"/>
  <c r="AF257" i="6"/>
  <c r="AF258" i="6"/>
  <c r="AF259" i="6"/>
  <c r="AF260" i="6"/>
  <c r="AF261" i="6"/>
  <c r="AF262" i="6"/>
  <c r="AF263" i="6"/>
  <c r="AF264" i="6"/>
  <c r="AF265" i="6"/>
  <c r="AF266" i="6"/>
  <c r="AF267" i="6"/>
  <c r="AF268" i="6"/>
  <c r="AF269" i="6"/>
  <c r="AF270" i="6"/>
  <c r="AF271" i="6"/>
  <c r="AF272" i="6"/>
  <c r="AF273" i="6"/>
  <c r="AF274" i="6"/>
  <c r="AF275" i="6"/>
  <c r="AF276" i="6"/>
  <c r="AF277" i="6"/>
  <c r="AF278" i="6"/>
  <c r="AF279" i="6"/>
  <c r="AF280" i="6"/>
  <c r="AF281" i="6"/>
  <c r="AF282" i="6"/>
  <c r="AF283" i="6"/>
  <c r="AF284" i="6"/>
  <c r="AF285" i="6"/>
  <c r="AF286" i="6"/>
  <c r="AF287" i="6"/>
  <c r="AF288" i="6"/>
  <c r="AF289" i="6"/>
  <c r="AF290" i="6"/>
  <c r="AF291" i="6"/>
  <c r="AF292" i="6"/>
  <c r="AF293" i="6"/>
  <c r="AF294" i="6"/>
  <c r="AF295" i="6"/>
  <c r="AF296" i="6"/>
  <c r="I297" i="6"/>
  <c r="I298" i="6"/>
  <c r="AF299" i="6"/>
  <c r="AF300" i="6"/>
  <c r="AF301" i="6"/>
  <c r="AF302" i="6"/>
  <c r="AF303" i="6"/>
  <c r="AF304" i="6"/>
  <c r="AF305" i="6"/>
  <c r="AF306" i="6"/>
  <c r="AF307" i="6"/>
  <c r="AF308" i="6"/>
  <c r="AF309" i="6"/>
  <c r="AF310" i="6"/>
  <c r="AF311" i="6"/>
  <c r="AF312" i="6"/>
  <c r="AF313" i="6"/>
  <c r="AF314" i="6"/>
  <c r="AF315" i="6"/>
  <c r="AF316" i="6"/>
  <c r="AF317" i="6"/>
  <c r="AF318" i="6"/>
  <c r="AF319" i="6"/>
  <c r="AF320" i="6"/>
  <c r="AF321" i="6"/>
  <c r="AF322" i="6"/>
  <c r="AF323" i="6"/>
  <c r="AF324" i="6"/>
  <c r="AF325" i="6"/>
  <c r="AF326" i="6"/>
  <c r="AF327" i="6"/>
  <c r="AF328" i="6"/>
  <c r="AF329" i="6"/>
  <c r="AF330" i="6"/>
  <c r="AF331" i="6"/>
  <c r="AF332" i="6"/>
  <c r="AF333" i="6"/>
  <c r="AF334" i="6"/>
  <c r="AF335" i="6"/>
  <c r="AF336" i="6"/>
  <c r="AF337" i="6"/>
  <c r="AF338" i="6"/>
  <c r="AF339" i="6"/>
  <c r="AF340" i="6"/>
  <c r="AF341" i="6"/>
  <c r="AF342" i="6"/>
  <c r="AF343" i="6"/>
  <c r="AF344" i="6"/>
  <c r="AF345" i="6"/>
  <c r="AF346" i="6"/>
  <c r="AF347" i="6"/>
  <c r="AF348" i="6"/>
  <c r="AF349" i="6"/>
  <c r="AF350" i="6"/>
  <c r="AF351" i="6"/>
  <c r="AF352" i="6"/>
  <c r="AF353" i="6"/>
  <c r="AF354" i="6"/>
  <c r="AF355" i="6"/>
  <c r="I356" i="6"/>
  <c r="I357" i="6"/>
  <c r="AF358" i="6"/>
  <c r="AF359" i="6"/>
  <c r="AF360" i="6"/>
  <c r="AF361" i="6"/>
  <c r="AF362" i="6"/>
  <c r="AF363" i="6"/>
  <c r="AF364" i="6"/>
  <c r="AF365" i="6"/>
  <c r="AF366" i="6"/>
  <c r="AF367" i="6"/>
  <c r="AF368" i="6"/>
  <c r="AF369" i="6"/>
  <c r="AF370" i="6"/>
  <c r="AF371" i="6"/>
  <c r="AF372" i="6"/>
  <c r="AF373" i="6"/>
  <c r="AF374" i="6"/>
  <c r="AF375" i="6"/>
  <c r="AF376" i="6"/>
  <c r="AF377" i="6"/>
  <c r="AF378" i="6"/>
  <c r="AF379" i="6"/>
  <c r="AF380" i="6"/>
  <c r="AF381" i="6"/>
  <c r="AF382" i="6"/>
  <c r="J6" i="15"/>
  <c r="K6" i="15" s="1"/>
  <c r="K18" i="15"/>
  <c r="M502" i="5"/>
  <c r="J19" i="15"/>
  <c r="K19" i="15" s="1"/>
  <c r="J20" i="15"/>
  <c r="K20" i="15" s="1"/>
  <c r="J25" i="15"/>
  <c r="K25" i="15" s="1"/>
  <c r="J8" i="15"/>
  <c r="K8" i="15" s="1"/>
  <c r="J29" i="15"/>
  <c r="K29" i="15" s="1"/>
  <c r="J30" i="15"/>
  <c r="K30" i="15" s="1"/>
  <c r="J31" i="15"/>
  <c r="K31" i="15" s="1"/>
  <c r="J33" i="15"/>
  <c r="K33" i="15" s="1"/>
  <c r="J34" i="15"/>
  <c r="K34" i="15" s="1"/>
  <c r="J35" i="15"/>
  <c r="K35" i="15" s="1"/>
  <c r="J36" i="15"/>
  <c r="K36" i="15" s="1"/>
  <c r="J42" i="15"/>
  <c r="K42" i="15" s="1"/>
  <c r="J43" i="15"/>
  <c r="K43" i="15" s="1"/>
  <c r="J9" i="15"/>
  <c r="K9" i="15" s="1"/>
  <c r="J44" i="15"/>
  <c r="K44" i="15" s="1"/>
  <c r="J45" i="15"/>
  <c r="N45" i="15" s="1"/>
  <c r="O45" i="15" s="1"/>
  <c r="J46" i="15"/>
  <c r="K46" i="15" s="1"/>
  <c r="J10" i="15"/>
  <c r="K10" i="15" s="1"/>
  <c r="J50" i="15"/>
  <c r="K50" i="15" s="1"/>
  <c r="J11" i="15"/>
  <c r="K11" i="15" s="1"/>
  <c r="J52" i="15"/>
  <c r="K52" i="15" s="1"/>
  <c r="J12" i="15"/>
  <c r="K12" i="15" s="1"/>
  <c r="J57" i="15"/>
  <c r="K57" i="15" s="1"/>
  <c r="I480" i="1"/>
  <c r="AA480" i="1" s="1"/>
  <c r="E61" i="4"/>
  <c r="E54" i="4"/>
  <c r="E12" i="4"/>
  <c r="E4" i="4"/>
  <c r="M507" i="5"/>
  <c r="M504" i="5"/>
  <c r="M491" i="5"/>
  <c r="M489" i="5"/>
  <c r="E36" i="15"/>
  <c r="H36" i="15" s="1"/>
  <c r="C57" i="4"/>
  <c r="E57" i="4" s="1"/>
  <c r="M473" i="5"/>
  <c r="E55" i="15"/>
  <c r="L55" i="15" s="1"/>
  <c r="Q55" i="15" s="1"/>
  <c r="M471" i="5"/>
  <c r="M455" i="5"/>
  <c r="E52" i="15"/>
  <c r="H52" i="15" s="1"/>
  <c r="AD447" i="5"/>
  <c r="M445" i="5"/>
  <c r="M444" i="5"/>
  <c r="M437" i="5"/>
  <c r="M428" i="5"/>
  <c r="M417" i="5"/>
  <c r="E30" i="15"/>
  <c r="H30" i="15" s="1"/>
  <c r="M408" i="5"/>
  <c r="M266" i="5"/>
  <c r="M265" i="5"/>
  <c r="M264" i="5"/>
  <c r="X263" i="5"/>
  <c r="M262" i="5"/>
  <c r="X261" i="5"/>
  <c r="X260" i="5"/>
  <c r="M259" i="5"/>
  <c r="X258" i="5"/>
  <c r="M257" i="5"/>
  <c r="M256" i="5"/>
  <c r="M255" i="5"/>
  <c r="X254" i="5"/>
  <c r="M253" i="5"/>
  <c r="X252" i="5"/>
  <c r="M251" i="5"/>
  <c r="M250" i="5"/>
  <c r="M249" i="5"/>
  <c r="M248" i="5"/>
  <c r="M247" i="5"/>
  <c r="X246" i="5"/>
  <c r="M245" i="5"/>
  <c r="X244" i="5"/>
  <c r="M243" i="5"/>
  <c r="M242" i="5"/>
  <c r="M241" i="5"/>
  <c r="M240" i="5"/>
  <c r="M239" i="5"/>
  <c r="W238" i="5"/>
  <c r="M237" i="5"/>
  <c r="W236" i="5"/>
  <c r="M235" i="5"/>
  <c r="W234" i="5"/>
  <c r="M233" i="5"/>
  <c r="M232" i="5"/>
  <c r="M231" i="5"/>
  <c r="V230" i="5"/>
  <c r="V229" i="5"/>
  <c r="V228" i="5"/>
  <c r="M50" i="5"/>
  <c r="M48" i="5"/>
  <c r="M47" i="5"/>
  <c r="I382" i="6"/>
  <c r="I381" i="6"/>
  <c r="I380" i="6"/>
  <c r="I379" i="6"/>
  <c r="I378" i="6"/>
  <c r="I375" i="6"/>
  <c r="I374" i="6"/>
  <c r="I373" i="6"/>
  <c r="I372" i="6"/>
  <c r="I371" i="6"/>
  <c r="I370" i="6"/>
  <c r="I364" i="6"/>
  <c r="I363" i="6"/>
  <c r="I351" i="6"/>
  <c r="I350" i="6"/>
  <c r="I345" i="6"/>
  <c r="I344" i="6"/>
  <c r="I338" i="6"/>
  <c r="I337" i="6"/>
  <c r="I336" i="6"/>
  <c r="I335" i="6"/>
  <c r="I324" i="6"/>
  <c r="I323" i="6"/>
  <c r="I320" i="6"/>
  <c r="I319" i="6"/>
  <c r="I318" i="6"/>
  <c r="I317" i="6"/>
  <c r="I312" i="6"/>
  <c r="I311" i="6"/>
  <c r="I307" i="6"/>
  <c r="I306" i="6"/>
  <c r="I300" i="6"/>
  <c r="I299" i="6"/>
  <c r="I296" i="6"/>
  <c r="I295" i="6"/>
  <c r="I294" i="6"/>
  <c r="I293" i="6"/>
  <c r="I290" i="6"/>
  <c r="I289" i="6"/>
  <c r="I288" i="6"/>
  <c r="I287" i="6"/>
  <c r="I280" i="6"/>
  <c r="I279" i="6"/>
  <c r="I278" i="6"/>
  <c r="I277" i="6"/>
  <c r="I274" i="6"/>
  <c r="I273" i="6"/>
  <c r="I267" i="6"/>
  <c r="I266" i="6"/>
  <c r="I263" i="6"/>
  <c r="I262" i="6"/>
  <c r="I256" i="6"/>
  <c r="I255" i="6"/>
  <c r="I254" i="6"/>
  <c r="I253" i="6"/>
  <c r="I252" i="6"/>
  <c r="I251" i="6"/>
  <c r="I243" i="6"/>
  <c r="I242" i="6"/>
  <c r="I241" i="6"/>
  <c r="I238" i="6"/>
  <c r="I237" i="6"/>
  <c r="I236" i="6"/>
  <c r="I235" i="6"/>
  <c r="I232" i="6"/>
  <c r="I231" i="6"/>
  <c r="I230" i="6"/>
  <c r="I229" i="6"/>
  <c r="I224" i="6"/>
  <c r="I223" i="6"/>
  <c r="I222" i="6"/>
  <c r="I221" i="6"/>
  <c r="I215" i="6"/>
  <c r="I214" i="6"/>
  <c r="I213" i="6"/>
  <c r="I212" i="6"/>
  <c r="I204" i="6"/>
  <c r="I203" i="6"/>
  <c r="I202" i="6"/>
  <c r="I201" i="6"/>
  <c r="I190" i="6"/>
  <c r="I189" i="6"/>
  <c r="I186" i="6"/>
  <c r="I185" i="6"/>
  <c r="I179" i="6"/>
  <c r="I178" i="6"/>
  <c r="I175" i="6"/>
  <c r="I174" i="6"/>
  <c r="I173" i="6"/>
  <c r="I172" i="6"/>
  <c r="I153" i="6"/>
  <c r="I152" i="6"/>
  <c r="I151" i="6"/>
  <c r="I150" i="6"/>
  <c r="I149" i="6"/>
  <c r="I148" i="6"/>
  <c r="I147" i="6"/>
  <c r="I146" i="6"/>
  <c r="I145" i="6"/>
  <c r="I144" i="6"/>
  <c r="I138" i="6"/>
  <c r="I137" i="6"/>
  <c r="I131" i="6"/>
  <c r="I130" i="6"/>
  <c r="I129" i="6"/>
  <c r="I128" i="6"/>
  <c r="I112" i="6"/>
  <c r="I111" i="6"/>
  <c r="I108" i="6"/>
  <c r="I107" i="6"/>
  <c r="I106" i="6"/>
  <c r="I105" i="6"/>
  <c r="I104" i="6"/>
  <c r="I103" i="6"/>
  <c r="I102" i="6"/>
  <c r="I101" i="6"/>
  <c r="I100" i="6"/>
  <c r="I97" i="6"/>
  <c r="I96" i="6"/>
  <c r="I95" i="6"/>
  <c r="I94" i="6"/>
  <c r="I93" i="6"/>
  <c r="I92" i="6"/>
  <c r="I91" i="6"/>
  <c r="I90" i="6"/>
  <c r="I89" i="6"/>
  <c r="I83" i="6"/>
  <c r="I82" i="6"/>
  <c r="I79" i="6"/>
  <c r="I78" i="6"/>
  <c r="I75" i="6"/>
  <c r="I74" i="6"/>
  <c r="I68" i="6"/>
  <c r="I67" i="6"/>
  <c r="I59" i="6"/>
  <c r="I58" i="6"/>
  <c r="I57" i="6"/>
  <c r="I56" i="6"/>
  <c r="I55" i="6"/>
  <c r="I54" i="6"/>
  <c r="I47" i="6"/>
  <c r="I46" i="6"/>
  <c r="I40" i="6"/>
  <c r="I39" i="6"/>
  <c r="I38" i="6"/>
  <c r="I37" i="6"/>
  <c r="I36" i="6"/>
  <c r="I35" i="6"/>
  <c r="I32" i="6"/>
  <c r="I31" i="6"/>
  <c r="I28" i="6"/>
  <c r="I27" i="6"/>
  <c r="I24" i="6"/>
  <c r="I23" i="6"/>
  <c r="I8" i="6"/>
  <c r="I7" i="6"/>
  <c r="I6" i="6"/>
  <c r="I5" i="6"/>
  <c r="I344" i="1"/>
  <c r="AG40" i="15"/>
  <c r="AB41" i="15"/>
  <c r="H40" i="15"/>
  <c r="I49" i="15"/>
  <c r="U25" i="15"/>
  <c r="U8" i="15"/>
  <c r="U29" i="15"/>
  <c r="U30" i="15"/>
  <c r="U31" i="15"/>
  <c r="U34" i="15"/>
  <c r="U35" i="15"/>
  <c r="U36" i="15"/>
  <c r="U42" i="15"/>
  <c r="U43" i="15"/>
  <c r="U9" i="15"/>
  <c r="U44" i="15"/>
  <c r="U45" i="15"/>
  <c r="U46" i="15"/>
  <c r="U10" i="15"/>
  <c r="U50" i="15"/>
  <c r="U11" i="15"/>
  <c r="U52" i="15"/>
  <c r="U12" i="15"/>
  <c r="U57" i="15"/>
  <c r="Q25" i="15"/>
  <c r="Q8" i="15"/>
  <c r="Q29" i="15"/>
  <c r="Q30" i="15"/>
  <c r="Q31" i="15"/>
  <c r="Q34" i="15"/>
  <c r="Q35" i="15"/>
  <c r="Q36" i="15"/>
  <c r="Q42" i="15"/>
  <c r="Q43" i="15"/>
  <c r="Q9" i="15"/>
  <c r="Q44" i="15"/>
  <c r="Q45" i="15"/>
  <c r="Q46" i="15"/>
  <c r="Q10" i="15"/>
  <c r="Q50" i="15"/>
  <c r="Q11" i="15"/>
  <c r="Q52" i="15"/>
  <c r="Q12" i="15"/>
  <c r="Q57" i="15"/>
  <c r="Q24" i="15"/>
  <c r="T25" i="15"/>
  <c r="T8" i="15"/>
  <c r="T29" i="15"/>
  <c r="T30" i="15"/>
  <c r="T31" i="15"/>
  <c r="T34" i="15"/>
  <c r="T35" i="15"/>
  <c r="T36" i="15"/>
  <c r="T42" i="15"/>
  <c r="T43" i="15"/>
  <c r="T9" i="15"/>
  <c r="T44" i="15"/>
  <c r="T45" i="15"/>
  <c r="T46" i="15"/>
  <c r="T10" i="15"/>
  <c r="T50" i="15"/>
  <c r="T11" i="15"/>
  <c r="T52" i="15"/>
  <c r="T12" i="15"/>
  <c r="T57" i="15"/>
  <c r="P19" i="15"/>
  <c r="T19" i="15"/>
  <c r="P25" i="15"/>
  <c r="P8" i="15"/>
  <c r="P29" i="15"/>
  <c r="P30" i="15"/>
  <c r="P31" i="15"/>
  <c r="P34" i="15"/>
  <c r="P35" i="15"/>
  <c r="P36" i="15"/>
  <c r="P42" i="15"/>
  <c r="P43" i="15"/>
  <c r="P9" i="15"/>
  <c r="P44" i="15"/>
  <c r="P45" i="15"/>
  <c r="P46" i="15"/>
  <c r="P10" i="15"/>
  <c r="P50" i="15"/>
  <c r="P11" i="15"/>
  <c r="P52" i="15"/>
  <c r="P12" i="15"/>
  <c r="P57" i="15"/>
  <c r="L14" i="15"/>
  <c r="P14" i="15" s="1"/>
  <c r="L15" i="15"/>
  <c r="P15" i="15"/>
  <c r="L16" i="15"/>
  <c r="P16" i="15" s="1"/>
  <c r="L17" i="15"/>
  <c r="P17" i="15" s="1"/>
  <c r="L24" i="15"/>
  <c r="P24" i="15"/>
  <c r="L26" i="15"/>
  <c r="Q26" i="15"/>
  <c r="L7" i="15"/>
  <c r="P7" i="15"/>
  <c r="L39" i="15"/>
  <c r="Q39" i="15" s="1"/>
  <c r="L38" i="15"/>
  <c r="P38" i="15" s="1"/>
  <c r="L51" i="15"/>
  <c r="Q51" i="15" s="1"/>
  <c r="L53" i="15"/>
  <c r="Q53" i="15" s="1"/>
  <c r="L56" i="15"/>
  <c r="P56" i="15" s="1"/>
  <c r="L58" i="15"/>
  <c r="Q58" i="15" s="1"/>
  <c r="L59" i="15"/>
  <c r="P59" i="15" s="1"/>
  <c r="L6" i="15"/>
  <c r="Q6" i="15"/>
  <c r="L13" i="15"/>
  <c r="Q13" i="15" s="1"/>
  <c r="L19" i="15"/>
  <c r="Q19" i="15"/>
  <c r="L20" i="15"/>
  <c r="P20" i="15"/>
  <c r="L25" i="15"/>
  <c r="L8" i="15"/>
  <c r="L29" i="15"/>
  <c r="L30" i="15"/>
  <c r="L31" i="15"/>
  <c r="L34" i="15"/>
  <c r="L35" i="15"/>
  <c r="L36" i="15"/>
  <c r="L42" i="15"/>
  <c r="L43" i="15"/>
  <c r="L9" i="15"/>
  <c r="L44" i="15"/>
  <c r="L45" i="15"/>
  <c r="L46" i="15"/>
  <c r="L10" i="15"/>
  <c r="L50" i="15"/>
  <c r="L11" i="15"/>
  <c r="L52" i="15"/>
  <c r="L12" i="15"/>
  <c r="L54" i="15"/>
  <c r="Q54" i="15" s="1"/>
  <c r="L57" i="15"/>
  <c r="M14" i="15"/>
  <c r="M15" i="15"/>
  <c r="M16" i="15"/>
  <c r="M17" i="15"/>
  <c r="M24" i="15"/>
  <c r="M26" i="15"/>
  <c r="M7" i="15"/>
  <c r="M39" i="15"/>
  <c r="M38" i="15"/>
  <c r="M51" i="15"/>
  <c r="M53" i="15"/>
  <c r="M56" i="15"/>
  <c r="M58" i="15"/>
  <c r="M59" i="15"/>
  <c r="M6" i="15"/>
  <c r="M13" i="15"/>
  <c r="M19" i="15"/>
  <c r="M20" i="15"/>
  <c r="M25" i="15"/>
  <c r="M8" i="15"/>
  <c r="M29" i="15"/>
  <c r="M30" i="15"/>
  <c r="M31" i="15"/>
  <c r="M34" i="15"/>
  <c r="M35" i="15"/>
  <c r="M36" i="15"/>
  <c r="M42" i="15"/>
  <c r="M43" i="15"/>
  <c r="M9" i="15"/>
  <c r="M44" i="15"/>
  <c r="M45" i="15"/>
  <c r="M46" i="15"/>
  <c r="M10" i="15"/>
  <c r="M50" i="15"/>
  <c r="M11" i="15"/>
  <c r="M52" i="15"/>
  <c r="M12" i="15"/>
  <c r="M54" i="15"/>
  <c r="M57" i="15"/>
  <c r="U20" i="15"/>
  <c r="T20" i="15"/>
  <c r="U15" i="15"/>
  <c r="T15" i="15"/>
  <c r="U24" i="15"/>
  <c r="T24" i="15"/>
  <c r="U19" i="15"/>
  <c r="P26" i="15"/>
  <c r="U26" i="15"/>
  <c r="Q15" i="15"/>
  <c r="Q20" i="15"/>
  <c r="T26" i="15"/>
  <c r="U7" i="15"/>
  <c r="T7" i="15"/>
  <c r="Q7" i="15"/>
  <c r="P6" i="15"/>
  <c r="T6" i="15"/>
  <c r="U6" i="15"/>
  <c r="E384" i="2"/>
  <c r="E512" i="1"/>
  <c r="H15" i="15"/>
  <c r="H16" i="15"/>
  <c r="H17" i="15"/>
  <c r="H24" i="15"/>
  <c r="H26" i="15"/>
  <c r="H7" i="15"/>
  <c r="H39" i="15"/>
  <c r="H38" i="15"/>
  <c r="H51" i="15"/>
  <c r="H53" i="15"/>
  <c r="H56" i="15"/>
  <c r="H58" i="15"/>
  <c r="H59" i="15"/>
  <c r="H13" i="15"/>
  <c r="H50" i="15"/>
  <c r="H54" i="15"/>
  <c r="H57" i="15"/>
  <c r="H14" i="15"/>
  <c r="I14" i="15"/>
  <c r="I50" i="15"/>
  <c r="I28" i="15"/>
  <c r="I24" i="15"/>
  <c r="I26" i="15"/>
  <c r="I7" i="15"/>
  <c r="I39" i="15"/>
  <c r="I38" i="15"/>
  <c r="I53" i="15"/>
  <c r="I56" i="15"/>
  <c r="I58" i="15"/>
  <c r="I59" i="15"/>
  <c r="I6" i="15"/>
  <c r="I18" i="15"/>
  <c r="I19" i="15"/>
  <c r="I20" i="15"/>
  <c r="I21" i="15"/>
  <c r="I22" i="15"/>
  <c r="I23" i="15"/>
  <c r="I25" i="15"/>
  <c r="I27" i="15"/>
  <c r="I8" i="15"/>
  <c r="I29" i="15"/>
  <c r="I30" i="15"/>
  <c r="I31" i="15"/>
  <c r="I32" i="15"/>
  <c r="I33" i="15"/>
  <c r="I34" i="15"/>
  <c r="I35" i="15"/>
  <c r="I36" i="15"/>
  <c r="I37" i="15"/>
  <c r="I42" i="15"/>
  <c r="I43" i="15"/>
  <c r="I9" i="15"/>
  <c r="I44" i="15"/>
  <c r="I45" i="15"/>
  <c r="I46" i="15"/>
  <c r="I10" i="15"/>
  <c r="I47" i="15"/>
  <c r="I48" i="15"/>
  <c r="I11" i="15"/>
  <c r="I52" i="15"/>
  <c r="I12" i="15"/>
  <c r="I54" i="15"/>
  <c r="I55" i="15"/>
  <c r="I57" i="15"/>
  <c r="I16" i="15"/>
  <c r="I17" i="15"/>
  <c r="AH382" i="6"/>
  <c r="AG382" i="6"/>
  <c r="AE382" i="6"/>
  <c r="AD382" i="6"/>
  <c r="AC382" i="6"/>
  <c r="AB382" i="6"/>
  <c r="AA382" i="6"/>
  <c r="Z382" i="6"/>
  <c r="U382" i="6"/>
  <c r="Q382" i="6"/>
  <c r="AI381" i="6"/>
  <c r="AH381" i="6"/>
  <c r="AG381" i="6"/>
  <c r="AE381" i="6"/>
  <c r="AD381" i="6"/>
  <c r="AC381" i="6"/>
  <c r="AB381" i="6"/>
  <c r="Z381" i="6"/>
  <c r="U381" i="6"/>
  <c r="Q381" i="6"/>
  <c r="AI380" i="6"/>
  <c r="AH380" i="6"/>
  <c r="AG380" i="6"/>
  <c r="AE380" i="6"/>
  <c r="AD380" i="6"/>
  <c r="AC380" i="6"/>
  <c r="AB380" i="6"/>
  <c r="Z380" i="6"/>
  <c r="U380" i="6"/>
  <c r="Q380" i="6"/>
  <c r="AI379" i="6"/>
  <c r="AH379" i="6"/>
  <c r="AG379" i="6"/>
  <c r="AE379" i="6"/>
  <c r="AC379" i="6"/>
  <c r="AB379" i="6"/>
  <c r="AA379" i="6"/>
  <c r="Z379" i="6"/>
  <c r="U379" i="6"/>
  <c r="Q379" i="6"/>
  <c r="AI378" i="6"/>
  <c r="AH378" i="6"/>
  <c r="AG378" i="6"/>
  <c r="AE378" i="6"/>
  <c r="AC378" i="6"/>
  <c r="AB378" i="6"/>
  <c r="AA378" i="6"/>
  <c r="Z378" i="6"/>
  <c r="U378" i="6"/>
  <c r="Q378" i="6"/>
  <c r="AI377" i="6"/>
  <c r="AH377" i="6"/>
  <c r="AG377" i="6"/>
  <c r="AE377" i="6"/>
  <c r="AD377" i="6"/>
  <c r="AC377" i="6"/>
  <c r="AB377" i="6"/>
  <c r="AA377" i="6"/>
  <c r="Z377" i="6"/>
  <c r="U377" i="6"/>
  <c r="Q377" i="6"/>
  <c r="AI376" i="6"/>
  <c r="AH376" i="6"/>
  <c r="AG376" i="6"/>
  <c r="AE376" i="6"/>
  <c r="AD376" i="6"/>
  <c r="AC376" i="6"/>
  <c r="AB376" i="6"/>
  <c r="AA376" i="6"/>
  <c r="Z376" i="6"/>
  <c r="U376" i="6"/>
  <c r="Q376" i="6"/>
  <c r="AI375" i="6"/>
  <c r="AH375" i="6"/>
  <c r="AG375" i="6"/>
  <c r="AE375" i="6"/>
  <c r="AD375" i="6"/>
  <c r="AC375" i="6"/>
  <c r="AA375" i="6"/>
  <c r="Z375" i="6"/>
  <c r="U375" i="6"/>
  <c r="Q375" i="6"/>
  <c r="AI374" i="6"/>
  <c r="AH374" i="6"/>
  <c r="AG374" i="6"/>
  <c r="AE374" i="6"/>
  <c r="AD374" i="6"/>
  <c r="AC374" i="6"/>
  <c r="AA374" i="6"/>
  <c r="Z374" i="6"/>
  <c r="U374" i="6"/>
  <c r="Q374" i="6"/>
  <c r="AI373" i="6"/>
  <c r="AH373" i="6"/>
  <c r="AG373" i="6"/>
  <c r="AD373" i="6"/>
  <c r="AC373" i="6"/>
  <c r="AB373" i="6"/>
  <c r="AA373" i="6"/>
  <c r="Z373" i="6"/>
  <c r="U373" i="6"/>
  <c r="Q373" i="6"/>
  <c r="AI372" i="6"/>
  <c r="AH372" i="6"/>
  <c r="AG372" i="6"/>
  <c r="AD372" i="6"/>
  <c r="AC372" i="6"/>
  <c r="AB372" i="6"/>
  <c r="AA372" i="6"/>
  <c r="Z372" i="6"/>
  <c r="U372" i="6"/>
  <c r="Q372" i="6"/>
  <c r="AI371" i="6"/>
  <c r="AH371" i="6"/>
  <c r="AG371" i="6"/>
  <c r="AE371" i="6"/>
  <c r="AD371" i="6"/>
  <c r="AC371" i="6"/>
  <c r="AB371" i="6"/>
  <c r="AA371" i="6"/>
  <c r="U371" i="6"/>
  <c r="Q371" i="6"/>
  <c r="AI370" i="6"/>
  <c r="AH370" i="6"/>
  <c r="AG370" i="6"/>
  <c r="AE370" i="6"/>
  <c r="AD370" i="6"/>
  <c r="AC370" i="6"/>
  <c r="AB370" i="6"/>
  <c r="AA370" i="6"/>
  <c r="U370" i="6"/>
  <c r="Q370" i="6"/>
  <c r="AI369" i="6"/>
  <c r="AH369" i="6"/>
  <c r="AG369" i="6"/>
  <c r="AE369" i="6"/>
  <c r="AD369" i="6"/>
  <c r="AC369" i="6"/>
  <c r="AB369" i="6"/>
  <c r="AA369" i="6"/>
  <c r="Z369" i="6"/>
  <c r="U369" i="6"/>
  <c r="Q369" i="6"/>
  <c r="AI368" i="6"/>
  <c r="AH368" i="6"/>
  <c r="AG368" i="6"/>
  <c r="AE368" i="6"/>
  <c r="AD368" i="6"/>
  <c r="AC368" i="6"/>
  <c r="AB368" i="6"/>
  <c r="AA368" i="6"/>
  <c r="Z368" i="6"/>
  <c r="U368" i="6"/>
  <c r="Q368" i="6"/>
  <c r="AI367" i="6"/>
  <c r="AH367" i="6"/>
  <c r="AG367" i="6"/>
  <c r="AE367" i="6"/>
  <c r="AD367" i="6"/>
  <c r="AC367" i="6"/>
  <c r="AB367" i="6"/>
  <c r="AA367" i="6"/>
  <c r="Z367" i="6"/>
  <c r="U367" i="6"/>
  <c r="Q367" i="6"/>
  <c r="AI366" i="6"/>
  <c r="AH366" i="6"/>
  <c r="AG366" i="6"/>
  <c r="AE366" i="6"/>
  <c r="AD366" i="6"/>
  <c r="AC366" i="6"/>
  <c r="AB366" i="6"/>
  <c r="AA366" i="6"/>
  <c r="Z366" i="6"/>
  <c r="U366" i="6"/>
  <c r="Q366" i="6"/>
  <c r="AI365" i="6"/>
  <c r="AH365" i="6"/>
  <c r="AG365" i="6"/>
  <c r="AE365" i="6"/>
  <c r="AD365" i="6"/>
  <c r="AC365" i="6"/>
  <c r="AB365" i="6"/>
  <c r="AA365" i="6"/>
  <c r="Z365" i="6"/>
  <c r="U365" i="6"/>
  <c r="Q365" i="6"/>
  <c r="AI364" i="6"/>
  <c r="AH364" i="6"/>
  <c r="AG364" i="6"/>
  <c r="AE364" i="6"/>
  <c r="AD364" i="6"/>
  <c r="AB364" i="6"/>
  <c r="AA364" i="6"/>
  <c r="Z364" i="6"/>
  <c r="U364" i="6"/>
  <c r="Q364" i="6"/>
  <c r="AI363" i="6"/>
  <c r="AH363" i="6"/>
  <c r="AG363" i="6"/>
  <c r="AE363" i="6"/>
  <c r="AD363" i="6"/>
  <c r="AB363" i="6"/>
  <c r="AA363" i="6"/>
  <c r="Z363" i="6"/>
  <c r="U363" i="6"/>
  <c r="Q363" i="6"/>
  <c r="AI362" i="6"/>
  <c r="AH362" i="6"/>
  <c r="AG362" i="6"/>
  <c r="AE362" i="6"/>
  <c r="AD362" i="6"/>
  <c r="AC362" i="6"/>
  <c r="AB362" i="6"/>
  <c r="AA362" i="6"/>
  <c r="Z362" i="6"/>
  <c r="U362" i="6"/>
  <c r="Q362" i="6"/>
  <c r="AI361" i="6"/>
  <c r="AH361" i="6"/>
  <c r="AG361" i="6"/>
  <c r="AE361" i="6"/>
  <c r="AD361" i="6"/>
  <c r="AC361" i="6"/>
  <c r="AB361" i="6"/>
  <c r="AA361" i="6"/>
  <c r="Z361" i="6"/>
  <c r="U361" i="6"/>
  <c r="Q361" i="6"/>
  <c r="AI360" i="6"/>
  <c r="AH360" i="6"/>
  <c r="AG360" i="6"/>
  <c r="AE360" i="6"/>
  <c r="AD360" i="6"/>
  <c r="AC360" i="6"/>
  <c r="AB360" i="6"/>
  <c r="AA360" i="6"/>
  <c r="Z360" i="6"/>
  <c r="U360" i="6"/>
  <c r="Q360" i="6"/>
  <c r="AI359" i="6"/>
  <c r="AH359" i="6"/>
  <c r="AG359" i="6"/>
  <c r="AE359" i="6"/>
  <c r="AD359" i="6"/>
  <c r="AC359" i="6"/>
  <c r="AB359" i="6"/>
  <c r="AA359" i="6"/>
  <c r="Z359" i="6"/>
  <c r="U359" i="6"/>
  <c r="Q359" i="6"/>
  <c r="AI358" i="6"/>
  <c r="AH358" i="6"/>
  <c r="AG358" i="6"/>
  <c r="AE358" i="6"/>
  <c r="AD358" i="6"/>
  <c r="AC358" i="6"/>
  <c r="AB358" i="6"/>
  <c r="AA358" i="6"/>
  <c r="Z358" i="6"/>
  <c r="U358" i="6"/>
  <c r="Q358" i="6"/>
  <c r="AI357" i="6"/>
  <c r="AH357" i="6"/>
  <c r="AG357" i="6"/>
  <c r="AE357" i="6"/>
  <c r="AD357" i="6"/>
  <c r="AC357" i="6"/>
  <c r="AB357" i="6"/>
  <c r="AA357" i="6"/>
  <c r="Z357" i="6"/>
  <c r="U357" i="6"/>
  <c r="Q357" i="6"/>
  <c r="AI356" i="6"/>
  <c r="AH356" i="6"/>
  <c r="AG356" i="6"/>
  <c r="AE356" i="6"/>
  <c r="AD356" i="6"/>
  <c r="AC356" i="6"/>
  <c r="AB356" i="6"/>
  <c r="AA356" i="6"/>
  <c r="Z356" i="6"/>
  <c r="U356" i="6"/>
  <c r="Q356" i="6"/>
  <c r="AI355" i="6"/>
  <c r="AH355" i="6"/>
  <c r="AG355" i="6"/>
  <c r="AE355" i="6"/>
  <c r="AD355" i="6"/>
  <c r="AC355" i="6"/>
  <c r="AB355" i="6"/>
  <c r="AA355" i="6"/>
  <c r="Z355" i="6"/>
  <c r="U355" i="6"/>
  <c r="Q355" i="6"/>
  <c r="AI354" i="6"/>
  <c r="AH354" i="6"/>
  <c r="AG354" i="6"/>
  <c r="AE354" i="6"/>
  <c r="AD354" i="6"/>
  <c r="AC354" i="6"/>
  <c r="AB354" i="6"/>
  <c r="AA354" i="6"/>
  <c r="Z354" i="6"/>
  <c r="U354" i="6"/>
  <c r="Q354" i="6"/>
  <c r="AI353" i="6"/>
  <c r="AH353" i="6"/>
  <c r="AG353" i="6"/>
  <c r="AE353" i="6"/>
  <c r="AD353" i="6"/>
  <c r="AC353" i="6"/>
  <c r="AB353" i="6"/>
  <c r="AA353" i="6"/>
  <c r="Z353" i="6"/>
  <c r="U353" i="6"/>
  <c r="Q353" i="6"/>
  <c r="AI352" i="6"/>
  <c r="AH352" i="6"/>
  <c r="AG352" i="6"/>
  <c r="AE352" i="6"/>
  <c r="AD352" i="6"/>
  <c r="AC352" i="6"/>
  <c r="AB352" i="6"/>
  <c r="AA352" i="6"/>
  <c r="Z352" i="6"/>
  <c r="U352" i="6"/>
  <c r="Q352" i="6"/>
  <c r="AI351" i="6"/>
  <c r="AH351" i="6"/>
  <c r="AG351" i="6"/>
  <c r="AE351" i="6"/>
  <c r="AD351" i="6"/>
  <c r="AC351" i="6"/>
  <c r="AB351" i="6"/>
  <c r="AA351" i="6"/>
  <c r="Z351" i="6"/>
  <c r="U351" i="6"/>
  <c r="AI350" i="6"/>
  <c r="AH350" i="6"/>
  <c r="AG350" i="6"/>
  <c r="AE350" i="6"/>
  <c r="AD350" i="6"/>
  <c r="AC350" i="6"/>
  <c r="AB350" i="6"/>
  <c r="AA350" i="6"/>
  <c r="Z350" i="6"/>
  <c r="U350" i="6"/>
  <c r="AI349" i="6"/>
  <c r="AH349" i="6"/>
  <c r="AG349" i="6"/>
  <c r="AE349" i="6"/>
  <c r="AD349" i="6"/>
  <c r="AC349" i="6"/>
  <c r="AB349" i="6"/>
  <c r="AA349" i="6"/>
  <c r="Z349" i="6"/>
  <c r="U349" i="6"/>
  <c r="Q349" i="6"/>
  <c r="AI348" i="6"/>
  <c r="AH348" i="6"/>
  <c r="AG348" i="6"/>
  <c r="AE348" i="6"/>
  <c r="AD348" i="6"/>
  <c r="AC348" i="6"/>
  <c r="AB348" i="6"/>
  <c r="AA348" i="6"/>
  <c r="Z348" i="6"/>
  <c r="U348" i="6"/>
  <c r="Q348" i="6"/>
  <c r="AI347" i="6"/>
  <c r="AH347" i="6"/>
  <c r="AG347" i="6"/>
  <c r="AE347" i="6"/>
  <c r="AD347" i="6"/>
  <c r="AC347" i="6"/>
  <c r="AB347" i="6"/>
  <c r="AA347" i="6"/>
  <c r="Z347" i="6"/>
  <c r="U347" i="6"/>
  <c r="Q347" i="6"/>
  <c r="AI346" i="6"/>
  <c r="AH346" i="6"/>
  <c r="AG346" i="6"/>
  <c r="AE346" i="6"/>
  <c r="AD346" i="6"/>
  <c r="AC346" i="6"/>
  <c r="AB346" i="6"/>
  <c r="AA346" i="6"/>
  <c r="Z346" i="6"/>
  <c r="U346" i="6"/>
  <c r="Q346" i="6"/>
  <c r="AI345" i="6"/>
  <c r="AH345" i="6"/>
  <c r="AG345" i="6"/>
  <c r="AE345" i="6"/>
  <c r="AD345" i="6"/>
  <c r="AC345" i="6"/>
  <c r="AB345" i="6"/>
  <c r="AA345" i="6"/>
  <c r="Z345" i="6"/>
  <c r="Q345" i="6"/>
  <c r="AI344" i="6"/>
  <c r="AH344" i="6"/>
  <c r="AG344" i="6"/>
  <c r="AE344" i="6"/>
  <c r="AD344" i="6"/>
  <c r="AC344" i="6"/>
  <c r="AB344" i="6"/>
  <c r="AA344" i="6"/>
  <c r="Z344" i="6"/>
  <c r="Q344" i="6"/>
  <c r="AI343" i="6"/>
  <c r="AH343" i="6"/>
  <c r="AG343" i="6"/>
  <c r="AE343" i="6"/>
  <c r="AD343" i="6"/>
  <c r="AC343" i="6"/>
  <c r="AB343" i="6"/>
  <c r="AA343" i="6"/>
  <c r="Z343" i="6"/>
  <c r="U343" i="6"/>
  <c r="Q343" i="6"/>
  <c r="AI342" i="6"/>
  <c r="AH342" i="6"/>
  <c r="AG342" i="6"/>
  <c r="AE342" i="6"/>
  <c r="AD342" i="6"/>
  <c r="AC342" i="6"/>
  <c r="AB342" i="6"/>
  <c r="AA342" i="6"/>
  <c r="Z342" i="6"/>
  <c r="U342" i="6"/>
  <c r="Q342" i="6"/>
  <c r="AI341" i="6"/>
  <c r="AH341" i="6"/>
  <c r="AG341" i="6"/>
  <c r="AE341" i="6"/>
  <c r="AD341" i="6"/>
  <c r="AC341" i="6"/>
  <c r="AB341" i="6"/>
  <c r="AA341" i="6"/>
  <c r="Z341" i="6"/>
  <c r="U341" i="6"/>
  <c r="Q341" i="6"/>
  <c r="AI340" i="6"/>
  <c r="AH340" i="6"/>
  <c r="AG340" i="6"/>
  <c r="AE340" i="6"/>
  <c r="AD340" i="6"/>
  <c r="AC340" i="6"/>
  <c r="AB340" i="6"/>
  <c r="AA340" i="6"/>
  <c r="Z340" i="6"/>
  <c r="U340" i="6"/>
  <c r="Q340" i="6"/>
  <c r="AI339" i="6"/>
  <c r="AH339" i="6"/>
  <c r="AG339" i="6"/>
  <c r="AE339" i="6"/>
  <c r="AD339" i="6"/>
  <c r="AC339" i="6"/>
  <c r="AB339" i="6"/>
  <c r="AA339" i="6"/>
  <c r="Z339" i="6"/>
  <c r="U339" i="6"/>
  <c r="Q339" i="6"/>
  <c r="AI338" i="6"/>
  <c r="AH338" i="6"/>
  <c r="AE338" i="6"/>
  <c r="AD338" i="6"/>
  <c r="AC338" i="6"/>
  <c r="AB338" i="6"/>
  <c r="AA338" i="6"/>
  <c r="Z338" i="6"/>
  <c r="U338" i="6"/>
  <c r="Q338" i="6"/>
  <c r="AI337" i="6"/>
  <c r="AH337" i="6"/>
  <c r="AE337" i="6"/>
  <c r="AD337" i="6"/>
  <c r="AC337" i="6"/>
  <c r="AB337" i="6"/>
  <c r="AA337" i="6"/>
  <c r="Z337" i="6"/>
  <c r="U337" i="6"/>
  <c r="Q337" i="6"/>
  <c r="AH336" i="6"/>
  <c r="AG336" i="6"/>
  <c r="AE336" i="6"/>
  <c r="AD336" i="6"/>
  <c r="AC336" i="6"/>
  <c r="AB336" i="6"/>
  <c r="AA336" i="6"/>
  <c r="Z336" i="6"/>
  <c r="U336" i="6"/>
  <c r="Q336" i="6"/>
  <c r="AH335" i="6"/>
  <c r="AG335" i="6"/>
  <c r="AE335" i="6"/>
  <c r="AD335" i="6"/>
  <c r="AC335" i="6"/>
  <c r="AB335" i="6"/>
  <c r="AA335" i="6"/>
  <c r="Z335" i="6"/>
  <c r="U335" i="6"/>
  <c r="Q335" i="6"/>
  <c r="AI334" i="6"/>
  <c r="AH334" i="6"/>
  <c r="AG334" i="6"/>
  <c r="AE334" i="6"/>
  <c r="AD334" i="6"/>
  <c r="AC334" i="6"/>
  <c r="AB334" i="6"/>
  <c r="AA334" i="6"/>
  <c r="Z334" i="6"/>
  <c r="U334" i="6"/>
  <c r="Q334" i="6"/>
  <c r="AI333" i="6"/>
  <c r="AH333" i="6"/>
  <c r="AG333" i="6"/>
  <c r="AE333" i="6"/>
  <c r="AD333" i="6"/>
  <c r="AC333" i="6"/>
  <c r="AB333" i="6"/>
  <c r="AA333" i="6"/>
  <c r="Z333" i="6"/>
  <c r="U333" i="6"/>
  <c r="Q333" i="6"/>
  <c r="AI332" i="6"/>
  <c r="AH332" i="6"/>
  <c r="AG332" i="6"/>
  <c r="AE332" i="6"/>
  <c r="AD332" i="6"/>
  <c r="AC332" i="6"/>
  <c r="AB332" i="6"/>
  <c r="AA332" i="6"/>
  <c r="Z332" i="6"/>
  <c r="U332" i="6"/>
  <c r="Q332" i="6"/>
  <c r="AI331" i="6"/>
  <c r="AH331" i="6"/>
  <c r="AG331" i="6"/>
  <c r="AE331" i="6"/>
  <c r="AD331" i="6"/>
  <c r="AC331" i="6"/>
  <c r="AB331" i="6"/>
  <c r="AA331" i="6"/>
  <c r="Z331" i="6"/>
  <c r="U331" i="6"/>
  <c r="Q331" i="6"/>
  <c r="AI330" i="6"/>
  <c r="AH330" i="6"/>
  <c r="AG330" i="6"/>
  <c r="AE330" i="6"/>
  <c r="AD330" i="6"/>
  <c r="AC330" i="6"/>
  <c r="AB330" i="6"/>
  <c r="AA330" i="6"/>
  <c r="Z330" i="6"/>
  <c r="U330" i="6"/>
  <c r="Q330" i="6"/>
  <c r="AI329" i="6"/>
  <c r="AH329" i="6"/>
  <c r="AG329" i="6"/>
  <c r="AE329" i="6"/>
  <c r="AD329" i="6"/>
  <c r="AC329" i="6"/>
  <c r="AB329" i="6"/>
  <c r="AA329" i="6"/>
  <c r="Z329" i="6"/>
  <c r="U329" i="6"/>
  <c r="Q329" i="6"/>
  <c r="AI328" i="6"/>
  <c r="AH328" i="6"/>
  <c r="AG328" i="6"/>
  <c r="AE328" i="6"/>
  <c r="AD328" i="6"/>
  <c r="AC328" i="6"/>
  <c r="AB328" i="6"/>
  <c r="AA328" i="6"/>
  <c r="Z328" i="6"/>
  <c r="U328" i="6"/>
  <c r="Q328" i="6"/>
  <c r="AI327" i="6"/>
  <c r="AH327" i="6"/>
  <c r="AG327" i="6"/>
  <c r="AE327" i="6"/>
  <c r="AD327" i="6"/>
  <c r="AC327" i="6"/>
  <c r="AB327" i="6"/>
  <c r="AA327" i="6"/>
  <c r="Z327" i="6"/>
  <c r="U327" i="6"/>
  <c r="Q327" i="6"/>
  <c r="AI326" i="6"/>
  <c r="AH326" i="6"/>
  <c r="AG326" i="6"/>
  <c r="AE326" i="6"/>
  <c r="AD326" i="6"/>
  <c r="AC326" i="6"/>
  <c r="AB326" i="6"/>
  <c r="AA326" i="6"/>
  <c r="Z326" i="6"/>
  <c r="U326" i="6"/>
  <c r="Q326" i="6"/>
  <c r="AI325" i="6"/>
  <c r="AH325" i="6"/>
  <c r="AG325" i="6"/>
  <c r="AE325" i="6"/>
  <c r="AD325" i="6"/>
  <c r="AC325" i="6"/>
  <c r="AB325" i="6"/>
  <c r="AA325" i="6"/>
  <c r="Z325" i="6"/>
  <c r="U325" i="6"/>
  <c r="Q325" i="6"/>
  <c r="AI324" i="6"/>
  <c r="AH324" i="6"/>
  <c r="AG324" i="6"/>
  <c r="AD324" i="6"/>
  <c r="AC324" i="6"/>
  <c r="AB324" i="6"/>
  <c r="AA324" i="6"/>
  <c r="Z324" i="6"/>
  <c r="U324" i="6"/>
  <c r="Q324" i="6"/>
  <c r="AI323" i="6"/>
  <c r="AH323" i="6"/>
  <c r="AG323" i="6"/>
  <c r="AD323" i="6"/>
  <c r="AC323" i="6"/>
  <c r="AB323" i="6"/>
  <c r="AA323" i="6"/>
  <c r="Z323" i="6"/>
  <c r="U323" i="6"/>
  <c r="Q323" i="6"/>
  <c r="AI322" i="6"/>
  <c r="AH322" i="6"/>
  <c r="AG322" i="6"/>
  <c r="AE322" i="6"/>
  <c r="AD322" i="6"/>
  <c r="AC322" i="6"/>
  <c r="AB322" i="6"/>
  <c r="AA322" i="6"/>
  <c r="Z322" i="6"/>
  <c r="U322" i="6"/>
  <c r="Q322" i="6"/>
  <c r="AI321" i="6"/>
  <c r="AH321" i="6"/>
  <c r="AG321" i="6"/>
  <c r="AE321" i="6"/>
  <c r="AD321" i="6"/>
  <c r="AC321" i="6"/>
  <c r="AB321" i="6"/>
  <c r="AA321" i="6"/>
  <c r="Z321" i="6"/>
  <c r="U321" i="6"/>
  <c r="Q321" i="6"/>
  <c r="AI320" i="6"/>
  <c r="AH320" i="6"/>
  <c r="AE320" i="6"/>
  <c r="AD320" i="6"/>
  <c r="AC320" i="6"/>
  <c r="AB320" i="6"/>
  <c r="AA320" i="6"/>
  <c r="Z320" i="6"/>
  <c r="U320" i="6"/>
  <c r="Q320" i="6"/>
  <c r="AI319" i="6"/>
  <c r="AH319" i="6"/>
  <c r="AE319" i="6"/>
  <c r="AD319" i="6"/>
  <c r="AC319" i="6"/>
  <c r="AB319" i="6"/>
  <c r="AA319" i="6"/>
  <c r="Z319" i="6"/>
  <c r="U319" i="6"/>
  <c r="Q319" i="6"/>
  <c r="AI318" i="6"/>
  <c r="AH318" i="6"/>
  <c r="AG318" i="6"/>
  <c r="AE318" i="6"/>
  <c r="AD318" i="6"/>
  <c r="AB318" i="6"/>
  <c r="AA318" i="6"/>
  <c r="Z318" i="6"/>
  <c r="U318" i="6"/>
  <c r="Q318" i="6"/>
  <c r="AI317" i="6"/>
  <c r="AH317" i="6"/>
  <c r="AG317" i="6"/>
  <c r="AE317" i="6"/>
  <c r="AD317" i="6"/>
  <c r="AB317" i="6"/>
  <c r="AA317" i="6"/>
  <c r="Z317" i="6"/>
  <c r="U317" i="6"/>
  <c r="Q317" i="6"/>
  <c r="AI316" i="6"/>
  <c r="AH316" i="6"/>
  <c r="AG316" i="6"/>
  <c r="AE316" i="6"/>
  <c r="AD316" i="6"/>
  <c r="AC316" i="6"/>
  <c r="AB316" i="6"/>
  <c r="AA316" i="6"/>
  <c r="Z316" i="6"/>
  <c r="U316" i="6"/>
  <c r="Q316" i="6"/>
  <c r="AI315" i="6"/>
  <c r="AH315" i="6"/>
  <c r="AG315" i="6"/>
  <c r="AE315" i="6"/>
  <c r="AD315" i="6"/>
  <c r="AC315" i="6"/>
  <c r="AB315" i="6"/>
  <c r="AA315" i="6"/>
  <c r="Z315" i="6"/>
  <c r="U315" i="6"/>
  <c r="Q315" i="6"/>
  <c r="AI314" i="6"/>
  <c r="AH314" i="6"/>
  <c r="AG314" i="6"/>
  <c r="AE314" i="6"/>
  <c r="AD314" i="6"/>
  <c r="AC314" i="6"/>
  <c r="AB314" i="6"/>
  <c r="AA314" i="6"/>
  <c r="Z314" i="6"/>
  <c r="U314" i="6"/>
  <c r="Q314" i="6"/>
  <c r="AI313" i="6"/>
  <c r="AH313" i="6"/>
  <c r="AG313" i="6"/>
  <c r="AE313" i="6"/>
  <c r="AD313" i="6"/>
  <c r="AC313" i="6"/>
  <c r="AB313" i="6"/>
  <c r="AA313" i="6"/>
  <c r="Z313" i="6"/>
  <c r="U313" i="6"/>
  <c r="Q313" i="6"/>
  <c r="AI312" i="6"/>
  <c r="AH312" i="6"/>
  <c r="AG312" i="6"/>
  <c r="AE312" i="6"/>
  <c r="AD312" i="6"/>
  <c r="AC312" i="6"/>
  <c r="AB312" i="6"/>
  <c r="AA312" i="6"/>
  <c r="Z312" i="6"/>
  <c r="Q312" i="6"/>
  <c r="AI311" i="6"/>
  <c r="AH311" i="6"/>
  <c r="AG311" i="6"/>
  <c r="AE311" i="6"/>
  <c r="AD311" i="6"/>
  <c r="AC311" i="6"/>
  <c r="AB311" i="6"/>
  <c r="AA311" i="6"/>
  <c r="Z311" i="6"/>
  <c r="Q311" i="6"/>
  <c r="AI310" i="6"/>
  <c r="AH310" i="6"/>
  <c r="AG310" i="6"/>
  <c r="AE310" i="6"/>
  <c r="AD310" i="6"/>
  <c r="AC310" i="6"/>
  <c r="AB310" i="6"/>
  <c r="AA310" i="6"/>
  <c r="Z310" i="6"/>
  <c r="U310" i="6"/>
  <c r="Q310" i="6"/>
  <c r="AI309" i="6"/>
  <c r="AH309" i="6"/>
  <c r="AG309" i="6"/>
  <c r="AE309" i="6"/>
  <c r="AD309" i="6"/>
  <c r="AC309" i="6"/>
  <c r="AB309" i="6"/>
  <c r="AA309" i="6"/>
  <c r="Z309" i="6"/>
  <c r="U309" i="6"/>
  <c r="Q309" i="6"/>
  <c r="AI308" i="6"/>
  <c r="AH308" i="6"/>
  <c r="AG308" i="6"/>
  <c r="AE308" i="6"/>
  <c r="AD308" i="6"/>
  <c r="AC308" i="6"/>
  <c r="AB308" i="6"/>
  <c r="AA308" i="6"/>
  <c r="Z308" i="6"/>
  <c r="U308" i="6"/>
  <c r="Q308" i="6"/>
  <c r="AI307" i="6"/>
  <c r="AH307" i="6"/>
  <c r="AG307" i="6"/>
  <c r="AE307" i="6"/>
  <c r="AD307" i="6"/>
  <c r="AC307" i="6"/>
  <c r="AB307" i="6"/>
  <c r="Z307" i="6"/>
  <c r="U307" i="6"/>
  <c r="Q307" i="6"/>
  <c r="AI306" i="6"/>
  <c r="AH306" i="6"/>
  <c r="AG306" i="6"/>
  <c r="AE306" i="6"/>
  <c r="AD306" i="6"/>
  <c r="AC306" i="6"/>
  <c r="AB306" i="6"/>
  <c r="Z306" i="6"/>
  <c r="U306" i="6"/>
  <c r="Q306" i="6"/>
  <c r="AI305" i="6"/>
  <c r="AH305" i="6"/>
  <c r="AG305" i="6"/>
  <c r="AE305" i="6"/>
  <c r="AD305" i="6"/>
  <c r="AC305" i="6"/>
  <c r="AB305" i="6"/>
  <c r="AA305" i="6"/>
  <c r="Z305" i="6"/>
  <c r="U305" i="6"/>
  <c r="Q305" i="6"/>
  <c r="AI304" i="6"/>
  <c r="AH304" i="6"/>
  <c r="AG304" i="6"/>
  <c r="AE304" i="6"/>
  <c r="AD304" i="6"/>
  <c r="AC304" i="6"/>
  <c r="AB304" i="6"/>
  <c r="AA304" i="6"/>
  <c r="Z304" i="6"/>
  <c r="U304" i="6"/>
  <c r="Q304" i="6"/>
  <c r="AI303" i="6"/>
  <c r="AH303" i="6"/>
  <c r="AG303" i="6"/>
  <c r="AE303" i="6"/>
  <c r="AD303" i="6"/>
  <c r="AC303" i="6"/>
  <c r="AB303" i="6"/>
  <c r="AA303" i="6"/>
  <c r="Z303" i="6"/>
  <c r="U303" i="6"/>
  <c r="Q303" i="6"/>
  <c r="AI302" i="6"/>
  <c r="AH302" i="6"/>
  <c r="AG302" i="6"/>
  <c r="AE302" i="6"/>
  <c r="AD302" i="6"/>
  <c r="AC302" i="6"/>
  <c r="AB302" i="6"/>
  <c r="AA302" i="6"/>
  <c r="Z302" i="6"/>
  <c r="U302" i="6"/>
  <c r="Q302" i="6"/>
  <c r="AI301" i="6"/>
  <c r="AH301" i="6"/>
  <c r="AG301" i="6"/>
  <c r="AE301" i="6"/>
  <c r="AD301" i="6"/>
  <c r="AC301" i="6"/>
  <c r="AB301" i="6"/>
  <c r="AA301" i="6"/>
  <c r="Z301" i="6"/>
  <c r="U301" i="6"/>
  <c r="Q301" i="6"/>
  <c r="AI300" i="6"/>
  <c r="AH300" i="6"/>
  <c r="AG300" i="6"/>
  <c r="AE300" i="6"/>
  <c r="AD300" i="6"/>
  <c r="AC300" i="6"/>
  <c r="AB300" i="6"/>
  <c r="AA300" i="6"/>
  <c r="U300" i="6"/>
  <c r="Q300" i="6"/>
  <c r="AI299" i="6"/>
  <c r="AH299" i="6"/>
  <c r="AG299" i="6"/>
  <c r="AE299" i="6"/>
  <c r="AD299" i="6"/>
  <c r="AC299" i="6"/>
  <c r="AB299" i="6"/>
  <c r="AA299" i="6"/>
  <c r="U299" i="6"/>
  <c r="Q299" i="6"/>
  <c r="AI298" i="6"/>
  <c r="AH298" i="6"/>
  <c r="AG298" i="6"/>
  <c r="AE298" i="6"/>
  <c r="AD298" i="6"/>
  <c r="AC298" i="6"/>
  <c r="AB298" i="6"/>
  <c r="AA298" i="6"/>
  <c r="Z298" i="6"/>
  <c r="U298" i="6"/>
  <c r="Q298" i="6"/>
  <c r="AI297" i="6"/>
  <c r="AH297" i="6"/>
  <c r="AG297" i="6"/>
  <c r="AE297" i="6"/>
  <c r="AD297" i="6"/>
  <c r="AC297" i="6"/>
  <c r="AB297" i="6"/>
  <c r="AA297" i="6"/>
  <c r="Z297" i="6"/>
  <c r="U297" i="6"/>
  <c r="Q297" i="6"/>
  <c r="AI296" i="6"/>
  <c r="AH296" i="6"/>
  <c r="AG296" i="6"/>
  <c r="AE296" i="6"/>
  <c r="AD296" i="6"/>
  <c r="AC296" i="6"/>
  <c r="AA296" i="6"/>
  <c r="Z296" i="6"/>
  <c r="U296" i="6"/>
  <c r="Q296" i="6"/>
  <c r="AI295" i="6"/>
  <c r="AH295" i="6"/>
  <c r="AG295" i="6"/>
  <c r="AE295" i="6"/>
  <c r="AD295" i="6"/>
  <c r="AC295" i="6"/>
  <c r="AA295" i="6"/>
  <c r="Z295" i="6"/>
  <c r="U295" i="6"/>
  <c r="Q295" i="6"/>
  <c r="AI294" i="6"/>
  <c r="AH294" i="6"/>
  <c r="AG294" i="6"/>
  <c r="AE294" i="6"/>
  <c r="AC294" i="6"/>
  <c r="AB294" i="6"/>
  <c r="AA294" i="6"/>
  <c r="Z294" i="6"/>
  <c r="U294" i="6"/>
  <c r="Q294" i="6"/>
  <c r="AI293" i="6"/>
  <c r="AH293" i="6"/>
  <c r="AG293" i="6"/>
  <c r="AE293" i="6"/>
  <c r="AC293" i="6"/>
  <c r="AB293" i="6"/>
  <c r="AA293" i="6"/>
  <c r="Z293" i="6"/>
  <c r="U293" i="6"/>
  <c r="Q293" i="6"/>
  <c r="AI292" i="6"/>
  <c r="AH292" i="6"/>
  <c r="AG292" i="6"/>
  <c r="AE292" i="6"/>
  <c r="AD292" i="6"/>
  <c r="AC292" i="6"/>
  <c r="AB292" i="6"/>
  <c r="AA292" i="6"/>
  <c r="Z292" i="6"/>
  <c r="U292" i="6"/>
  <c r="Q292" i="6"/>
  <c r="AI291" i="6"/>
  <c r="AH291" i="6"/>
  <c r="AG291" i="6"/>
  <c r="AE291" i="6"/>
  <c r="AD291" i="6"/>
  <c r="AC291" i="6"/>
  <c r="AB291" i="6"/>
  <c r="AA291" i="6"/>
  <c r="Z291" i="6"/>
  <c r="U291" i="6"/>
  <c r="Q291" i="6"/>
  <c r="AI290" i="6"/>
  <c r="AH290" i="6"/>
  <c r="AG290" i="6"/>
  <c r="AE290" i="6"/>
  <c r="AD290" i="6"/>
  <c r="AC290" i="6"/>
  <c r="AB290" i="6"/>
  <c r="AA290" i="6"/>
  <c r="Z290" i="6"/>
  <c r="U290" i="6"/>
  <c r="AI289" i="6"/>
  <c r="AH289" i="6"/>
  <c r="AG289" i="6"/>
  <c r="AE289" i="6"/>
  <c r="AD289" i="6"/>
  <c r="AC289" i="6"/>
  <c r="AB289" i="6"/>
  <c r="AA289" i="6"/>
  <c r="Z289" i="6"/>
  <c r="U289" i="6"/>
  <c r="AI288" i="6"/>
  <c r="AH288" i="6"/>
  <c r="AG288" i="6"/>
  <c r="AE288" i="6"/>
  <c r="AD288" i="6"/>
  <c r="AC288" i="6"/>
  <c r="AB288" i="6"/>
  <c r="Z288" i="6"/>
  <c r="U288" i="6"/>
  <c r="Q288" i="6"/>
  <c r="AI287" i="6"/>
  <c r="AH287" i="6"/>
  <c r="AG287" i="6"/>
  <c r="AE287" i="6"/>
  <c r="AD287" i="6"/>
  <c r="AC287" i="6"/>
  <c r="AB287" i="6"/>
  <c r="Z287" i="6"/>
  <c r="U287" i="6"/>
  <c r="Q287" i="6"/>
  <c r="AI286" i="6"/>
  <c r="AH286" i="6"/>
  <c r="AG286" i="6"/>
  <c r="AE286" i="6"/>
  <c r="AD286" i="6"/>
  <c r="AC286" i="6"/>
  <c r="AB286" i="6"/>
  <c r="AA286" i="6"/>
  <c r="Z286" i="6"/>
  <c r="U286" i="6"/>
  <c r="Q286" i="6"/>
  <c r="AI285" i="6"/>
  <c r="AH285" i="6"/>
  <c r="AG285" i="6"/>
  <c r="AE285" i="6"/>
  <c r="AD285" i="6"/>
  <c r="AC285" i="6"/>
  <c r="AB285" i="6"/>
  <c r="AA285" i="6"/>
  <c r="Z285" i="6"/>
  <c r="U285" i="6"/>
  <c r="Q285" i="6"/>
  <c r="AI284" i="6"/>
  <c r="AH284" i="6"/>
  <c r="AG284" i="6"/>
  <c r="AE284" i="6"/>
  <c r="AD284" i="6"/>
  <c r="AC284" i="6"/>
  <c r="AB284" i="6"/>
  <c r="AA284" i="6"/>
  <c r="Z284" i="6"/>
  <c r="U284" i="6"/>
  <c r="Q284" i="6"/>
  <c r="AI283" i="6"/>
  <c r="AH283" i="6"/>
  <c r="AG283" i="6"/>
  <c r="AE283" i="6"/>
  <c r="AD283" i="6"/>
  <c r="AC283" i="6"/>
  <c r="AB283" i="6"/>
  <c r="AA283" i="6"/>
  <c r="Z283" i="6"/>
  <c r="U283" i="6"/>
  <c r="Q283" i="6"/>
  <c r="AI282" i="6"/>
  <c r="AH282" i="6"/>
  <c r="AG282" i="6"/>
  <c r="AE282" i="6"/>
  <c r="AD282" i="6"/>
  <c r="AC282" i="6"/>
  <c r="AB282" i="6"/>
  <c r="AA282" i="6"/>
  <c r="Z282" i="6"/>
  <c r="U282" i="6"/>
  <c r="Q282" i="6"/>
  <c r="AI281" i="6"/>
  <c r="AH281" i="6"/>
  <c r="AG281" i="6"/>
  <c r="AE281" i="6"/>
  <c r="AD281" i="6"/>
  <c r="AC281" i="6"/>
  <c r="AB281" i="6"/>
  <c r="AA281" i="6"/>
  <c r="Z281" i="6"/>
  <c r="U281" i="6"/>
  <c r="Q281" i="6"/>
  <c r="AI280" i="6"/>
  <c r="AH280" i="6"/>
  <c r="AG280" i="6"/>
  <c r="AE280" i="6"/>
  <c r="AD280" i="6"/>
  <c r="AC280" i="6"/>
  <c r="AB280" i="6"/>
  <c r="AA280" i="6"/>
  <c r="Z280" i="6"/>
  <c r="U280" i="6"/>
  <c r="AI279" i="6"/>
  <c r="AH279" i="6"/>
  <c r="AG279" i="6"/>
  <c r="AE279" i="6"/>
  <c r="AD279" i="6"/>
  <c r="AC279" i="6"/>
  <c r="AB279" i="6"/>
  <c r="AA279" i="6"/>
  <c r="Z279" i="6"/>
  <c r="U279" i="6"/>
  <c r="AI278" i="6"/>
  <c r="AH278" i="6"/>
  <c r="AG278" i="6"/>
  <c r="AE278" i="6"/>
  <c r="AD278" i="6"/>
  <c r="AC278" i="6"/>
  <c r="AB278" i="6"/>
  <c r="AA278" i="6"/>
  <c r="Z278" i="6"/>
  <c r="Q278" i="6"/>
  <c r="AI277" i="6"/>
  <c r="AH277" i="6"/>
  <c r="AG277" i="6"/>
  <c r="AE277" i="6"/>
  <c r="AD277" i="6"/>
  <c r="AC277" i="6"/>
  <c r="AB277" i="6"/>
  <c r="AA277" i="6"/>
  <c r="Z277" i="6"/>
  <c r="Q277" i="6"/>
  <c r="AI276" i="6"/>
  <c r="AH276" i="6"/>
  <c r="AG276" i="6"/>
  <c r="AE276" i="6"/>
  <c r="AD276" i="6"/>
  <c r="AC276" i="6"/>
  <c r="AB276" i="6"/>
  <c r="AA276" i="6"/>
  <c r="Z276" i="6"/>
  <c r="U276" i="6"/>
  <c r="Q276" i="6"/>
  <c r="AI275" i="6"/>
  <c r="AH275" i="6"/>
  <c r="AG275" i="6"/>
  <c r="AE275" i="6"/>
  <c r="AD275" i="6"/>
  <c r="AC275" i="6"/>
  <c r="AB275" i="6"/>
  <c r="AA275" i="6"/>
  <c r="Z275" i="6"/>
  <c r="U275" i="6"/>
  <c r="Q275" i="6"/>
  <c r="AI274" i="6"/>
  <c r="AH274" i="6"/>
  <c r="AG274" i="6"/>
  <c r="AD274" i="6"/>
  <c r="AC274" i="6"/>
  <c r="AB274" i="6"/>
  <c r="AA274" i="6"/>
  <c r="Z274" i="6"/>
  <c r="U274" i="6"/>
  <c r="Q274" i="6"/>
  <c r="AI273" i="6"/>
  <c r="AH273" i="6"/>
  <c r="AG273" i="6"/>
  <c r="AD273" i="6"/>
  <c r="AC273" i="6"/>
  <c r="AB273" i="6"/>
  <c r="AA273" i="6"/>
  <c r="Z273" i="6"/>
  <c r="U273" i="6"/>
  <c r="Q273" i="6"/>
  <c r="AI272" i="6"/>
  <c r="AH272" i="6"/>
  <c r="AG272" i="6"/>
  <c r="AE272" i="6"/>
  <c r="AD272" i="6"/>
  <c r="AC272" i="6"/>
  <c r="AB272" i="6"/>
  <c r="AA272" i="6"/>
  <c r="Z272" i="6"/>
  <c r="U272" i="6"/>
  <c r="Q272" i="6"/>
  <c r="AI271" i="6"/>
  <c r="AH271" i="6"/>
  <c r="AG271" i="6"/>
  <c r="AE271" i="6"/>
  <c r="AD271" i="6"/>
  <c r="AC271" i="6"/>
  <c r="AB271" i="6"/>
  <c r="AA271" i="6"/>
  <c r="Z271" i="6"/>
  <c r="U271" i="6"/>
  <c r="Q271" i="6"/>
  <c r="AI270" i="6"/>
  <c r="AH270" i="6"/>
  <c r="AG270" i="6"/>
  <c r="AE270" i="6"/>
  <c r="AD270" i="6"/>
  <c r="AC270" i="6"/>
  <c r="AB270" i="6"/>
  <c r="AA270" i="6"/>
  <c r="Z270" i="6"/>
  <c r="U270" i="6"/>
  <c r="Q270" i="6"/>
  <c r="AI269" i="6"/>
  <c r="AH269" i="6"/>
  <c r="AG269" i="6"/>
  <c r="AE269" i="6"/>
  <c r="AD269" i="6"/>
  <c r="AC269" i="6"/>
  <c r="AB269" i="6"/>
  <c r="AA269" i="6"/>
  <c r="Z269" i="6"/>
  <c r="U269" i="6"/>
  <c r="Q269" i="6"/>
  <c r="AI268" i="6"/>
  <c r="AH268" i="6"/>
  <c r="AG268" i="6"/>
  <c r="AE268" i="6"/>
  <c r="AD268" i="6"/>
  <c r="AC268" i="6"/>
  <c r="AB268" i="6"/>
  <c r="AA268" i="6"/>
  <c r="Z268" i="6"/>
  <c r="U268" i="6"/>
  <c r="Q268" i="6"/>
  <c r="AI267" i="6"/>
  <c r="AH267" i="6"/>
  <c r="AG267" i="6"/>
  <c r="AE267" i="6"/>
  <c r="AC267" i="6"/>
  <c r="AB267" i="6"/>
  <c r="AA267" i="6"/>
  <c r="Z267" i="6"/>
  <c r="U267" i="6"/>
  <c r="Q267" i="6"/>
  <c r="AI266" i="6"/>
  <c r="AH266" i="6"/>
  <c r="AG266" i="6"/>
  <c r="AE266" i="6"/>
  <c r="AC266" i="6"/>
  <c r="AB266" i="6"/>
  <c r="AA266" i="6"/>
  <c r="Z266" i="6"/>
  <c r="U266" i="6"/>
  <c r="Q266" i="6"/>
  <c r="AI265" i="6"/>
  <c r="AH265" i="6"/>
  <c r="AG265" i="6"/>
  <c r="AE265" i="6"/>
  <c r="AD265" i="6"/>
  <c r="AC265" i="6"/>
  <c r="AB265" i="6"/>
  <c r="AA265" i="6"/>
  <c r="Z265" i="6"/>
  <c r="U265" i="6"/>
  <c r="Q265" i="6"/>
  <c r="AI264" i="6"/>
  <c r="AH264" i="6"/>
  <c r="AG264" i="6"/>
  <c r="AE264" i="6"/>
  <c r="AD264" i="6"/>
  <c r="AC264" i="6"/>
  <c r="AB264" i="6"/>
  <c r="AA264" i="6"/>
  <c r="Z264" i="6"/>
  <c r="U264" i="6"/>
  <c r="Q264" i="6"/>
  <c r="AI263" i="6"/>
  <c r="AH263" i="6"/>
  <c r="AE263" i="6"/>
  <c r="AD263" i="6"/>
  <c r="AC263" i="6"/>
  <c r="AB263" i="6"/>
  <c r="AA263" i="6"/>
  <c r="Z263" i="6"/>
  <c r="U263" i="6"/>
  <c r="Q263" i="6"/>
  <c r="AI262" i="6"/>
  <c r="AH262" i="6"/>
  <c r="AE262" i="6"/>
  <c r="AD262" i="6"/>
  <c r="AC262" i="6"/>
  <c r="AB262" i="6"/>
  <c r="AA262" i="6"/>
  <c r="Z262" i="6"/>
  <c r="U262" i="6"/>
  <c r="Q262" i="6"/>
  <c r="AI261" i="6"/>
  <c r="AH261" i="6"/>
  <c r="AG261" i="6"/>
  <c r="AE261" i="6"/>
  <c r="AD261" i="6"/>
  <c r="AC261" i="6"/>
  <c r="AB261" i="6"/>
  <c r="AA261" i="6"/>
  <c r="Z261" i="6"/>
  <c r="U261" i="6"/>
  <c r="Q261" i="6"/>
  <c r="AI260" i="6"/>
  <c r="AH260" i="6"/>
  <c r="AG260" i="6"/>
  <c r="AE260" i="6"/>
  <c r="AD260" i="6"/>
  <c r="AC260" i="6"/>
  <c r="AB260" i="6"/>
  <c r="AA260" i="6"/>
  <c r="Z260" i="6"/>
  <c r="U260" i="6"/>
  <c r="Q260" i="6"/>
  <c r="AI259" i="6"/>
  <c r="AH259" i="6"/>
  <c r="AG259" i="6"/>
  <c r="AE259" i="6"/>
  <c r="AD259" i="6"/>
  <c r="AC259" i="6"/>
  <c r="AB259" i="6"/>
  <c r="AA259" i="6"/>
  <c r="Z259" i="6"/>
  <c r="U259" i="6"/>
  <c r="Q259" i="6"/>
  <c r="AI258" i="6"/>
  <c r="AH258" i="6"/>
  <c r="AG258" i="6"/>
  <c r="AE258" i="6"/>
  <c r="AD258" i="6"/>
  <c r="AC258" i="6"/>
  <c r="AB258" i="6"/>
  <c r="AA258" i="6"/>
  <c r="Z258" i="6"/>
  <c r="U258" i="6"/>
  <c r="Q258" i="6"/>
  <c r="AI257" i="6"/>
  <c r="AH257" i="6"/>
  <c r="AG257" i="6"/>
  <c r="AE257" i="6"/>
  <c r="AD257" i="6"/>
  <c r="AC257" i="6"/>
  <c r="AB257" i="6"/>
  <c r="AA257" i="6"/>
  <c r="Z257" i="6"/>
  <c r="U257" i="6"/>
  <c r="Q257" i="6"/>
  <c r="AI256" i="6"/>
  <c r="AH256" i="6"/>
  <c r="AG256" i="6"/>
  <c r="AE256" i="6"/>
  <c r="AD256" i="6"/>
  <c r="AC256" i="6"/>
  <c r="AB256" i="6"/>
  <c r="AA256" i="6"/>
  <c r="U256" i="6"/>
  <c r="Q256" i="6"/>
  <c r="AI255" i="6"/>
  <c r="AH255" i="6"/>
  <c r="AG255" i="6"/>
  <c r="AE255" i="6"/>
  <c r="AD255" i="6"/>
  <c r="AC255" i="6"/>
  <c r="AB255" i="6"/>
  <c r="AA255" i="6"/>
  <c r="U255" i="6"/>
  <c r="Q255" i="6"/>
  <c r="AI254" i="6"/>
  <c r="AH254" i="6"/>
  <c r="AG254" i="6"/>
  <c r="AE254" i="6"/>
  <c r="AD254" i="6"/>
  <c r="AB254" i="6"/>
  <c r="AA254" i="6"/>
  <c r="Z254" i="6"/>
  <c r="U254" i="6"/>
  <c r="Q254" i="6"/>
  <c r="AI253" i="6"/>
  <c r="AH253" i="6"/>
  <c r="AG253" i="6"/>
  <c r="AE253" i="6"/>
  <c r="AD253" i="6"/>
  <c r="AB253" i="6"/>
  <c r="AA253" i="6"/>
  <c r="Z253" i="6"/>
  <c r="U253" i="6"/>
  <c r="Q253" i="6"/>
  <c r="AI252" i="6"/>
  <c r="AH252" i="6"/>
  <c r="AG252" i="6"/>
  <c r="AE252" i="6"/>
  <c r="AD252" i="6"/>
  <c r="AC252" i="6"/>
  <c r="AA252" i="6"/>
  <c r="Z252" i="6"/>
  <c r="U252" i="6"/>
  <c r="Q252" i="6"/>
  <c r="AI251" i="6"/>
  <c r="AH251" i="6"/>
  <c r="AG251" i="6"/>
  <c r="AE251" i="6"/>
  <c r="AD251" i="6"/>
  <c r="AC251" i="6"/>
  <c r="AA251" i="6"/>
  <c r="Z251" i="6"/>
  <c r="U251" i="6"/>
  <c r="Q251" i="6"/>
  <c r="AI250" i="6"/>
  <c r="AH250" i="6"/>
  <c r="AG250" i="6"/>
  <c r="AE250" i="6"/>
  <c r="AD250" i="6"/>
  <c r="AC250" i="6"/>
  <c r="AB250" i="6"/>
  <c r="AA250" i="6"/>
  <c r="Z250" i="6"/>
  <c r="U250" i="6"/>
  <c r="Q250" i="6"/>
  <c r="AI249" i="6"/>
  <c r="AH249" i="6"/>
  <c r="AG249" i="6"/>
  <c r="AE249" i="6"/>
  <c r="AD249" i="6"/>
  <c r="AC249" i="6"/>
  <c r="AB249" i="6"/>
  <c r="AA249" i="6"/>
  <c r="Z249" i="6"/>
  <c r="U249" i="6"/>
  <c r="Q249" i="6"/>
  <c r="AI248" i="6"/>
  <c r="AH248" i="6"/>
  <c r="AG248" i="6"/>
  <c r="AE248" i="6"/>
  <c r="AD248" i="6"/>
  <c r="AC248" i="6"/>
  <c r="AB248" i="6"/>
  <c r="AA248" i="6"/>
  <c r="Z248" i="6"/>
  <c r="U248" i="6"/>
  <c r="Q248" i="6"/>
  <c r="AI247" i="6"/>
  <c r="AH247" i="6"/>
  <c r="AG247" i="6"/>
  <c r="AE247" i="6"/>
  <c r="AD247" i="6"/>
  <c r="AC247" i="6"/>
  <c r="AB247" i="6"/>
  <c r="AA247" i="6"/>
  <c r="Z247" i="6"/>
  <c r="U247" i="6"/>
  <c r="Q247" i="6"/>
  <c r="AI246" i="6"/>
  <c r="AH246" i="6"/>
  <c r="AG246" i="6"/>
  <c r="AE246" i="6"/>
  <c r="AD246" i="6"/>
  <c r="AC246" i="6"/>
  <c r="AB246" i="6"/>
  <c r="AA246" i="6"/>
  <c r="Z246" i="6"/>
  <c r="U246" i="6"/>
  <c r="Q246" i="6"/>
  <c r="AI245" i="6"/>
  <c r="AH245" i="6"/>
  <c r="AG245" i="6"/>
  <c r="AE245" i="6"/>
  <c r="AD245" i="6"/>
  <c r="AC245" i="6"/>
  <c r="AB245" i="6"/>
  <c r="AA245" i="6"/>
  <c r="Z245" i="6"/>
  <c r="U245" i="6"/>
  <c r="Q245" i="6"/>
  <c r="AI244" i="6"/>
  <c r="AH244" i="6"/>
  <c r="AG244" i="6"/>
  <c r="AE244" i="6"/>
  <c r="AD244" i="6"/>
  <c r="AC244" i="6"/>
  <c r="AB244" i="6"/>
  <c r="AA244" i="6"/>
  <c r="Z244" i="6"/>
  <c r="U244" i="6"/>
  <c r="Q244" i="6"/>
  <c r="AH243" i="6"/>
  <c r="AG243" i="6"/>
  <c r="AE243" i="6"/>
  <c r="AD243" i="6"/>
  <c r="AC243" i="6"/>
  <c r="AB243" i="6"/>
  <c r="AA243" i="6"/>
  <c r="Z243" i="6"/>
  <c r="U243" i="6"/>
  <c r="Q243" i="6"/>
  <c r="AH242" i="6"/>
  <c r="AG242" i="6"/>
  <c r="AE242" i="6"/>
  <c r="AD242" i="6"/>
  <c r="AC242" i="6"/>
  <c r="AB242" i="6"/>
  <c r="AA242" i="6"/>
  <c r="Z242" i="6"/>
  <c r="U242" i="6"/>
  <c r="Q242" i="6"/>
  <c r="AH241" i="6"/>
  <c r="AG241" i="6"/>
  <c r="AE241" i="6"/>
  <c r="AD241" i="6"/>
  <c r="AC241" i="6"/>
  <c r="AB241" i="6"/>
  <c r="AA241" i="6"/>
  <c r="Z241" i="6"/>
  <c r="U241" i="6"/>
  <c r="Q241" i="6"/>
  <c r="AI240" i="6"/>
  <c r="AH240" i="6"/>
  <c r="AG240" i="6"/>
  <c r="AE240" i="6"/>
  <c r="AD240" i="6"/>
  <c r="AC240" i="6"/>
  <c r="AB240" i="6"/>
  <c r="AA240" i="6"/>
  <c r="Z240" i="6"/>
  <c r="U240" i="6"/>
  <c r="Q240" i="6"/>
  <c r="AI239" i="6"/>
  <c r="AH239" i="6"/>
  <c r="AG239" i="6"/>
  <c r="AE239" i="6"/>
  <c r="AD239" i="6"/>
  <c r="AC239" i="6"/>
  <c r="AB239" i="6"/>
  <c r="AA239" i="6"/>
  <c r="Z239" i="6"/>
  <c r="U239" i="6"/>
  <c r="Q239" i="6"/>
  <c r="AI238" i="6"/>
  <c r="AH238" i="6"/>
  <c r="AG238" i="6"/>
  <c r="AE238" i="6"/>
  <c r="AD238" i="6"/>
  <c r="AC238" i="6"/>
  <c r="AB238" i="6"/>
  <c r="AA238" i="6"/>
  <c r="Z238" i="6"/>
  <c r="U238" i="6"/>
  <c r="AI237" i="6"/>
  <c r="AH237" i="6"/>
  <c r="AG237" i="6"/>
  <c r="AE237" i="6"/>
  <c r="AD237" i="6"/>
  <c r="AC237" i="6"/>
  <c r="AB237" i="6"/>
  <c r="AA237" i="6"/>
  <c r="Z237" i="6"/>
  <c r="U237" i="6"/>
  <c r="AI236" i="6"/>
  <c r="AH236" i="6"/>
  <c r="AG236" i="6"/>
  <c r="AE236" i="6"/>
  <c r="AD236" i="6"/>
  <c r="AC236" i="6"/>
  <c r="AA236" i="6"/>
  <c r="Z236" i="6"/>
  <c r="U236" i="6"/>
  <c r="Q236" i="6"/>
  <c r="AI235" i="6"/>
  <c r="AH235" i="6"/>
  <c r="AG235" i="6"/>
  <c r="AE235" i="6"/>
  <c r="AD235" i="6"/>
  <c r="AC235" i="6"/>
  <c r="AA235" i="6"/>
  <c r="Z235" i="6"/>
  <c r="U235" i="6"/>
  <c r="Q235" i="6"/>
  <c r="AI234" i="6"/>
  <c r="AH234" i="6"/>
  <c r="AG234" i="6"/>
  <c r="AE234" i="6"/>
  <c r="AD234" i="6"/>
  <c r="AC234" i="6"/>
  <c r="AB234" i="6"/>
  <c r="AA234" i="6"/>
  <c r="Z234" i="6"/>
  <c r="U234" i="6"/>
  <c r="Q234" i="6"/>
  <c r="AI233" i="6"/>
  <c r="AH233" i="6"/>
  <c r="AG233" i="6"/>
  <c r="AE233" i="6"/>
  <c r="AD233" i="6"/>
  <c r="AC233" i="6"/>
  <c r="AB233" i="6"/>
  <c r="AA233" i="6"/>
  <c r="Z233" i="6"/>
  <c r="U233" i="6"/>
  <c r="Q233" i="6"/>
  <c r="AI232" i="6"/>
  <c r="AH232" i="6"/>
  <c r="AG232" i="6"/>
  <c r="AD232" i="6"/>
  <c r="AC232" i="6"/>
  <c r="AB232" i="6"/>
  <c r="AA232" i="6"/>
  <c r="Z232" i="6"/>
  <c r="U232" i="6"/>
  <c r="Q232" i="6"/>
  <c r="AI231" i="6"/>
  <c r="AH231" i="6"/>
  <c r="AG231" i="6"/>
  <c r="AD231" i="6"/>
  <c r="AC231" i="6"/>
  <c r="AB231" i="6"/>
  <c r="AA231" i="6"/>
  <c r="Z231" i="6"/>
  <c r="U231" i="6"/>
  <c r="Q231" i="6"/>
  <c r="AI230" i="6"/>
  <c r="AH230" i="6"/>
  <c r="AG230" i="6"/>
  <c r="AE230" i="6"/>
  <c r="AD230" i="6"/>
  <c r="AC230" i="6"/>
  <c r="AB230" i="6"/>
  <c r="AA230" i="6"/>
  <c r="U230" i="6"/>
  <c r="Q230" i="6"/>
  <c r="AI229" i="6"/>
  <c r="AH229" i="6"/>
  <c r="AG229" i="6"/>
  <c r="AE229" i="6"/>
  <c r="AD229" i="6"/>
  <c r="AC229" i="6"/>
  <c r="AB229" i="6"/>
  <c r="AA229" i="6"/>
  <c r="U229" i="6"/>
  <c r="Q229" i="6"/>
  <c r="AI228" i="6"/>
  <c r="AH228" i="6"/>
  <c r="AG228" i="6"/>
  <c r="AE228" i="6"/>
  <c r="AD228" i="6"/>
  <c r="AC228" i="6"/>
  <c r="AB228" i="6"/>
  <c r="AA228" i="6"/>
  <c r="Z228" i="6"/>
  <c r="U228" i="6"/>
  <c r="Q228" i="6"/>
  <c r="AI227" i="6"/>
  <c r="AH227" i="6"/>
  <c r="AG227" i="6"/>
  <c r="AE227" i="6"/>
  <c r="AD227" i="6"/>
  <c r="AC227" i="6"/>
  <c r="AB227" i="6"/>
  <c r="AA227" i="6"/>
  <c r="Z227" i="6"/>
  <c r="U227" i="6"/>
  <c r="Q227" i="6"/>
  <c r="AI226" i="6"/>
  <c r="AH226" i="6"/>
  <c r="AG226" i="6"/>
  <c r="AE226" i="6"/>
  <c r="AD226" i="6"/>
  <c r="AC226" i="6"/>
  <c r="AB226" i="6"/>
  <c r="AA226" i="6"/>
  <c r="Z226" i="6"/>
  <c r="U226" i="6"/>
  <c r="Q226" i="6"/>
  <c r="AI225" i="6"/>
  <c r="AH225" i="6"/>
  <c r="AG225" i="6"/>
  <c r="AE225" i="6"/>
  <c r="AD225" i="6"/>
  <c r="AC225" i="6"/>
  <c r="AB225" i="6"/>
  <c r="AA225" i="6"/>
  <c r="Z225" i="6"/>
  <c r="U225" i="6"/>
  <c r="Q225" i="6"/>
  <c r="AI224" i="6"/>
  <c r="AH224" i="6"/>
  <c r="AG224" i="6"/>
  <c r="AE224" i="6"/>
  <c r="AD224" i="6"/>
  <c r="AC224" i="6"/>
  <c r="AB224" i="6"/>
  <c r="Z224" i="6"/>
  <c r="U224" i="6"/>
  <c r="Q224" i="6"/>
  <c r="AI223" i="6"/>
  <c r="AH223" i="6"/>
  <c r="AG223" i="6"/>
  <c r="AE223" i="6"/>
  <c r="AD223" i="6"/>
  <c r="AC223" i="6"/>
  <c r="AB223" i="6"/>
  <c r="Z223" i="6"/>
  <c r="U223" i="6"/>
  <c r="Q223" i="6"/>
  <c r="AI222" i="6"/>
  <c r="AH222" i="6"/>
  <c r="AG222" i="6"/>
  <c r="AE222" i="6"/>
  <c r="AC222" i="6"/>
  <c r="AB222" i="6"/>
  <c r="AA222" i="6"/>
  <c r="Z222" i="6"/>
  <c r="U222" i="6"/>
  <c r="Q222" i="6"/>
  <c r="AI221" i="6"/>
  <c r="AH221" i="6"/>
  <c r="AG221" i="6"/>
  <c r="AE221" i="6"/>
  <c r="AC221" i="6"/>
  <c r="AB221" i="6"/>
  <c r="AA221" i="6"/>
  <c r="Z221" i="6"/>
  <c r="U221" i="6"/>
  <c r="Q221" i="6"/>
  <c r="AI220" i="6"/>
  <c r="AH220" i="6"/>
  <c r="AG220" i="6"/>
  <c r="AE220" i="6"/>
  <c r="AD220" i="6"/>
  <c r="AC220" i="6"/>
  <c r="AB220" i="6"/>
  <c r="AA220" i="6"/>
  <c r="Z220" i="6"/>
  <c r="U220" i="6"/>
  <c r="Q220" i="6"/>
  <c r="AI219" i="6"/>
  <c r="AH219" i="6"/>
  <c r="AG219" i="6"/>
  <c r="AE219" i="6"/>
  <c r="AD219" i="6"/>
  <c r="AC219" i="6"/>
  <c r="AB219" i="6"/>
  <c r="AA219" i="6"/>
  <c r="Z219" i="6"/>
  <c r="U219" i="6"/>
  <c r="Q219" i="6"/>
  <c r="AI218" i="6"/>
  <c r="AH218" i="6"/>
  <c r="AG218" i="6"/>
  <c r="AE218" i="6"/>
  <c r="AD218" i="6"/>
  <c r="AC218" i="6"/>
  <c r="AB218" i="6"/>
  <c r="AA218" i="6"/>
  <c r="Z218" i="6"/>
  <c r="U218" i="6"/>
  <c r="Q218" i="6"/>
  <c r="AI217" i="6"/>
  <c r="AH217" i="6"/>
  <c r="AG217" i="6"/>
  <c r="AE217" i="6"/>
  <c r="AD217" i="6"/>
  <c r="AC217" i="6"/>
  <c r="AB217" i="6"/>
  <c r="AA217" i="6"/>
  <c r="Z217" i="6"/>
  <c r="U217" i="6"/>
  <c r="Q217" i="6"/>
  <c r="AI216" i="6"/>
  <c r="AH216" i="6"/>
  <c r="AG216" i="6"/>
  <c r="AE216" i="6"/>
  <c r="AD216" i="6"/>
  <c r="AC216" i="6"/>
  <c r="AB216" i="6"/>
  <c r="AA216" i="6"/>
  <c r="Z216" i="6"/>
  <c r="U216" i="6"/>
  <c r="Q216" i="6"/>
  <c r="AI215" i="6"/>
  <c r="AH215" i="6"/>
  <c r="AG215" i="6"/>
  <c r="AE215" i="6"/>
  <c r="AD215" i="6"/>
  <c r="AC215" i="6"/>
  <c r="AB215" i="6"/>
  <c r="AA215" i="6"/>
  <c r="Z215" i="6"/>
  <c r="Q215" i="6"/>
  <c r="AI214" i="6"/>
  <c r="AH214" i="6"/>
  <c r="AG214" i="6"/>
  <c r="AE214" i="6"/>
  <c r="AD214" i="6"/>
  <c r="AC214" i="6"/>
  <c r="AB214" i="6"/>
  <c r="AA214" i="6"/>
  <c r="Z214" i="6"/>
  <c r="Q214" i="6"/>
  <c r="AI213" i="6"/>
  <c r="AH213" i="6"/>
  <c r="AE213" i="6"/>
  <c r="AD213" i="6"/>
  <c r="AC213" i="6"/>
  <c r="AB213" i="6"/>
  <c r="AA213" i="6"/>
  <c r="Z213" i="6"/>
  <c r="U213" i="6"/>
  <c r="Q213" i="6"/>
  <c r="AI212" i="6"/>
  <c r="AH212" i="6"/>
  <c r="AE212" i="6"/>
  <c r="AD212" i="6"/>
  <c r="AC212" i="6"/>
  <c r="AB212" i="6"/>
  <c r="AA212" i="6"/>
  <c r="Z212" i="6"/>
  <c r="U212" i="6"/>
  <c r="Q212" i="6"/>
  <c r="AI211" i="6"/>
  <c r="AH211" i="6"/>
  <c r="AG211" i="6"/>
  <c r="AE211" i="6"/>
  <c r="AD211" i="6"/>
  <c r="AC211" i="6"/>
  <c r="AB211" i="6"/>
  <c r="AA211" i="6"/>
  <c r="Z211" i="6"/>
  <c r="U211" i="6"/>
  <c r="Q211" i="6"/>
  <c r="AI210" i="6"/>
  <c r="AH210" i="6"/>
  <c r="AG210" i="6"/>
  <c r="AE210" i="6"/>
  <c r="AD210" i="6"/>
  <c r="AC210" i="6"/>
  <c r="AB210" i="6"/>
  <c r="AA210" i="6"/>
  <c r="Z210" i="6"/>
  <c r="U210" i="6"/>
  <c r="Q210" i="6"/>
  <c r="AI209" i="6"/>
  <c r="AH209" i="6"/>
  <c r="AG209" i="6"/>
  <c r="AE209" i="6"/>
  <c r="AD209" i="6"/>
  <c r="AC209" i="6"/>
  <c r="AB209" i="6"/>
  <c r="AA209" i="6"/>
  <c r="Z209" i="6"/>
  <c r="U209" i="6"/>
  <c r="Q209" i="6"/>
  <c r="AI208" i="6"/>
  <c r="AH208" i="6"/>
  <c r="AG208" i="6"/>
  <c r="AE208" i="6"/>
  <c r="AD208" i="6"/>
  <c r="AC208" i="6"/>
  <c r="AB208" i="6"/>
  <c r="AA208" i="6"/>
  <c r="Z208" i="6"/>
  <c r="U208" i="6"/>
  <c r="Q208" i="6"/>
  <c r="AI207" i="6"/>
  <c r="AH207" i="6"/>
  <c r="AG207" i="6"/>
  <c r="AE207" i="6"/>
  <c r="AD207" i="6"/>
  <c r="AC207" i="6"/>
  <c r="AB207" i="6"/>
  <c r="AA207" i="6"/>
  <c r="Z207" i="6"/>
  <c r="U207" i="6"/>
  <c r="Q207" i="6"/>
  <c r="AI206" i="6"/>
  <c r="AH206" i="6"/>
  <c r="AG206" i="6"/>
  <c r="AE206" i="6"/>
  <c r="AD206" i="6"/>
  <c r="AC206" i="6"/>
  <c r="AB206" i="6"/>
  <c r="AA206" i="6"/>
  <c r="Z206" i="6"/>
  <c r="U206" i="6"/>
  <c r="Q206" i="6"/>
  <c r="AI205" i="6"/>
  <c r="AH205" i="6"/>
  <c r="AG205" i="6"/>
  <c r="AE205" i="6"/>
  <c r="AD205" i="6"/>
  <c r="AC205" i="6"/>
  <c r="AB205" i="6"/>
  <c r="AA205" i="6"/>
  <c r="Z205" i="6"/>
  <c r="U205" i="6"/>
  <c r="Q205" i="6"/>
  <c r="AH204" i="6"/>
  <c r="AG204" i="6"/>
  <c r="AE204" i="6"/>
  <c r="AD204" i="6"/>
  <c r="AC204" i="6"/>
  <c r="AB204" i="6"/>
  <c r="AA204" i="6"/>
  <c r="Z204" i="6"/>
  <c r="U204" i="6"/>
  <c r="Q204" i="6"/>
  <c r="AH203" i="6"/>
  <c r="AG203" i="6"/>
  <c r="AE203" i="6"/>
  <c r="AD203" i="6"/>
  <c r="AC203" i="6"/>
  <c r="AB203" i="6"/>
  <c r="AA203" i="6"/>
  <c r="Z203" i="6"/>
  <c r="U203" i="6"/>
  <c r="Q203" i="6"/>
  <c r="AI202" i="6"/>
  <c r="AH202" i="6"/>
  <c r="AG202" i="6"/>
  <c r="AE202" i="6"/>
  <c r="AD202" i="6"/>
  <c r="AB202" i="6"/>
  <c r="AA202" i="6"/>
  <c r="Z202" i="6"/>
  <c r="U202" i="6"/>
  <c r="Q202" i="6"/>
  <c r="AI201" i="6"/>
  <c r="AH201" i="6"/>
  <c r="AG201" i="6"/>
  <c r="AE201" i="6"/>
  <c r="AD201" i="6"/>
  <c r="AB201" i="6"/>
  <c r="AA201" i="6"/>
  <c r="Z201" i="6"/>
  <c r="U201" i="6"/>
  <c r="Q201" i="6"/>
  <c r="AI200" i="6"/>
  <c r="AH200" i="6"/>
  <c r="AG200" i="6"/>
  <c r="AE200" i="6"/>
  <c r="AD200" i="6"/>
  <c r="AC200" i="6"/>
  <c r="AB200" i="6"/>
  <c r="AA200" i="6"/>
  <c r="Z200" i="6"/>
  <c r="U200" i="6"/>
  <c r="Q200" i="6"/>
  <c r="AI199" i="6"/>
  <c r="AH199" i="6"/>
  <c r="AG199" i="6"/>
  <c r="AE199" i="6"/>
  <c r="AD199" i="6"/>
  <c r="AC199" i="6"/>
  <c r="AB199" i="6"/>
  <c r="AA199" i="6"/>
  <c r="Z199" i="6"/>
  <c r="U199" i="6"/>
  <c r="Q199" i="6"/>
  <c r="AI198" i="6"/>
  <c r="AH198" i="6"/>
  <c r="AG198" i="6"/>
  <c r="AE198" i="6"/>
  <c r="AD198" i="6"/>
  <c r="AC198" i="6"/>
  <c r="AB198" i="6"/>
  <c r="AA198" i="6"/>
  <c r="Z198" i="6"/>
  <c r="U198" i="6"/>
  <c r="Q198" i="6"/>
  <c r="AI197" i="6"/>
  <c r="AH197" i="6"/>
  <c r="AG197" i="6"/>
  <c r="AE197" i="6"/>
  <c r="AD197" i="6"/>
  <c r="AC197" i="6"/>
  <c r="AB197" i="6"/>
  <c r="AA197" i="6"/>
  <c r="Z197" i="6"/>
  <c r="U197" i="6"/>
  <c r="Q197" i="6"/>
  <c r="AI196" i="6"/>
  <c r="AH196" i="6"/>
  <c r="AG196" i="6"/>
  <c r="AE196" i="6"/>
  <c r="AD196" i="6"/>
  <c r="AC196" i="6"/>
  <c r="AB196" i="6"/>
  <c r="AA196" i="6"/>
  <c r="Z196" i="6"/>
  <c r="U196" i="6"/>
  <c r="Q196" i="6"/>
  <c r="AI195" i="6"/>
  <c r="AH195" i="6"/>
  <c r="AG195" i="6"/>
  <c r="AE195" i="6"/>
  <c r="AD195" i="6"/>
  <c r="AC195" i="6"/>
  <c r="AB195" i="6"/>
  <c r="AA195" i="6"/>
  <c r="Z195" i="6"/>
  <c r="U195" i="6"/>
  <c r="Q195" i="6"/>
  <c r="AI194" i="6"/>
  <c r="AH194" i="6"/>
  <c r="AG194" i="6"/>
  <c r="AE194" i="6"/>
  <c r="AD194" i="6"/>
  <c r="AC194" i="6"/>
  <c r="AB194" i="6"/>
  <c r="AA194" i="6"/>
  <c r="Z194" i="6"/>
  <c r="U194" i="6"/>
  <c r="Q194" i="6"/>
  <c r="AI193" i="6"/>
  <c r="AH193" i="6"/>
  <c r="AG193" i="6"/>
  <c r="AE193" i="6"/>
  <c r="AD193" i="6"/>
  <c r="AC193" i="6"/>
  <c r="AB193" i="6"/>
  <c r="AA193" i="6"/>
  <c r="Z193" i="6"/>
  <c r="U193" i="6"/>
  <c r="Q193" i="6"/>
  <c r="AI192" i="6"/>
  <c r="AH192" i="6"/>
  <c r="AG192" i="6"/>
  <c r="AE192" i="6"/>
  <c r="AD192" i="6"/>
  <c r="AC192" i="6"/>
  <c r="AB192" i="6"/>
  <c r="AA192" i="6"/>
  <c r="Z192" i="6"/>
  <c r="U192" i="6"/>
  <c r="Q192" i="6"/>
  <c r="AI191" i="6"/>
  <c r="AH191" i="6"/>
  <c r="AG191" i="6"/>
  <c r="AE191" i="6"/>
  <c r="AD191" i="6"/>
  <c r="AC191" i="6"/>
  <c r="AB191" i="6"/>
  <c r="AA191" i="6"/>
  <c r="Z191" i="6"/>
  <c r="U191" i="6"/>
  <c r="Q191" i="6"/>
  <c r="AI190" i="6"/>
  <c r="AH190" i="6"/>
  <c r="AG190" i="6"/>
  <c r="AD190" i="6"/>
  <c r="AC190" i="6"/>
  <c r="AB190" i="6"/>
  <c r="AA190" i="6"/>
  <c r="Z190" i="6"/>
  <c r="U190" i="6"/>
  <c r="Q190" i="6"/>
  <c r="AI189" i="6"/>
  <c r="AH189" i="6"/>
  <c r="AG189" i="6"/>
  <c r="AD189" i="6"/>
  <c r="AC189" i="6"/>
  <c r="AB189" i="6"/>
  <c r="AA189" i="6"/>
  <c r="Z189" i="6"/>
  <c r="U189" i="6"/>
  <c r="Q189" i="6"/>
  <c r="AI188" i="6"/>
  <c r="AH188" i="6"/>
  <c r="AG188" i="6"/>
  <c r="AE188" i="6"/>
  <c r="AD188" i="6"/>
  <c r="AC188" i="6"/>
  <c r="AB188" i="6"/>
  <c r="AA188" i="6"/>
  <c r="Z188" i="6"/>
  <c r="U188" i="6"/>
  <c r="Q188" i="6"/>
  <c r="AI187" i="6"/>
  <c r="AH187" i="6"/>
  <c r="AG187" i="6"/>
  <c r="AE187" i="6"/>
  <c r="AD187" i="6"/>
  <c r="AC187" i="6"/>
  <c r="AB187" i="6"/>
  <c r="AA187" i="6"/>
  <c r="Z187" i="6"/>
  <c r="U187" i="6"/>
  <c r="Q187" i="6"/>
  <c r="AI186" i="6"/>
  <c r="AH186" i="6"/>
  <c r="AG186" i="6"/>
  <c r="AE186" i="6"/>
  <c r="AD186" i="6"/>
  <c r="AC186" i="6"/>
  <c r="AB186" i="6"/>
  <c r="AA186" i="6"/>
  <c r="U186" i="6"/>
  <c r="Q186" i="6"/>
  <c r="AI185" i="6"/>
  <c r="AH185" i="6"/>
  <c r="AG185" i="6"/>
  <c r="AE185" i="6"/>
  <c r="AD185" i="6"/>
  <c r="AC185" i="6"/>
  <c r="AB185" i="6"/>
  <c r="AA185" i="6"/>
  <c r="U185" i="6"/>
  <c r="Q185" i="6"/>
  <c r="AI184" i="6"/>
  <c r="AH184" i="6"/>
  <c r="AG184" i="6"/>
  <c r="AE184" i="6"/>
  <c r="AD184" i="6"/>
  <c r="AC184" i="6"/>
  <c r="AB184" i="6"/>
  <c r="AA184" i="6"/>
  <c r="Z184" i="6"/>
  <c r="U184" i="6"/>
  <c r="Q184" i="6"/>
  <c r="AI183" i="6"/>
  <c r="AH183" i="6"/>
  <c r="AG183" i="6"/>
  <c r="AE183" i="6"/>
  <c r="AD183" i="6"/>
  <c r="AC183" i="6"/>
  <c r="AB183" i="6"/>
  <c r="AA183" i="6"/>
  <c r="Z183" i="6"/>
  <c r="U183" i="6"/>
  <c r="Q183" i="6"/>
  <c r="AI182" i="6"/>
  <c r="AH182" i="6"/>
  <c r="AG182" i="6"/>
  <c r="AE182" i="6"/>
  <c r="AD182" i="6"/>
  <c r="AC182" i="6"/>
  <c r="AB182" i="6"/>
  <c r="AA182" i="6"/>
  <c r="Z182" i="6"/>
  <c r="U182" i="6"/>
  <c r="Q182" i="6"/>
  <c r="AI181" i="6"/>
  <c r="AH181" i="6"/>
  <c r="AG181" i="6"/>
  <c r="AE181" i="6"/>
  <c r="AD181" i="6"/>
  <c r="AC181" i="6"/>
  <c r="AB181" i="6"/>
  <c r="AA181" i="6"/>
  <c r="Z181" i="6"/>
  <c r="U181" i="6"/>
  <c r="Q181" i="6"/>
  <c r="AI180" i="6"/>
  <c r="AH180" i="6"/>
  <c r="AG180" i="6"/>
  <c r="AE180" i="6"/>
  <c r="AD180" i="6"/>
  <c r="AC180" i="6"/>
  <c r="AB180" i="6"/>
  <c r="AA180" i="6"/>
  <c r="Z180" i="6"/>
  <c r="U180" i="6"/>
  <c r="Q180" i="6"/>
  <c r="AI179" i="6"/>
  <c r="AH179" i="6"/>
  <c r="AG179" i="6"/>
  <c r="AE179" i="6"/>
  <c r="AD179" i="6"/>
  <c r="AC179" i="6"/>
  <c r="AB179" i="6"/>
  <c r="AA179" i="6"/>
  <c r="Z179" i="6"/>
  <c r="Q179" i="6"/>
  <c r="AI178" i="6"/>
  <c r="AH178" i="6"/>
  <c r="AG178" i="6"/>
  <c r="AE178" i="6"/>
  <c r="AD178" i="6"/>
  <c r="AC178" i="6"/>
  <c r="AB178" i="6"/>
  <c r="AA178" i="6"/>
  <c r="Z178" i="6"/>
  <c r="Q178" i="6"/>
  <c r="AI177" i="6"/>
  <c r="AH177" i="6"/>
  <c r="AG177" i="6"/>
  <c r="AE177" i="6"/>
  <c r="AD177" i="6"/>
  <c r="AC177" i="6"/>
  <c r="AB177" i="6"/>
  <c r="AA177" i="6"/>
  <c r="Z177" i="6"/>
  <c r="U177" i="6"/>
  <c r="Q177" i="6"/>
  <c r="AI176" i="6"/>
  <c r="AH176" i="6"/>
  <c r="AG176" i="6"/>
  <c r="AE176" i="6"/>
  <c r="AD176" i="6"/>
  <c r="AC176" i="6"/>
  <c r="AB176" i="6"/>
  <c r="AA176" i="6"/>
  <c r="Z176" i="6"/>
  <c r="U176" i="6"/>
  <c r="Q176" i="6"/>
  <c r="AI175" i="6"/>
  <c r="AH175" i="6"/>
  <c r="AG175" i="6"/>
  <c r="AE175" i="6"/>
  <c r="AC175" i="6"/>
  <c r="AB175" i="6"/>
  <c r="AA175" i="6"/>
  <c r="Z175" i="6"/>
  <c r="U175" i="6"/>
  <c r="Q175" i="6"/>
  <c r="AI174" i="6"/>
  <c r="AH174" i="6"/>
  <c r="AG174" i="6"/>
  <c r="AE174" i="6"/>
  <c r="AC174" i="6"/>
  <c r="AB174" i="6"/>
  <c r="AA174" i="6"/>
  <c r="Z174" i="6"/>
  <c r="U174" i="6"/>
  <c r="Q174" i="6"/>
  <c r="AI173" i="6"/>
  <c r="AH173" i="6"/>
  <c r="AG173" i="6"/>
  <c r="AE173" i="6"/>
  <c r="AD173" i="6"/>
  <c r="AC173" i="6"/>
  <c r="AB173" i="6"/>
  <c r="Z173" i="6"/>
  <c r="U173" i="6"/>
  <c r="Q173" i="6"/>
  <c r="AI172" i="6"/>
  <c r="AH172" i="6"/>
  <c r="AG172" i="6"/>
  <c r="AE172" i="6"/>
  <c r="AD172" i="6"/>
  <c r="AC172" i="6"/>
  <c r="AB172" i="6"/>
  <c r="Z172" i="6"/>
  <c r="U172" i="6"/>
  <c r="Q172" i="6"/>
  <c r="AI171" i="6"/>
  <c r="AH171" i="6"/>
  <c r="AG171" i="6"/>
  <c r="AE171" i="6"/>
  <c r="AD171" i="6"/>
  <c r="AC171" i="6"/>
  <c r="AB171" i="6"/>
  <c r="AA171" i="6"/>
  <c r="Z171" i="6"/>
  <c r="U171" i="6"/>
  <c r="Q171" i="6"/>
  <c r="AI170" i="6"/>
  <c r="AH170" i="6"/>
  <c r="AG170" i="6"/>
  <c r="AE170" i="6"/>
  <c r="AD170" i="6"/>
  <c r="AC170" i="6"/>
  <c r="AB170" i="6"/>
  <c r="AA170" i="6"/>
  <c r="Z170" i="6"/>
  <c r="U170" i="6"/>
  <c r="Q170" i="6"/>
  <c r="AI169" i="6"/>
  <c r="AH169" i="6"/>
  <c r="AG169" i="6"/>
  <c r="AE169" i="6"/>
  <c r="AD169" i="6"/>
  <c r="AC169" i="6"/>
  <c r="AB169" i="6"/>
  <c r="AA169" i="6"/>
  <c r="Z169" i="6"/>
  <c r="U169" i="6"/>
  <c r="Q169" i="6"/>
  <c r="AI168" i="6"/>
  <c r="AH168" i="6"/>
  <c r="AG168" i="6"/>
  <c r="AE168" i="6"/>
  <c r="AD168" i="6"/>
  <c r="AC168" i="6"/>
  <c r="AB168" i="6"/>
  <c r="AA168" i="6"/>
  <c r="Z168" i="6"/>
  <c r="U168" i="6"/>
  <c r="Q168" i="6"/>
  <c r="AI167" i="6"/>
  <c r="AH167" i="6"/>
  <c r="AG167" i="6"/>
  <c r="AE167" i="6"/>
  <c r="AD167" i="6"/>
  <c r="AC167" i="6"/>
  <c r="AB167" i="6"/>
  <c r="AA167" i="6"/>
  <c r="Z167" i="6"/>
  <c r="U167" i="6"/>
  <c r="Q167" i="6"/>
  <c r="AI166" i="6"/>
  <c r="AH166" i="6"/>
  <c r="AG166" i="6"/>
  <c r="AE166" i="6"/>
  <c r="AD166" i="6"/>
  <c r="AC166" i="6"/>
  <c r="AB166" i="6"/>
  <c r="AA166" i="6"/>
  <c r="Z166" i="6"/>
  <c r="U166" i="6"/>
  <c r="Q166" i="6"/>
  <c r="AI165" i="6"/>
  <c r="AH165" i="6"/>
  <c r="AG165" i="6"/>
  <c r="AE165" i="6"/>
  <c r="AD165" i="6"/>
  <c r="AC165" i="6"/>
  <c r="AB165" i="6"/>
  <c r="AA165" i="6"/>
  <c r="Z165" i="6"/>
  <c r="U165" i="6"/>
  <c r="Q165" i="6"/>
  <c r="AI164" i="6"/>
  <c r="AH164" i="6"/>
  <c r="AG164" i="6"/>
  <c r="AE164" i="6"/>
  <c r="AD164" i="6"/>
  <c r="AC164" i="6"/>
  <c r="AB164" i="6"/>
  <c r="AA164" i="6"/>
  <c r="Z164" i="6"/>
  <c r="U164" i="6"/>
  <c r="Q164" i="6"/>
  <c r="AI163" i="6"/>
  <c r="AH163" i="6"/>
  <c r="AG163" i="6"/>
  <c r="AE163" i="6"/>
  <c r="AD163" i="6"/>
  <c r="AC163" i="6"/>
  <c r="AB163" i="6"/>
  <c r="AA163" i="6"/>
  <c r="Z163" i="6"/>
  <c r="U163" i="6"/>
  <c r="Q163" i="6"/>
  <c r="AI162" i="6"/>
  <c r="AH162" i="6"/>
  <c r="AG162" i="6"/>
  <c r="AE162" i="6"/>
  <c r="AD162" i="6"/>
  <c r="AC162" i="6"/>
  <c r="AB162" i="6"/>
  <c r="AA162" i="6"/>
  <c r="Z162" i="6"/>
  <c r="U162" i="6"/>
  <c r="Q162" i="6"/>
  <c r="AI161" i="6"/>
  <c r="AH161" i="6"/>
  <c r="AG161" i="6"/>
  <c r="AE161" i="6"/>
  <c r="AD161" i="6"/>
  <c r="AC161" i="6"/>
  <c r="AB161" i="6"/>
  <c r="AA161" i="6"/>
  <c r="Z161" i="6"/>
  <c r="U161" i="6"/>
  <c r="Q161" i="6"/>
  <c r="AI160" i="6"/>
  <c r="AH160" i="6"/>
  <c r="AG160" i="6"/>
  <c r="AE160" i="6"/>
  <c r="AD160" i="6"/>
  <c r="AC160" i="6"/>
  <c r="AB160" i="6"/>
  <c r="AA160" i="6"/>
  <c r="Z160" i="6"/>
  <c r="U160" i="6"/>
  <c r="Q160" i="6"/>
  <c r="AI159" i="6"/>
  <c r="AH159" i="6"/>
  <c r="AG159" i="6"/>
  <c r="AE159" i="6"/>
  <c r="AD159" i="6"/>
  <c r="AC159" i="6"/>
  <c r="AB159" i="6"/>
  <c r="AA159" i="6"/>
  <c r="Z159" i="6"/>
  <c r="U159" i="6"/>
  <c r="Q159" i="6"/>
  <c r="AI158" i="6"/>
  <c r="AH158" i="6"/>
  <c r="AG158" i="6"/>
  <c r="AE158" i="6"/>
  <c r="AD158" i="6"/>
  <c r="AC158" i="6"/>
  <c r="AB158" i="6"/>
  <c r="AA158" i="6"/>
  <c r="Z158" i="6"/>
  <c r="U158" i="6"/>
  <c r="Q158" i="6"/>
  <c r="AI157" i="6"/>
  <c r="AH157" i="6"/>
  <c r="AG157" i="6"/>
  <c r="AE157" i="6"/>
  <c r="AD157" i="6"/>
  <c r="AC157" i="6"/>
  <c r="AB157" i="6"/>
  <c r="AA157" i="6"/>
  <c r="Z157" i="6"/>
  <c r="U157" i="6"/>
  <c r="Q157" i="6"/>
  <c r="AI156" i="6"/>
  <c r="AH156" i="6"/>
  <c r="AG156" i="6"/>
  <c r="AE156" i="6"/>
  <c r="AD156" i="6"/>
  <c r="AC156" i="6"/>
  <c r="AB156" i="6"/>
  <c r="AA156" i="6"/>
  <c r="Z156" i="6"/>
  <c r="U156" i="6"/>
  <c r="Q156" i="6"/>
  <c r="AI155" i="6"/>
  <c r="AH155" i="6"/>
  <c r="AG155" i="6"/>
  <c r="AE155" i="6"/>
  <c r="AD155" i="6"/>
  <c r="AC155" i="6"/>
  <c r="AB155" i="6"/>
  <c r="AA155" i="6"/>
  <c r="Z155" i="6"/>
  <c r="U155" i="6"/>
  <c r="Q155" i="6"/>
  <c r="AI154" i="6"/>
  <c r="AH154" i="6"/>
  <c r="AG154" i="6"/>
  <c r="AE154" i="6"/>
  <c r="AD154" i="6"/>
  <c r="AC154" i="6"/>
  <c r="AB154" i="6"/>
  <c r="AA154" i="6"/>
  <c r="Z154" i="6"/>
  <c r="U154" i="6"/>
  <c r="Q154" i="6"/>
  <c r="AI153" i="6"/>
  <c r="AH153" i="6"/>
  <c r="AG153" i="6"/>
  <c r="AE153" i="6"/>
  <c r="AD153" i="6"/>
  <c r="AB153" i="6"/>
  <c r="AA153" i="6"/>
  <c r="Z153" i="6"/>
  <c r="U153" i="6"/>
  <c r="Q153" i="6"/>
  <c r="AI152" i="6"/>
  <c r="AH152" i="6"/>
  <c r="AG152" i="6"/>
  <c r="AE152" i="6"/>
  <c r="AD152" i="6"/>
  <c r="AB152" i="6"/>
  <c r="AA152" i="6"/>
  <c r="Z152" i="6"/>
  <c r="U152" i="6"/>
  <c r="Q152" i="6"/>
  <c r="AI151" i="6"/>
  <c r="AH151" i="6"/>
  <c r="AG151" i="6"/>
  <c r="AE151" i="6"/>
  <c r="AD151" i="6"/>
  <c r="AC151" i="6"/>
  <c r="AA151" i="6"/>
  <c r="Z151" i="6"/>
  <c r="U151" i="6"/>
  <c r="Q151" i="6"/>
  <c r="AI150" i="6"/>
  <c r="AH150" i="6"/>
  <c r="AG150" i="6"/>
  <c r="AE150" i="6"/>
  <c r="AD150" i="6"/>
  <c r="AC150" i="6"/>
  <c r="AA150" i="6"/>
  <c r="Z150" i="6"/>
  <c r="U150" i="6"/>
  <c r="Q150" i="6"/>
  <c r="AI149" i="6"/>
  <c r="AH149" i="6"/>
  <c r="AG149" i="6"/>
  <c r="AE149" i="6"/>
  <c r="AD149" i="6"/>
  <c r="AC149" i="6"/>
  <c r="AB149" i="6"/>
  <c r="AA149" i="6"/>
  <c r="Z149" i="6"/>
  <c r="U149" i="6"/>
  <c r="AI148" i="6"/>
  <c r="AH148" i="6"/>
  <c r="AG148" i="6"/>
  <c r="AE148" i="6"/>
  <c r="AD148" i="6"/>
  <c r="AC148" i="6"/>
  <c r="AB148" i="6"/>
  <c r="AA148" i="6"/>
  <c r="Z148" i="6"/>
  <c r="U148" i="6"/>
  <c r="AI147" i="6"/>
  <c r="AH147" i="6"/>
  <c r="AE147" i="6"/>
  <c r="AD147" i="6"/>
  <c r="AC147" i="6"/>
  <c r="AB147" i="6"/>
  <c r="AA147" i="6"/>
  <c r="Z147" i="6"/>
  <c r="U147" i="6"/>
  <c r="Q147" i="6"/>
  <c r="AI146" i="6"/>
  <c r="AH146" i="6"/>
  <c r="AE146" i="6"/>
  <c r="AD146" i="6"/>
  <c r="AC146" i="6"/>
  <c r="AB146" i="6"/>
  <c r="AA146" i="6"/>
  <c r="Z146" i="6"/>
  <c r="U146" i="6"/>
  <c r="Q146" i="6"/>
  <c r="AI145" i="6"/>
  <c r="AH145" i="6"/>
  <c r="AG145" i="6"/>
  <c r="AE145" i="6"/>
  <c r="AC145" i="6"/>
  <c r="AB145" i="6"/>
  <c r="AA145" i="6"/>
  <c r="Z145" i="6"/>
  <c r="U145" i="6"/>
  <c r="Q145" i="6"/>
  <c r="AI144" i="6"/>
  <c r="AH144" i="6"/>
  <c r="AG144" i="6"/>
  <c r="AE144" i="6"/>
  <c r="AC144" i="6"/>
  <c r="AB144" i="6"/>
  <c r="AA144" i="6"/>
  <c r="Z144" i="6"/>
  <c r="U144" i="6"/>
  <c r="Q144" i="6"/>
  <c r="AI143" i="6"/>
  <c r="AH143" i="6"/>
  <c r="AG143" i="6"/>
  <c r="AE143" i="6"/>
  <c r="AD143" i="6"/>
  <c r="AC143" i="6"/>
  <c r="AB143" i="6"/>
  <c r="AA143" i="6"/>
  <c r="Z143" i="6"/>
  <c r="U143" i="6"/>
  <c r="Q143" i="6"/>
  <c r="AI142" i="6"/>
  <c r="AH142" i="6"/>
  <c r="AG142" i="6"/>
  <c r="AE142" i="6"/>
  <c r="AD142" i="6"/>
  <c r="AC142" i="6"/>
  <c r="AB142" i="6"/>
  <c r="AA142" i="6"/>
  <c r="Z142" i="6"/>
  <c r="U142" i="6"/>
  <c r="Q142" i="6"/>
  <c r="AI141" i="6"/>
  <c r="AH141" i="6"/>
  <c r="AG141" i="6"/>
  <c r="AE141" i="6"/>
  <c r="AD141" i="6"/>
  <c r="AC141" i="6"/>
  <c r="AB141" i="6"/>
  <c r="AA141" i="6"/>
  <c r="Z141" i="6"/>
  <c r="U141" i="6"/>
  <c r="Q141" i="6"/>
  <c r="AI140" i="6"/>
  <c r="AH140" i="6"/>
  <c r="AG140" i="6"/>
  <c r="AE140" i="6"/>
  <c r="AD140" i="6"/>
  <c r="AC140" i="6"/>
  <c r="AB140" i="6"/>
  <c r="AA140" i="6"/>
  <c r="Z140" i="6"/>
  <c r="U140" i="6"/>
  <c r="Q140" i="6"/>
  <c r="AI139" i="6"/>
  <c r="AH139" i="6"/>
  <c r="AG139" i="6"/>
  <c r="AE139" i="6"/>
  <c r="AD139" i="6"/>
  <c r="AC139" i="6"/>
  <c r="AB139" i="6"/>
  <c r="AA139" i="6"/>
  <c r="Z139" i="6"/>
  <c r="U139" i="6"/>
  <c r="Q139" i="6"/>
  <c r="AI138" i="6"/>
  <c r="AH138" i="6"/>
  <c r="AG138" i="6"/>
  <c r="AE138" i="6"/>
  <c r="AD138" i="6"/>
  <c r="AC138" i="6"/>
  <c r="AB138" i="6"/>
  <c r="AA138" i="6"/>
  <c r="Z138" i="6"/>
  <c r="U138" i="6"/>
  <c r="AI137" i="6"/>
  <c r="AH137" i="6"/>
  <c r="AG137" i="6"/>
  <c r="AE137" i="6"/>
  <c r="AD137" i="6"/>
  <c r="AC137" i="6"/>
  <c r="AB137" i="6"/>
  <c r="AA137" i="6"/>
  <c r="Z137" i="6"/>
  <c r="U137" i="6"/>
  <c r="AI136" i="6"/>
  <c r="AH136" i="6"/>
  <c r="AG136" i="6"/>
  <c r="AE136" i="6"/>
  <c r="AD136" i="6"/>
  <c r="AC136" i="6"/>
  <c r="AB136" i="6"/>
  <c r="AA136" i="6"/>
  <c r="Z136" i="6"/>
  <c r="U136" i="6"/>
  <c r="Q136" i="6"/>
  <c r="AI135" i="6"/>
  <c r="AH135" i="6"/>
  <c r="AG135" i="6"/>
  <c r="AE135" i="6"/>
  <c r="AD135" i="6"/>
  <c r="AC135" i="6"/>
  <c r="AB135" i="6"/>
  <c r="AA135" i="6"/>
  <c r="Z135" i="6"/>
  <c r="U135" i="6"/>
  <c r="Q135" i="6"/>
  <c r="AI134" i="6"/>
  <c r="AH134" i="6"/>
  <c r="AG134" i="6"/>
  <c r="AE134" i="6"/>
  <c r="AD134" i="6"/>
  <c r="AC134" i="6"/>
  <c r="AB134" i="6"/>
  <c r="AA134" i="6"/>
  <c r="Z134" i="6"/>
  <c r="U134" i="6"/>
  <c r="Q134" i="6"/>
  <c r="AI133" i="6"/>
  <c r="AH133" i="6"/>
  <c r="AG133" i="6"/>
  <c r="AE133" i="6"/>
  <c r="AD133" i="6"/>
  <c r="AC133" i="6"/>
  <c r="AB133" i="6"/>
  <c r="AA133" i="6"/>
  <c r="Z133" i="6"/>
  <c r="U133" i="6"/>
  <c r="Q133" i="6"/>
  <c r="AI132" i="6"/>
  <c r="AH132" i="6"/>
  <c r="AG132" i="6"/>
  <c r="AE132" i="6"/>
  <c r="AD132" i="6"/>
  <c r="AC132" i="6"/>
  <c r="AB132" i="6"/>
  <c r="AA132" i="6"/>
  <c r="Z132" i="6"/>
  <c r="U132" i="6"/>
  <c r="Q132" i="6"/>
  <c r="AI131" i="6"/>
  <c r="AH131" i="6"/>
  <c r="AG131" i="6"/>
  <c r="AE131" i="6"/>
  <c r="AD131" i="6"/>
  <c r="AC131" i="6"/>
  <c r="AA131" i="6"/>
  <c r="Z131" i="6"/>
  <c r="U131" i="6"/>
  <c r="Q131" i="6"/>
  <c r="AI130" i="6"/>
  <c r="AH130" i="6"/>
  <c r="AG130" i="6"/>
  <c r="AE130" i="6"/>
  <c r="AD130" i="6"/>
  <c r="AC130" i="6"/>
  <c r="AA130" i="6"/>
  <c r="Z130" i="6"/>
  <c r="U130" i="6"/>
  <c r="Q130" i="6"/>
  <c r="AI129" i="6"/>
  <c r="AH129" i="6"/>
  <c r="AG129" i="6"/>
  <c r="AD129" i="6"/>
  <c r="AC129" i="6"/>
  <c r="AB129" i="6"/>
  <c r="AA129" i="6"/>
  <c r="Z129" i="6"/>
  <c r="U129" i="6"/>
  <c r="Q129" i="6"/>
  <c r="AI128" i="6"/>
  <c r="AH128" i="6"/>
  <c r="AG128" i="6"/>
  <c r="AD128" i="6"/>
  <c r="AC128" i="6"/>
  <c r="AB128" i="6"/>
  <c r="AA128" i="6"/>
  <c r="Z128" i="6"/>
  <c r="U128" i="6"/>
  <c r="Q128" i="6"/>
  <c r="AI127" i="6"/>
  <c r="AH127" i="6"/>
  <c r="AG127" i="6"/>
  <c r="AE127" i="6"/>
  <c r="AD127" i="6"/>
  <c r="AC127" i="6"/>
  <c r="AB127" i="6"/>
  <c r="AA127" i="6"/>
  <c r="Z127" i="6"/>
  <c r="U127" i="6"/>
  <c r="Q127" i="6"/>
  <c r="AI126" i="6"/>
  <c r="AH126" i="6"/>
  <c r="AG126" i="6"/>
  <c r="AE126" i="6"/>
  <c r="AD126" i="6"/>
  <c r="AC126" i="6"/>
  <c r="AB126" i="6"/>
  <c r="AA126" i="6"/>
  <c r="Z126" i="6"/>
  <c r="U126" i="6"/>
  <c r="Q126" i="6"/>
  <c r="AI125" i="6"/>
  <c r="AH125" i="6"/>
  <c r="AG125" i="6"/>
  <c r="AE125" i="6"/>
  <c r="AD125" i="6"/>
  <c r="AC125" i="6"/>
  <c r="AB125" i="6"/>
  <c r="AA125" i="6"/>
  <c r="Z125" i="6"/>
  <c r="U125" i="6"/>
  <c r="Q125" i="6"/>
  <c r="AI124" i="6"/>
  <c r="AH124" i="6"/>
  <c r="AG124" i="6"/>
  <c r="AE124" i="6"/>
  <c r="AD124" i="6"/>
  <c r="AC124" i="6"/>
  <c r="AB124" i="6"/>
  <c r="AA124" i="6"/>
  <c r="Z124" i="6"/>
  <c r="U124" i="6"/>
  <c r="Q124" i="6"/>
  <c r="AI123" i="6"/>
  <c r="AH123" i="6"/>
  <c r="AG123" i="6"/>
  <c r="AE123" i="6"/>
  <c r="AD123" i="6"/>
  <c r="AC123" i="6"/>
  <c r="AB123" i="6"/>
  <c r="AA123" i="6"/>
  <c r="Z123" i="6"/>
  <c r="U123" i="6"/>
  <c r="Q123" i="6"/>
  <c r="AI122" i="6"/>
  <c r="AH122" i="6"/>
  <c r="AG122" i="6"/>
  <c r="AE122" i="6"/>
  <c r="AD122" i="6"/>
  <c r="AC122" i="6"/>
  <c r="AB122" i="6"/>
  <c r="AA122" i="6"/>
  <c r="Z122" i="6"/>
  <c r="U122" i="6"/>
  <c r="Q122" i="6"/>
  <c r="AI121" i="6"/>
  <c r="AH121" i="6"/>
  <c r="AG121" i="6"/>
  <c r="AE121" i="6"/>
  <c r="AD121" i="6"/>
  <c r="AC121" i="6"/>
  <c r="AB121" i="6"/>
  <c r="AA121" i="6"/>
  <c r="Z121" i="6"/>
  <c r="U121" i="6"/>
  <c r="Q121" i="6"/>
  <c r="AI120" i="6"/>
  <c r="AH120" i="6"/>
  <c r="AG120" i="6"/>
  <c r="AE120" i="6"/>
  <c r="AD120" i="6"/>
  <c r="AC120" i="6"/>
  <c r="AB120" i="6"/>
  <c r="AA120" i="6"/>
  <c r="Z120" i="6"/>
  <c r="U120" i="6"/>
  <c r="Q120" i="6"/>
  <c r="AI119" i="6"/>
  <c r="AH119" i="6"/>
  <c r="AG119" i="6"/>
  <c r="AE119" i="6"/>
  <c r="AD119" i="6"/>
  <c r="AC119" i="6"/>
  <c r="AB119" i="6"/>
  <c r="AA119" i="6"/>
  <c r="Z119" i="6"/>
  <c r="U119" i="6"/>
  <c r="Q119" i="6"/>
  <c r="AI118" i="6"/>
  <c r="AH118" i="6"/>
  <c r="AG118" i="6"/>
  <c r="AE118" i="6"/>
  <c r="AD118" i="6"/>
  <c r="AC118" i="6"/>
  <c r="AB118" i="6"/>
  <c r="AA118" i="6"/>
  <c r="Z118" i="6"/>
  <c r="U118" i="6"/>
  <c r="Q118" i="6"/>
  <c r="AI117" i="6"/>
  <c r="AH117" i="6"/>
  <c r="AG117" i="6"/>
  <c r="AE117" i="6"/>
  <c r="AD117" i="6"/>
  <c r="AC117" i="6"/>
  <c r="AB117" i="6"/>
  <c r="AA117" i="6"/>
  <c r="Z117" i="6"/>
  <c r="U117" i="6"/>
  <c r="Q117" i="6"/>
  <c r="AI116" i="6"/>
  <c r="AH116" i="6"/>
  <c r="AG116" i="6"/>
  <c r="AE116" i="6"/>
  <c r="AD116" i="6"/>
  <c r="AC116" i="6"/>
  <c r="AB116" i="6"/>
  <c r="AA116" i="6"/>
  <c r="Z116" i="6"/>
  <c r="U116" i="6"/>
  <c r="Q116" i="6"/>
  <c r="AI115" i="6"/>
  <c r="AH115" i="6"/>
  <c r="AG115" i="6"/>
  <c r="AE115" i="6"/>
  <c r="AD115" i="6"/>
  <c r="AC115" i="6"/>
  <c r="AB115" i="6"/>
  <c r="AA115" i="6"/>
  <c r="Z115" i="6"/>
  <c r="U115" i="6"/>
  <c r="Q115" i="6"/>
  <c r="AI114" i="6"/>
  <c r="AH114" i="6"/>
  <c r="AG114" i="6"/>
  <c r="AE114" i="6"/>
  <c r="AD114" i="6"/>
  <c r="AC114" i="6"/>
  <c r="AB114" i="6"/>
  <c r="AA114" i="6"/>
  <c r="Z114" i="6"/>
  <c r="U114" i="6"/>
  <c r="Q114" i="6"/>
  <c r="AI113" i="6"/>
  <c r="AH113" i="6"/>
  <c r="AG113" i="6"/>
  <c r="AE113" i="6"/>
  <c r="AD113" i="6"/>
  <c r="AC113" i="6"/>
  <c r="AB113" i="6"/>
  <c r="AA113" i="6"/>
  <c r="Z113" i="6"/>
  <c r="U113" i="6"/>
  <c r="Q113" i="6"/>
  <c r="AI112" i="6"/>
  <c r="AH112" i="6"/>
  <c r="AG112" i="6"/>
  <c r="AE112" i="6"/>
  <c r="AD112" i="6"/>
  <c r="AB112" i="6"/>
  <c r="AA112" i="6"/>
  <c r="Z112" i="6"/>
  <c r="U112" i="6"/>
  <c r="Q112" i="6"/>
  <c r="AI111" i="6"/>
  <c r="AH111" i="6"/>
  <c r="AG111" i="6"/>
  <c r="AE111" i="6"/>
  <c r="AD111" i="6"/>
  <c r="AB111" i="6"/>
  <c r="AA111" i="6"/>
  <c r="Z111" i="6"/>
  <c r="U111" i="6"/>
  <c r="Q111" i="6"/>
  <c r="AI110" i="6"/>
  <c r="AH110" i="6"/>
  <c r="AG110" i="6"/>
  <c r="AE110" i="6"/>
  <c r="AD110" i="6"/>
  <c r="AC110" i="6"/>
  <c r="AB110" i="6"/>
  <c r="AA110" i="6"/>
  <c r="Z110" i="6"/>
  <c r="U110" i="6"/>
  <c r="Q110" i="6"/>
  <c r="AI109" i="6"/>
  <c r="AH109" i="6"/>
  <c r="AG109" i="6"/>
  <c r="AE109" i="6"/>
  <c r="AD109" i="6"/>
  <c r="AC109" i="6"/>
  <c r="AB109" i="6"/>
  <c r="AA109" i="6"/>
  <c r="Z109" i="6"/>
  <c r="U109" i="6"/>
  <c r="Q109" i="6"/>
  <c r="AI108" i="6"/>
  <c r="AH108" i="6"/>
  <c r="AE108" i="6"/>
  <c r="AD108" i="6"/>
  <c r="AC108" i="6"/>
  <c r="AB108" i="6"/>
  <c r="AA108" i="6"/>
  <c r="Z108" i="6"/>
  <c r="U108" i="6"/>
  <c r="Q108" i="6"/>
  <c r="AI107" i="6"/>
  <c r="AH107" i="6"/>
  <c r="AE107" i="6"/>
  <c r="AD107" i="6"/>
  <c r="AC107" i="6"/>
  <c r="AB107" i="6"/>
  <c r="AA107" i="6"/>
  <c r="Z107" i="6"/>
  <c r="U107" i="6"/>
  <c r="Q107" i="6"/>
  <c r="AI106" i="6"/>
  <c r="AH106" i="6"/>
  <c r="AG106" i="6"/>
  <c r="AE106" i="6"/>
  <c r="AD106" i="6"/>
  <c r="AC106" i="6"/>
  <c r="AB106" i="6"/>
  <c r="AA106" i="6"/>
  <c r="Z106" i="6"/>
  <c r="Q106" i="6"/>
  <c r="AI105" i="6"/>
  <c r="AH105" i="6"/>
  <c r="AG105" i="6"/>
  <c r="AE105" i="6"/>
  <c r="AD105" i="6"/>
  <c r="AC105" i="6"/>
  <c r="AB105" i="6"/>
  <c r="AA105" i="6"/>
  <c r="Z105" i="6"/>
  <c r="Q105" i="6"/>
  <c r="AI104" i="6"/>
  <c r="AH104" i="6"/>
  <c r="AG104" i="6"/>
  <c r="AE104" i="6"/>
  <c r="AD104" i="6"/>
  <c r="AC104" i="6"/>
  <c r="AB104" i="6"/>
  <c r="AA104" i="6"/>
  <c r="Z104" i="6"/>
  <c r="Q104" i="6"/>
  <c r="AI103" i="6"/>
  <c r="AH103" i="6"/>
  <c r="AG103" i="6"/>
  <c r="AE103" i="6"/>
  <c r="AD103" i="6"/>
  <c r="AC103" i="6"/>
  <c r="AB103" i="6"/>
  <c r="AA103" i="6"/>
  <c r="Z103" i="6"/>
  <c r="Q103" i="6"/>
  <c r="AI102" i="6"/>
  <c r="AH102" i="6"/>
  <c r="AG102" i="6"/>
  <c r="AE102" i="6"/>
  <c r="AD102" i="6"/>
  <c r="AC102" i="6"/>
  <c r="AB102" i="6"/>
  <c r="AA102" i="6"/>
  <c r="Z102" i="6"/>
  <c r="Q102" i="6"/>
  <c r="AI101" i="6"/>
  <c r="AH101" i="6"/>
  <c r="AG101" i="6"/>
  <c r="AE101" i="6"/>
  <c r="AD101" i="6"/>
  <c r="AC101" i="6"/>
  <c r="AB101" i="6"/>
  <c r="Z101" i="6"/>
  <c r="U101" i="6"/>
  <c r="Q101" i="6"/>
  <c r="AI100" i="6"/>
  <c r="AH100" i="6"/>
  <c r="AG100" i="6"/>
  <c r="AE100" i="6"/>
  <c r="AD100" i="6"/>
  <c r="AC100" i="6"/>
  <c r="AB100" i="6"/>
  <c r="Z100" i="6"/>
  <c r="U100" i="6"/>
  <c r="Q100" i="6"/>
  <c r="AI99" i="6"/>
  <c r="AH99" i="6"/>
  <c r="AG99" i="6"/>
  <c r="AE99" i="6"/>
  <c r="AD99" i="6"/>
  <c r="AC99" i="6"/>
  <c r="AB99" i="6"/>
  <c r="AA99" i="6"/>
  <c r="Z99" i="6"/>
  <c r="U99" i="6"/>
  <c r="Q99" i="6"/>
  <c r="AI98" i="6"/>
  <c r="AH98" i="6"/>
  <c r="AG98" i="6"/>
  <c r="AE98" i="6"/>
  <c r="AD98" i="6"/>
  <c r="AC98" i="6"/>
  <c r="AB98" i="6"/>
  <c r="AA98" i="6"/>
  <c r="Z98" i="6"/>
  <c r="U98" i="6"/>
  <c r="Q98" i="6"/>
  <c r="AI97" i="6"/>
  <c r="AH97" i="6"/>
  <c r="AG97" i="6"/>
  <c r="AE97" i="6"/>
  <c r="AD97" i="6"/>
  <c r="AC97" i="6"/>
  <c r="AB97" i="6"/>
  <c r="AA97" i="6"/>
  <c r="U97" i="6"/>
  <c r="Q97" i="6"/>
  <c r="AI96" i="6"/>
  <c r="AH96" i="6"/>
  <c r="AG96" i="6"/>
  <c r="AE96" i="6"/>
  <c r="AD96" i="6"/>
  <c r="AC96" i="6"/>
  <c r="AB96" i="6"/>
  <c r="AA96" i="6"/>
  <c r="U96" i="6"/>
  <c r="Q96" i="6"/>
  <c r="AI95" i="6"/>
  <c r="AG95" i="6"/>
  <c r="AE95" i="6"/>
  <c r="AD95" i="6"/>
  <c r="AC95" i="6"/>
  <c r="AB95" i="6"/>
  <c r="AA95" i="6"/>
  <c r="Z95" i="6"/>
  <c r="U95" i="6"/>
  <c r="Q95" i="6"/>
  <c r="AI94" i="6"/>
  <c r="AG94" i="6"/>
  <c r="AE94" i="6"/>
  <c r="AD94" i="6"/>
  <c r="AC94" i="6"/>
  <c r="AB94" i="6"/>
  <c r="AA94" i="6"/>
  <c r="Z94" i="6"/>
  <c r="U94" i="6"/>
  <c r="Q94" i="6"/>
  <c r="AH93" i="6"/>
  <c r="AG93" i="6"/>
  <c r="AE93" i="6"/>
  <c r="AD93" i="6"/>
  <c r="AC93" i="6"/>
  <c r="AB93" i="6"/>
  <c r="AA93" i="6"/>
  <c r="Z93" i="6"/>
  <c r="U93" i="6"/>
  <c r="Q93" i="6"/>
  <c r="AI92" i="6"/>
  <c r="AH92" i="6"/>
  <c r="AG92" i="6"/>
  <c r="AE92" i="6"/>
  <c r="AD92" i="6"/>
  <c r="AC92" i="6"/>
  <c r="AB92" i="6"/>
  <c r="AA92" i="6"/>
  <c r="Z92" i="6"/>
  <c r="Q92" i="6"/>
  <c r="AI91" i="6"/>
  <c r="AH91" i="6"/>
  <c r="AG91" i="6"/>
  <c r="AE91" i="6"/>
  <c r="AD91" i="6"/>
  <c r="AC91" i="6"/>
  <c r="AB91" i="6"/>
  <c r="AA91" i="6"/>
  <c r="Z91" i="6"/>
  <c r="Q91" i="6"/>
  <c r="AI90" i="6"/>
  <c r="AH90" i="6"/>
  <c r="AG90" i="6"/>
  <c r="AD90" i="6"/>
  <c r="AC90" i="6"/>
  <c r="AB90" i="6"/>
  <c r="AA90" i="6"/>
  <c r="Z90" i="6"/>
  <c r="U90" i="6"/>
  <c r="Q90" i="6"/>
  <c r="AI89" i="6"/>
  <c r="AH89" i="6"/>
  <c r="AG89" i="6"/>
  <c r="AD89" i="6"/>
  <c r="AC89" i="6"/>
  <c r="AB89" i="6"/>
  <c r="AA89" i="6"/>
  <c r="Z89" i="6"/>
  <c r="U89" i="6"/>
  <c r="Q89" i="6"/>
  <c r="AI88" i="6"/>
  <c r="AH88" i="6"/>
  <c r="AG88" i="6"/>
  <c r="AE88" i="6"/>
  <c r="AD88" i="6"/>
  <c r="AC88" i="6"/>
  <c r="AB88" i="6"/>
  <c r="AA88" i="6"/>
  <c r="Z88" i="6"/>
  <c r="U88" i="6"/>
  <c r="Q88" i="6"/>
  <c r="AI87" i="6"/>
  <c r="AH87" i="6"/>
  <c r="AG87" i="6"/>
  <c r="AE87" i="6"/>
  <c r="AD87" i="6"/>
  <c r="AC87" i="6"/>
  <c r="AB87" i="6"/>
  <c r="AA87" i="6"/>
  <c r="Z87" i="6"/>
  <c r="U87" i="6"/>
  <c r="Q87" i="6"/>
  <c r="AI86" i="6"/>
  <c r="AH86" i="6"/>
  <c r="AG86" i="6"/>
  <c r="AE86" i="6"/>
  <c r="AD86" i="6"/>
  <c r="AC86" i="6"/>
  <c r="AB86" i="6"/>
  <c r="AA86" i="6"/>
  <c r="Z86" i="6"/>
  <c r="U86" i="6"/>
  <c r="Q86" i="6"/>
  <c r="AI85" i="6"/>
  <c r="AH85" i="6"/>
  <c r="AG85" i="6"/>
  <c r="AE85" i="6"/>
  <c r="AD85" i="6"/>
  <c r="AC85" i="6"/>
  <c r="AB85" i="6"/>
  <c r="AA85" i="6"/>
  <c r="Z85" i="6"/>
  <c r="U85" i="6"/>
  <c r="Q85" i="6"/>
  <c r="AI84" i="6"/>
  <c r="AH84" i="6"/>
  <c r="AG84" i="6"/>
  <c r="AE84" i="6"/>
  <c r="AD84" i="6"/>
  <c r="AC84" i="6"/>
  <c r="AB84" i="6"/>
  <c r="AA84" i="6"/>
  <c r="Z84" i="6"/>
  <c r="U84" i="6"/>
  <c r="Q84" i="6"/>
  <c r="AI83" i="6"/>
  <c r="AH83" i="6"/>
  <c r="AG83" i="6"/>
  <c r="AE83" i="6"/>
  <c r="AD83" i="6"/>
  <c r="AC83" i="6"/>
  <c r="AB83" i="6"/>
  <c r="AA83" i="6"/>
  <c r="U83" i="6"/>
  <c r="Q83" i="6"/>
  <c r="AI82" i="6"/>
  <c r="AH82" i="6"/>
  <c r="AG82" i="6"/>
  <c r="AE82" i="6"/>
  <c r="AD82" i="6"/>
  <c r="AC82" i="6"/>
  <c r="AB82" i="6"/>
  <c r="AA82" i="6"/>
  <c r="U82" i="6"/>
  <c r="Q82" i="6"/>
  <c r="AI81" i="6"/>
  <c r="AH81" i="6"/>
  <c r="AG81" i="6"/>
  <c r="AE81" i="6"/>
  <c r="AD81" i="6"/>
  <c r="AC81" i="6"/>
  <c r="AB81" i="6"/>
  <c r="AA81" i="6"/>
  <c r="Z81" i="6"/>
  <c r="U81" i="6"/>
  <c r="Q81" i="6"/>
  <c r="AI80" i="6"/>
  <c r="AH80" i="6"/>
  <c r="AG80" i="6"/>
  <c r="AE80" i="6"/>
  <c r="AD80" i="6"/>
  <c r="AC80" i="6"/>
  <c r="AB80" i="6"/>
  <c r="AA80" i="6"/>
  <c r="Z80" i="6"/>
  <c r="U80" i="6"/>
  <c r="Q80" i="6"/>
  <c r="AI79" i="6"/>
  <c r="AH79" i="6"/>
  <c r="AG79" i="6"/>
  <c r="AE79" i="6"/>
  <c r="AD79" i="6"/>
  <c r="AC79" i="6"/>
  <c r="AB79" i="6"/>
  <c r="Z79" i="6"/>
  <c r="U79" i="6"/>
  <c r="Q79" i="6"/>
  <c r="AI78" i="6"/>
  <c r="AH78" i="6"/>
  <c r="AG78" i="6"/>
  <c r="AE78" i="6"/>
  <c r="AD78" i="6"/>
  <c r="AC78" i="6"/>
  <c r="AB78" i="6"/>
  <c r="Z78" i="6"/>
  <c r="U78" i="6"/>
  <c r="Q78" i="6"/>
  <c r="AI77" i="6"/>
  <c r="AH77" i="6"/>
  <c r="AG77" i="6"/>
  <c r="AE77" i="6"/>
  <c r="AD77" i="6"/>
  <c r="AC77" i="6"/>
  <c r="AB77" i="6"/>
  <c r="AA77" i="6"/>
  <c r="Z77" i="6"/>
  <c r="U77" i="6"/>
  <c r="Q77" i="6"/>
  <c r="AI76" i="6"/>
  <c r="AH76" i="6"/>
  <c r="AG76" i="6"/>
  <c r="AE76" i="6"/>
  <c r="AD76" i="6"/>
  <c r="AC76" i="6"/>
  <c r="AB76" i="6"/>
  <c r="AA76" i="6"/>
  <c r="Z76" i="6"/>
  <c r="U76" i="6"/>
  <c r="Q76" i="6"/>
  <c r="AI75" i="6"/>
  <c r="AH75" i="6"/>
  <c r="AG75" i="6"/>
  <c r="AE75" i="6"/>
  <c r="AC75" i="6"/>
  <c r="AB75" i="6"/>
  <c r="AA75" i="6"/>
  <c r="Z75" i="6"/>
  <c r="U75" i="6"/>
  <c r="Q75" i="6"/>
  <c r="AI74" i="6"/>
  <c r="AH74" i="6"/>
  <c r="AG74" i="6"/>
  <c r="AE74" i="6"/>
  <c r="AC74" i="6"/>
  <c r="AB74" i="6"/>
  <c r="AA74" i="6"/>
  <c r="Z74" i="6"/>
  <c r="U74" i="6"/>
  <c r="Q74" i="6"/>
  <c r="AI73" i="6"/>
  <c r="AH73" i="6"/>
  <c r="AG73" i="6"/>
  <c r="AE73" i="6"/>
  <c r="AD73" i="6"/>
  <c r="AC73" i="6"/>
  <c r="AB73" i="6"/>
  <c r="AA73" i="6"/>
  <c r="Z73" i="6"/>
  <c r="U73" i="6"/>
  <c r="Q73" i="6"/>
  <c r="AI72" i="6"/>
  <c r="AH72" i="6"/>
  <c r="AG72" i="6"/>
  <c r="AE72" i="6"/>
  <c r="AD72" i="6"/>
  <c r="AC72" i="6"/>
  <c r="AB72" i="6"/>
  <c r="AA72" i="6"/>
  <c r="Z72" i="6"/>
  <c r="U72" i="6"/>
  <c r="Q72" i="6"/>
  <c r="AI71" i="6"/>
  <c r="AH71" i="6"/>
  <c r="AG71" i="6"/>
  <c r="AE71" i="6"/>
  <c r="AD71" i="6"/>
  <c r="AC71" i="6"/>
  <c r="AB71" i="6"/>
  <c r="AA71" i="6"/>
  <c r="Z71" i="6"/>
  <c r="U71" i="6"/>
  <c r="Q71" i="6"/>
  <c r="AI70" i="6"/>
  <c r="AH70" i="6"/>
  <c r="AG70" i="6"/>
  <c r="AE70" i="6"/>
  <c r="AD70" i="6"/>
  <c r="AC70" i="6"/>
  <c r="AB70" i="6"/>
  <c r="AA70" i="6"/>
  <c r="Z70" i="6"/>
  <c r="U70" i="6"/>
  <c r="Q70" i="6"/>
  <c r="AI69" i="6"/>
  <c r="AH69" i="6"/>
  <c r="AG69" i="6"/>
  <c r="AE69" i="6"/>
  <c r="AD69" i="6"/>
  <c r="AC69" i="6"/>
  <c r="AB69" i="6"/>
  <c r="AA69" i="6"/>
  <c r="Z69" i="6"/>
  <c r="U69" i="6"/>
  <c r="Q69" i="6"/>
  <c r="AI68" i="6"/>
  <c r="AH68" i="6"/>
  <c r="AG68" i="6"/>
  <c r="AE68" i="6"/>
  <c r="AD68" i="6"/>
  <c r="AC68" i="6"/>
  <c r="AB68" i="6"/>
  <c r="AA68" i="6"/>
  <c r="Z68" i="6"/>
  <c r="U68" i="6"/>
  <c r="AI67" i="6"/>
  <c r="AH67" i="6"/>
  <c r="AG67" i="6"/>
  <c r="AE67" i="6"/>
  <c r="AD67" i="6"/>
  <c r="AC67" i="6"/>
  <c r="AB67" i="6"/>
  <c r="AA67" i="6"/>
  <c r="Z67" i="6"/>
  <c r="U67" i="6"/>
  <c r="AI66" i="6"/>
  <c r="AH66" i="6"/>
  <c r="AG66" i="6"/>
  <c r="AE66" i="6"/>
  <c r="AD66" i="6"/>
  <c r="AC66" i="6"/>
  <c r="AB66" i="6"/>
  <c r="AA66" i="6"/>
  <c r="Z66" i="6"/>
  <c r="U66" i="6"/>
  <c r="Q66" i="6"/>
  <c r="AI65" i="6"/>
  <c r="AH65" i="6"/>
  <c r="AG65" i="6"/>
  <c r="AE65" i="6"/>
  <c r="AD65" i="6"/>
  <c r="AC65" i="6"/>
  <c r="AB65" i="6"/>
  <c r="AA65" i="6"/>
  <c r="Z65" i="6"/>
  <c r="U65" i="6"/>
  <c r="Q65" i="6"/>
  <c r="AI64" i="6"/>
  <c r="AH64" i="6"/>
  <c r="AG64" i="6"/>
  <c r="AE64" i="6"/>
  <c r="AD64" i="6"/>
  <c r="AC64" i="6"/>
  <c r="AB64" i="6"/>
  <c r="AA64" i="6"/>
  <c r="Z64" i="6"/>
  <c r="U64" i="6"/>
  <c r="Q64" i="6"/>
  <c r="AI63" i="6"/>
  <c r="AH63" i="6"/>
  <c r="AG63" i="6"/>
  <c r="AE63" i="6"/>
  <c r="AD63" i="6"/>
  <c r="AC63" i="6"/>
  <c r="AB63" i="6"/>
  <c r="AA63" i="6"/>
  <c r="Z63" i="6"/>
  <c r="U63" i="6"/>
  <c r="Q63" i="6"/>
  <c r="AI62" i="6"/>
  <c r="AH62" i="6"/>
  <c r="AG62" i="6"/>
  <c r="AE62" i="6"/>
  <c r="AD62" i="6"/>
  <c r="AC62" i="6"/>
  <c r="AB62" i="6"/>
  <c r="AA62" i="6"/>
  <c r="Z62" i="6"/>
  <c r="U62" i="6"/>
  <c r="Q62" i="6"/>
  <c r="AI61" i="6"/>
  <c r="AH61" i="6"/>
  <c r="AG61" i="6"/>
  <c r="AE61" i="6"/>
  <c r="AD61" i="6"/>
  <c r="AC61" i="6"/>
  <c r="AB61" i="6"/>
  <c r="AA61" i="6"/>
  <c r="Z61" i="6"/>
  <c r="U61" i="6"/>
  <c r="Q61" i="6"/>
  <c r="AI60" i="6"/>
  <c r="AH60" i="6"/>
  <c r="AG60" i="6"/>
  <c r="AE60" i="6"/>
  <c r="AD60" i="6"/>
  <c r="AC60" i="6"/>
  <c r="AB60" i="6"/>
  <c r="AA60" i="6"/>
  <c r="Z60" i="6"/>
  <c r="U60" i="6"/>
  <c r="Q60" i="6"/>
  <c r="AI59" i="6"/>
  <c r="AH59" i="6"/>
  <c r="AG59" i="6"/>
  <c r="AE59" i="6"/>
  <c r="AD59" i="6"/>
  <c r="AC59" i="6"/>
  <c r="AA59" i="6"/>
  <c r="Z59" i="6"/>
  <c r="U59" i="6"/>
  <c r="Q59" i="6"/>
  <c r="AI58" i="6"/>
  <c r="AH58" i="6"/>
  <c r="AG58" i="6"/>
  <c r="AE58" i="6"/>
  <c r="AD58" i="6"/>
  <c r="AC58" i="6"/>
  <c r="AA58" i="6"/>
  <c r="Z58" i="6"/>
  <c r="U58" i="6"/>
  <c r="Q58" i="6"/>
  <c r="AI57" i="6"/>
  <c r="AH57" i="6"/>
  <c r="AG57" i="6"/>
  <c r="AE57" i="6"/>
  <c r="AD57" i="6"/>
  <c r="AB57" i="6"/>
  <c r="AA57" i="6"/>
  <c r="Z57" i="6"/>
  <c r="U57" i="6"/>
  <c r="Q57" i="6"/>
  <c r="AI56" i="6"/>
  <c r="AH56" i="6"/>
  <c r="AG56" i="6"/>
  <c r="AE56" i="6"/>
  <c r="AD56" i="6"/>
  <c r="AB56" i="6"/>
  <c r="AA56" i="6"/>
  <c r="Z56" i="6"/>
  <c r="U56" i="6"/>
  <c r="Q56" i="6"/>
  <c r="AI55" i="6"/>
  <c r="AH55" i="6"/>
  <c r="AE55" i="6"/>
  <c r="AD55" i="6"/>
  <c r="AC55" i="6"/>
  <c r="AB55" i="6"/>
  <c r="AA55" i="6"/>
  <c r="Z55" i="6"/>
  <c r="U55" i="6"/>
  <c r="Q55" i="6"/>
  <c r="AI54" i="6"/>
  <c r="AH54" i="6"/>
  <c r="AE54" i="6"/>
  <c r="AD54" i="6"/>
  <c r="AC54" i="6"/>
  <c r="AB54" i="6"/>
  <c r="AA54" i="6"/>
  <c r="Z54" i="6"/>
  <c r="U54" i="6"/>
  <c r="Q54" i="6"/>
  <c r="AI53" i="6"/>
  <c r="AH53" i="6"/>
  <c r="AG53" i="6"/>
  <c r="AE53" i="6"/>
  <c r="AD53" i="6"/>
  <c r="AC53" i="6"/>
  <c r="AB53" i="6"/>
  <c r="AA53" i="6"/>
  <c r="Z53" i="6"/>
  <c r="U53" i="6"/>
  <c r="Q53" i="6"/>
  <c r="AI52" i="6"/>
  <c r="AH52" i="6"/>
  <c r="AG52" i="6"/>
  <c r="AE52" i="6"/>
  <c r="AD52" i="6"/>
  <c r="AC52" i="6"/>
  <c r="AB52" i="6"/>
  <c r="AA52" i="6"/>
  <c r="Z52" i="6"/>
  <c r="U52" i="6"/>
  <c r="Q52" i="6"/>
  <c r="AI51" i="6"/>
  <c r="AH51" i="6"/>
  <c r="AG51" i="6"/>
  <c r="AE51" i="6"/>
  <c r="AD51" i="6"/>
  <c r="AC51" i="6"/>
  <c r="AB51" i="6"/>
  <c r="AA51" i="6"/>
  <c r="Z51" i="6"/>
  <c r="U51" i="6"/>
  <c r="Q51" i="6"/>
  <c r="AI50" i="6"/>
  <c r="AH50" i="6"/>
  <c r="AG50" i="6"/>
  <c r="AE50" i="6"/>
  <c r="AD50" i="6"/>
  <c r="AC50" i="6"/>
  <c r="AB50" i="6"/>
  <c r="AA50" i="6"/>
  <c r="Z50" i="6"/>
  <c r="U50" i="6"/>
  <c r="Q50" i="6"/>
  <c r="AI49" i="6"/>
  <c r="AH49" i="6"/>
  <c r="AG49" i="6"/>
  <c r="AE49" i="6"/>
  <c r="AD49" i="6"/>
  <c r="AC49" i="6"/>
  <c r="AB49" i="6"/>
  <c r="AA49" i="6"/>
  <c r="Z49" i="6"/>
  <c r="U49" i="6"/>
  <c r="Q49" i="6"/>
  <c r="AI48" i="6"/>
  <c r="AH48" i="6"/>
  <c r="AG48" i="6"/>
  <c r="AE48" i="6"/>
  <c r="AD48" i="6"/>
  <c r="AC48" i="6"/>
  <c r="AB48" i="6"/>
  <c r="AA48" i="6"/>
  <c r="Z48" i="6"/>
  <c r="U48" i="6"/>
  <c r="Q48" i="6"/>
  <c r="AI47" i="6"/>
  <c r="AH47" i="6"/>
  <c r="AG47" i="6"/>
  <c r="AE47" i="6"/>
  <c r="AD47" i="6"/>
  <c r="AB47" i="6"/>
  <c r="AA47" i="6"/>
  <c r="Z47" i="6"/>
  <c r="U47" i="6"/>
  <c r="Q47" i="6"/>
  <c r="AI46" i="6"/>
  <c r="AH46" i="6"/>
  <c r="AG46" i="6"/>
  <c r="AE46" i="6"/>
  <c r="AD46" i="6"/>
  <c r="AB46" i="6"/>
  <c r="AA46" i="6"/>
  <c r="Z46" i="6"/>
  <c r="U46" i="6"/>
  <c r="Q46" i="6"/>
  <c r="AI45" i="6"/>
  <c r="AH45" i="6"/>
  <c r="AG45" i="6"/>
  <c r="AE45" i="6"/>
  <c r="AD45" i="6"/>
  <c r="AC45" i="6"/>
  <c r="AB45" i="6"/>
  <c r="AA45" i="6"/>
  <c r="Z45" i="6"/>
  <c r="U45" i="6"/>
  <c r="Q45" i="6"/>
  <c r="AI44" i="6"/>
  <c r="AH44" i="6"/>
  <c r="AG44" i="6"/>
  <c r="AE44" i="6"/>
  <c r="AD44" i="6"/>
  <c r="AC44" i="6"/>
  <c r="AB44" i="6"/>
  <c r="AA44" i="6"/>
  <c r="Z44" i="6"/>
  <c r="U44" i="6"/>
  <c r="Q44" i="6"/>
  <c r="AI43" i="6"/>
  <c r="AH43" i="6"/>
  <c r="AG43" i="6"/>
  <c r="AE43" i="6"/>
  <c r="AD43" i="6"/>
  <c r="AC43" i="6"/>
  <c r="AB43" i="6"/>
  <c r="AA43" i="6"/>
  <c r="Z43" i="6"/>
  <c r="U43" i="6"/>
  <c r="Q43" i="6"/>
  <c r="AI42" i="6"/>
  <c r="AH42" i="6"/>
  <c r="AG42" i="6"/>
  <c r="AE42" i="6"/>
  <c r="AD42" i="6"/>
  <c r="AC42" i="6"/>
  <c r="AB42" i="6"/>
  <c r="AA42" i="6"/>
  <c r="Z42" i="6"/>
  <c r="U42" i="6"/>
  <c r="Q42" i="6"/>
  <c r="AI41" i="6"/>
  <c r="AH41" i="6"/>
  <c r="AG41" i="6"/>
  <c r="AE41" i="6"/>
  <c r="AD41" i="6"/>
  <c r="AC41" i="6"/>
  <c r="AB41" i="6"/>
  <c r="AA41" i="6"/>
  <c r="Z41" i="6"/>
  <c r="U41" i="6"/>
  <c r="Q41" i="6"/>
  <c r="AI40" i="6"/>
  <c r="AH40" i="6"/>
  <c r="AG40" i="6"/>
  <c r="AE40" i="6"/>
  <c r="AD40" i="6"/>
  <c r="AC40" i="6"/>
  <c r="AB40" i="6"/>
  <c r="AA40" i="6"/>
  <c r="Z40" i="6"/>
  <c r="Q40" i="6"/>
  <c r="AI39" i="6"/>
  <c r="AH39" i="6"/>
  <c r="AG39" i="6"/>
  <c r="AE39" i="6"/>
  <c r="AD39" i="6"/>
  <c r="AC39" i="6"/>
  <c r="AB39" i="6"/>
  <c r="AA39" i="6"/>
  <c r="Z39" i="6"/>
  <c r="Q39" i="6"/>
  <c r="AI38" i="6"/>
  <c r="AH38" i="6"/>
  <c r="AG38" i="6"/>
  <c r="AE38" i="6"/>
  <c r="AC38" i="6"/>
  <c r="AB38" i="6"/>
  <c r="AA38" i="6"/>
  <c r="Z38" i="6"/>
  <c r="U38" i="6"/>
  <c r="Q38" i="6"/>
  <c r="AI37" i="6"/>
  <c r="AH37" i="6"/>
  <c r="AG37" i="6"/>
  <c r="AE37" i="6"/>
  <c r="AC37" i="6"/>
  <c r="AB37" i="6"/>
  <c r="AA37" i="6"/>
  <c r="Z37" i="6"/>
  <c r="U37" i="6"/>
  <c r="Q37" i="6"/>
  <c r="AI36" i="6"/>
  <c r="AH36" i="6"/>
  <c r="AG36" i="6"/>
  <c r="AE36" i="6"/>
  <c r="AD36" i="6"/>
  <c r="AC36" i="6"/>
  <c r="AB36" i="6"/>
  <c r="AA36" i="6"/>
  <c r="U36" i="6"/>
  <c r="Q36" i="6"/>
  <c r="AI35" i="6"/>
  <c r="AH35" i="6"/>
  <c r="AG35" i="6"/>
  <c r="AE35" i="6"/>
  <c r="AD35" i="6"/>
  <c r="AC35" i="6"/>
  <c r="AB35" i="6"/>
  <c r="AA35" i="6"/>
  <c r="U35" i="6"/>
  <c r="Q35" i="6"/>
  <c r="AI34" i="6"/>
  <c r="AH34" i="6"/>
  <c r="AG34" i="6"/>
  <c r="AE34" i="6"/>
  <c r="AD34" i="6"/>
  <c r="AC34" i="6"/>
  <c r="AB34" i="6"/>
  <c r="AA34" i="6"/>
  <c r="Z34" i="6"/>
  <c r="U34" i="6"/>
  <c r="Q34" i="6"/>
  <c r="AI33" i="6"/>
  <c r="AH33" i="6"/>
  <c r="AG33" i="6"/>
  <c r="AE33" i="6"/>
  <c r="AD33" i="6"/>
  <c r="AC33" i="6"/>
  <c r="AB33" i="6"/>
  <c r="AA33" i="6"/>
  <c r="Z33" i="6"/>
  <c r="U33" i="6"/>
  <c r="Q33" i="6"/>
  <c r="AI32" i="6"/>
  <c r="AH32" i="6"/>
  <c r="AE32" i="6"/>
  <c r="AD32" i="6"/>
  <c r="AC32" i="6"/>
  <c r="AB32" i="6"/>
  <c r="AA32" i="6"/>
  <c r="Z32" i="6"/>
  <c r="U32" i="6"/>
  <c r="Q32" i="6"/>
  <c r="AI31" i="6"/>
  <c r="AH31" i="6"/>
  <c r="AE31" i="6"/>
  <c r="AD31" i="6"/>
  <c r="AC31" i="6"/>
  <c r="AB31" i="6"/>
  <c r="AA31" i="6"/>
  <c r="Z31" i="6"/>
  <c r="U31" i="6"/>
  <c r="Q31" i="6"/>
  <c r="AI30" i="6"/>
  <c r="AH30" i="6"/>
  <c r="AG30" i="6"/>
  <c r="AE30" i="6"/>
  <c r="AD30" i="6"/>
  <c r="AC30" i="6"/>
  <c r="AB30" i="6"/>
  <c r="AA30" i="6"/>
  <c r="Z30" i="6"/>
  <c r="U30" i="6"/>
  <c r="Q30" i="6"/>
  <c r="AI29" i="6"/>
  <c r="AH29" i="6"/>
  <c r="AG29" i="6"/>
  <c r="AE29" i="6"/>
  <c r="AD29" i="6"/>
  <c r="AC29" i="6"/>
  <c r="AB29" i="6"/>
  <c r="AA29" i="6"/>
  <c r="Z29" i="6"/>
  <c r="U29" i="6"/>
  <c r="Q29" i="6"/>
  <c r="AI28" i="6"/>
  <c r="AH28" i="6"/>
  <c r="AG28" i="6"/>
  <c r="AE28" i="6"/>
  <c r="AD28" i="6"/>
  <c r="AC28" i="6"/>
  <c r="AB28" i="6"/>
  <c r="AA28" i="6"/>
  <c r="Z28" i="6"/>
  <c r="U28" i="6"/>
  <c r="AI27" i="6"/>
  <c r="AH27" i="6"/>
  <c r="AG27" i="6"/>
  <c r="AE27" i="6"/>
  <c r="AD27" i="6"/>
  <c r="AC27" i="6"/>
  <c r="AB27" i="6"/>
  <c r="AA27" i="6"/>
  <c r="Z27" i="6"/>
  <c r="U27" i="6"/>
  <c r="AI26" i="6"/>
  <c r="AH26" i="6"/>
  <c r="AG26" i="6"/>
  <c r="AE26" i="6"/>
  <c r="AD26" i="6"/>
  <c r="AC26" i="6"/>
  <c r="AB26" i="6"/>
  <c r="AA26" i="6"/>
  <c r="Z26" i="6"/>
  <c r="U26" i="6"/>
  <c r="Q26" i="6"/>
  <c r="AI25" i="6"/>
  <c r="AH25" i="6"/>
  <c r="AG25" i="6"/>
  <c r="AE25" i="6"/>
  <c r="AD25" i="6"/>
  <c r="AC25" i="6"/>
  <c r="AB25" i="6"/>
  <c r="AA25" i="6"/>
  <c r="Z25" i="6"/>
  <c r="U25" i="6"/>
  <c r="Q25" i="6"/>
  <c r="AI24" i="6"/>
  <c r="AH24" i="6"/>
  <c r="AG24" i="6"/>
  <c r="AD24" i="6"/>
  <c r="AC24" i="6"/>
  <c r="AB24" i="6"/>
  <c r="AA24" i="6"/>
  <c r="Z24" i="6"/>
  <c r="U24" i="6"/>
  <c r="Q24" i="6"/>
  <c r="AI23" i="6"/>
  <c r="AH23" i="6"/>
  <c r="AG23" i="6"/>
  <c r="AD23" i="6"/>
  <c r="AC23" i="6"/>
  <c r="AB23" i="6"/>
  <c r="AA23" i="6"/>
  <c r="Z23" i="6"/>
  <c r="U23" i="6"/>
  <c r="Q23" i="6"/>
  <c r="AI22" i="6"/>
  <c r="AH22" i="6"/>
  <c r="AG22" i="6"/>
  <c r="AE22" i="6"/>
  <c r="AD22" i="6"/>
  <c r="AC22" i="6"/>
  <c r="AB22" i="6"/>
  <c r="AA22" i="6"/>
  <c r="Z22" i="6"/>
  <c r="U22" i="6"/>
  <c r="Q22" i="6"/>
  <c r="AI21" i="6"/>
  <c r="AH21" i="6"/>
  <c r="AG21" i="6"/>
  <c r="AE21" i="6"/>
  <c r="AD21" i="6"/>
  <c r="AC21" i="6"/>
  <c r="AB21" i="6"/>
  <c r="AA21" i="6"/>
  <c r="Z21" i="6"/>
  <c r="U21" i="6"/>
  <c r="Q21" i="6"/>
  <c r="AI20" i="6"/>
  <c r="AH20" i="6"/>
  <c r="AG20" i="6"/>
  <c r="AE20" i="6"/>
  <c r="AD20" i="6"/>
  <c r="AC20" i="6"/>
  <c r="AB20" i="6"/>
  <c r="AA20" i="6"/>
  <c r="Z20" i="6"/>
  <c r="U20" i="6"/>
  <c r="Q20" i="6"/>
  <c r="AI19" i="6"/>
  <c r="AH19" i="6"/>
  <c r="AG19" i="6"/>
  <c r="AE19" i="6"/>
  <c r="AD19" i="6"/>
  <c r="AC19" i="6"/>
  <c r="AB19" i="6"/>
  <c r="AA19" i="6"/>
  <c r="Z19" i="6"/>
  <c r="U19" i="6"/>
  <c r="Q19" i="6"/>
  <c r="AI18" i="6"/>
  <c r="AH18" i="6"/>
  <c r="AG18" i="6"/>
  <c r="AE18" i="6"/>
  <c r="AD18" i="6"/>
  <c r="AC18" i="6"/>
  <c r="AB18" i="6"/>
  <c r="AA18" i="6"/>
  <c r="Z18" i="6"/>
  <c r="U18" i="6"/>
  <c r="Q18" i="6"/>
  <c r="AI17" i="6"/>
  <c r="AH17" i="6"/>
  <c r="AG17" i="6"/>
  <c r="AE17" i="6"/>
  <c r="AD17" i="6"/>
  <c r="AC17" i="6"/>
  <c r="AB17" i="6"/>
  <c r="AA17" i="6"/>
  <c r="Z17" i="6"/>
  <c r="U17" i="6"/>
  <c r="Q17" i="6"/>
  <c r="AI16" i="6"/>
  <c r="AH16" i="6"/>
  <c r="AG16" i="6"/>
  <c r="AE16" i="6"/>
  <c r="AD16" i="6"/>
  <c r="AC16" i="6"/>
  <c r="AB16" i="6"/>
  <c r="AA16" i="6"/>
  <c r="Z16" i="6"/>
  <c r="U16" i="6"/>
  <c r="Q16" i="6"/>
  <c r="AI15" i="6"/>
  <c r="AH15" i="6"/>
  <c r="AG15" i="6"/>
  <c r="AE15" i="6"/>
  <c r="AD15" i="6"/>
  <c r="AC15" i="6"/>
  <c r="AB15" i="6"/>
  <c r="AA15" i="6"/>
  <c r="Z15" i="6"/>
  <c r="U15" i="6"/>
  <c r="Q15" i="6"/>
  <c r="AI14" i="6"/>
  <c r="AH14" i="6"/>
  <c r="AG14" i="6"/>
  <c r="AE14" i="6"/>
  <c r="AD14" i="6"/>
  <c r="AC14" i="6"/>
  <c r="AB14" i="6"/>
  <c r="AA14" i="6"/>
  <c r="Z14" i="6"/>
  <c r="U14" i="6"/>
  <c r="Q14" i="6"/>
  <c r="AI13" i="6"/>
  <c r="AH13" i="6"/>
  <c r="AG13" i="6"/>
  <c r="AE13" i="6"/>
  <c r="AD13" i="6"/>
  <c r="AC13" i="6"/>
  <c r="AB13" i="6"/>
  <c r="AA13" i="6"/>
  <c r="Z13" i="6"/>
  <c r="U13" i="6"/>
  <c r="Q13" i="6"/>
  <c r="AI12" i="6"/>
  <c r="AH12" i="6"/>
  <c r="AG12" i="6"/>
  <c r="AE12" i="6"/>
  <c r="AD12" i="6"/>
  <c r="AC12" i="6"/>
  <c r="AB12" i="6"/>
  <c r="AA12" i="6"/>
  <c r="Z12" i="6"/>
  <c r="U12" i="6"/>
  <c r="Q12" i="6"/>
  <c r="AI11" i="6"/>
  <c r="AH11" i="6"/>
  <c r="AG11" i="6"/>
  <c r="AE11" i="6"/>
  <c r="AD11" i="6"/>
  <c r="AC11" i="6"/>
  <c r="AB11" i="6"/>
  <c r="AA11" i="6"/>
  <c r="Z11" i="6"/>
  <c r="U11" i="6"/>
  <c r="Q11" i="6"/>
  <c r="AI10" i="6"/>
  <c r="AH10" i="6"/>
  <c r="AG10" i="6"/>
  <c r="AE10" i="6"/>
  <c r="AD10" i="6"/>
  <c r="AC10" i="6"/>
  <c r="AB10" i="6"/>
  <c r="AA10" i="6"/>
  <c r="Z10" i="6"/>
  <c r="U10" i="6"/>
  <c r="Q10" i="6"/>
  <c r="AI9" i="6"/>
  <c r="AH9" i="6"/>
  <c r="AG9" i="6"/>
  <c r="AE9" i="6"/>
  <c r="AD9" i="6"/>
  <c r="AC9" i="6"/>
  <c r="AB9" i="6"/>
  <c r="AA9" i="6"/>
  <c r="Z9" i="6"/>
  <c r="U9" i="6"/>
  <c r="Q9" i="6"/>
  <c r="AI8" i="6"/>
  <c r="AH8" i="6"/>
  <c r="AG8" i="6"/>
  <c r="AE8" i="6"/>
  <c r="AD8" i="6"/>
  <c r="AC8" i="6"/>
  <c r="AB8" i="6"/>
  <c r="Z8" i="6"/>
  <c r="U8" i="6"/>
  <c r="Q8" i="6"/>
  <c r="AI7" i="6"/>
  <c r="AH7" i="6"/>
  <c r="AG7" i="6"/>
  <c r="AE7" i="6"/>
  <c r="AD7" i="6"/>
  <c r="AC7" i="6"/>
  <c r="AB7" i="6"/>
  <c r="Z7" i="6"/>
  <c r="U7" i="6"/>
  <c r="Q7" i="6"/>
  <c r="AI6" i="6"/>
  <c r="AH6" i="6"/>
  <c r="AG6" i="6"/>
  <c r="AE6" i="6"/>
  <c r="AD6" i="6"/>
  <c r="AC6" i="6"/>
  <c r="AA6" i="6"/>
  <c r="Z6" i="6"/>
  <c r="U6" i="6"/>
  <c r="Q6" i="6"/>
  <c r="AI5" i="6"/>
  <c r="AH5" i="6"/>
  <c r="AG5" i="6"/>
  <c r="AE5" i="6"/>
  <c r="AD5" i="6"/>
  <c r="AC5" i="6"/>
  <c r="AA5" i="6"/>
  <c r="Z5" i="6"/>
  <c r="U5" i="6"/>
  <c r="Q5" i="6"/>
  <c r="AI4" i="6"/>
  <c r="AH4" i="6"/>
  <c r="AG4" i="6"/>
  <c r="AE4" i="6"/>
  <c r="AD4" i="6"/>
  <c r="AC4" i="6"/>
  <c r="AB4" i="6"/>
  <c r="AA4" i="6"/>
  <c r="Z4" i="6"/>
  <c r="U4" i="6"/>
  <c r="Q4" i="6"/>
  <c r="AI3" i="6"/>
  <c r="AH3" i="6"/>
  <c r="AG3" i="6"/>
  <c r="AE3" i="6"/>
  <c r="AD3" i="6"/>
  <c r="AC3" i="6"/>
  <c r="AB3" i="6"/>
  <c r="AA3" i="6"/>
  <c r="Z3" i="6"/>
  <c r="U3" i="6"/>
  <c r="Q3" i="6"/>
  <c r="M43" i="5"/>
  <c r="M25" i="5"/>
  <c r="M41" i="5"/>
  <c r="M35" i="5"/>
  <c r="M6" i="5"/>
  <c r="M297" i="5"/>
  <c r="M281" i="5"/>
  <c r="M274" i="5"/>
  <c r="X509" i="5"/>
  <c r="W509" i="5"/>
  <c r="V509" i="5"/>
  <c r="U509" i="5"/>
  <c r="T509" i="5"/>
  <c r="S509" i="5"/>
  <c r="X408" i="5"/>
  <c r="W408" i="5"/>
  <c r="V408" i="5"/>
  <c r="U408" i="5"/>
  <c r="T408" i="5"/>
  <c r="S408" i="5"/>
  <c r="X416" i="5"/>
  <c r="W416" i="5"/>
  <c r="V416" i="5"/>
  <c r="U416" i="5"/>
  <c r="T416" i="5"/>
  <c r="S416" i="5"/>
  <c r="X447" i="5"/>
  <c r="W447" i="5"/>
  <c r="V447" i="5"/>
  <c r="U447" i="5"/>
  <c r="T447" i="5"/>
  <c r="S447" i="5"/>
  <c r="X420" i="5"/>
  <c r="W420" i="5"/>
  <c r="V420" i="5"/>
  <c r="U420" i="5"/>
  <c r="T420" i="5"/>
  <c r="S420" i="5"/>
  <c r="X439" i="5"/>
  <c r="W439" i="5"/>
  <c r="V439" i="5"/>
  <c r="U439" i="5"/>
  <c r="T439" i="5"/>
  <c r="S439" i="5"/>
  <c r="X424" i="5"/>
  <c r="W424" i="5"/>
  <c r="V424" i="5"/>
  <c r="U424" i="5"/>
  <c r="T424" i="5"/>
  <c r="S424" i="5"/>
  <c r="X485" i="5"/>
  <c r="W485" i="5"/>
  <c r="V485" i="5"/>
  <c r="U485" i="5"/>
  <c r="T485" i="5"/>
  <c r="S485" i="5"/>
  <c r="X465" i="5"/>
  <c r="W465" i="5"/>
  <c r="V465" i="5"/>
  <c r="U465" i="5"/>
  <c r="T465" i="5"/>
  <c r="S465" i="5"/>
  <c r="X490" i="5"/>
  <c r="W490" i="5"/>
  <c r="V490" i="5"/>
  <c r="U490" i="5"/>
  <c r="T490" i="5"/>
  <c r="S490" i="5"/>
  <c r="X492" i="5"/>
  <c r="W492" i="5"/>
  <c r="V492" i="5"/>
  <c r="U492" i="5"/>
  <c r="T492" i="5"/>
  <c r="S492" i="5"/>
  <c r="X483" i="5"/>
  <c r="W483" i="5"/>
  <c r="V483" i="5"/>
  <c r="U483" i="5"/>
  <c r="T483" i="5"/>
  <c r="S483" i="5"/>
  <c r="X431" i="5"/>
  <c r="W431" i="5"/>
  <c r="V431" i="5"/>
  <c r="U431" i="5"/>
  <c r="T431" i="5"/>
  <c r="S431" i="5"/>
  <c r="X417" i="5"/>
  <c r="W417" i="5"/>
  <c r="V417" i="5"/>
  <c r="U417" i="5"/>
  <c r="T417" i="5"/>
  <c r="S417" i="5"/>
  <c r="X409" i="5"/>
  <c r="W409" i="5"/>
  <c r="V409" i="5"/>
  <c r="U409" i="5"/>
  <c r="T409" i="5"/>
  <c r="S409" i="5"/>
  <c r="X484" i="5"/>
  <c r="W484" i="5"/>
  <c r="V484" i="5"/>
  <c r="U484" i="5"/>
  <c r="T484" i="5"/>
  <c r="S484" i="5"/>
  <c r="X495" i="5"/>
  <c r="W495" i="5"/>
  <c r="V495" i="5"/>
  <c r="U495" i="5"/>
  <c r="T495" i="5"/>
  <c r="S495" i="5"/>
  <c r="X489" i="5"/>
  <c r="W489" i="5"/>
  <c r="V489" i="5"/>
  <c r="U489" i="5"/>
  <c r="T489" i="5"/>
  <c r="S489" i="5"/>
  <c r="X450" i="5"/>
  <c r="W450" i="5"/>
  <c r="V450" i="5"/>
  <c r="U450" i="5"/>
  <c r="T450" i="5"/>
  <c r="S450" i="5"/>
  <c r="X479" i="5"/>
  <c r="W479" i="5"/>
  <c r="V479" i="5"/>
  <c r="U479" i="5"/>
  <c r="T479" i="5"/>
  <c r="S479" i="5"/>
  <c r="X471" i="5"/>
  <c r="W471" i="5"/>
  <c r="V471" i="5"/>
  <c r="U471" i="5"/>
  <c r="T471" i="5"/>
  <c r="S471" i="5"/>
  <c r="X474" i="5"/>
  <c r="W474" i="5"/>
  <c r="V474" i="5"/>
  <c r="U474" i="5"/>
  <c r="T474" i="5"/>
  <c r="S474" i="5"/>
  <c r="X427" i="5"/>
  <c r="W427" i="5"/>
  <c r="V427" i="5"/>
  <c r="U427" i="5"/>
  <c r="T427" i="5"/>
  <c r="S427" i="5"/>
  <c r="X487" i="5"/>
  <c r="W487" i="5"/>
  <c r="V487" i="5"/>
  <c r="U487" i="5"/>
  <c r="T487" i="5"/>
  <c r="S487" i="5"/>
  <c r="X468" i="5"/>
  <c r="W468" i="5"/>
  <c r="V468" i="5"/>
  <c r="U468" i="5"/>
  <c r="T468" i="5"/>
  <c r="S468" i="5"/>
  <c r="X428" i="5"/>
  <c r="W428" i="5"/>
  <c r="V428" i="5"/>
  <c r="U428" i="5"/>
  <c r="T428" i="5"/>
  <c r="S428" i="5"/>
  <c r="X470" i="5"/>
  <c r="W470" i="5"/>
  <c r="V470" i="5"/>
  <c r="U470" i="5"/>
  <c r="T470" i="5"/>
  <c r="S470" i="5"/>
  <c r="X501" i="5"/>
  <c r="W501" i="5"/>
  <c r="V501" i="5"/>
  <c r="U501" i="5"/>
  <c r="T501" i="5"/>
  <c r="S501" i="5"/>
  <c r="X500" i="5"/>
  <c r="W500" i="5"/>
  <c r="V500" i="5"/>
  <c r="U500" i="5"/>
  <c r="T500" i="5"/>
  <c r="S500" i="5"/>
  <c r="X506" i="5"/>
  <c r="W506" i="5"/>
  <c r="V506" i="5"/>
  <c r="U506" i="5"/>
  <c r="T506" i="5"/>
  <c r="S506" i="5"/>
  <c r="X467" i="5"/>
  <c r="W467" i="5"/>
  <c r="V467" i="5"/>
  <c r="U467" i="5"/>
  <c r="T467" i="5"/>
  <c r="S467" i="5"/>
  <c r="X457" i="5"/>
  <c r="W457" i="5"/>
  <c r="V457" i="5"/>
  <c r="U457" i="5"/>
  <c r="T457" i="5"/>
  <c r="S457" i="5"/>
  <c r="X442" i="5"/>
  <c r="W442" i="5"/>
  <c r="V442" i="5"/>
  <c r="U442" i="5"/>
  <c r="T442" i="5"/>
  <c r="S442" i="5"/>
  <c r="X472" i="5"/>
  <c r="W472" i="5"/>
  <c r="V472" i="5"/>
  <c r="U472" i="5"/>
  <c r="T472" i="5"/>
  <c r="S472" i="5"/>
  <c r="X453" i="5"/>
  <c r="W453" i="5"/>
  <c r="V453" i="5"/>
  <c r="U453" i="5"/>
  <c r="T453" i="5"/>
  <c r="S453" i="5"/>
  <c r="X508" i="5"/>
  <c r="W508" i="5"/>
  <c r="V508" i="5"/>
  <c r="U508" i="5"/>
  <c r="T508" i="5"/>
  <c r="S508" i="5"/>
  <c r="X498" i="5"/>
  <c r="W498" i="5"/>
  <c r="V498" i="5"/>
  <c r="U498" i="5"/>
  <c r="T498" i="5"/>
  <c r="S498" i="5"/>
  <c r="X411" i="5"/>
  <c r="W411" i="5"/>
  <c r="V411" i="5"/>
  <c r="U411" i="5"/>
  <c r="T411" i="5"/>
  <c r="S411" i="5"/>
  <c r="X433" i="5"/>
  <c r="W433" i="5"/>
  <c r="V433" i="5"/>
  <c r="U433" i="5"/>
  <c r="T433" i="5"/>
  <c r="S433" i="5"/>
  <c r="X455" i="5"/>
  <c r="W455" i="5"/>
  <c r="V455" i="5"/>
  <c r="U455" i="5"/>
  <c r="T455" i="5"/>
  <c r="S455" i="5"/>
  <c r="X435" i="5"/>
  <c r="W435" i="5"/>
  <c r="V435" i="5"/>
  <c r="U435" i="5"/>
  <c r="T435" i="5"/>
  <c r="S435" i="5"/>
  <c r="X444" i="5"/>
  <c r="W444" i="5"/>
  <c r="V444" i="5"/>
  <c r="U444" i="5"/>
  <c r="T444" i="5"/>
  <c r="S444" i="5"/>
  <c r="X473" i="5"/>
  <c r="W473" i="5"/>
  <c r="V473" i="5"/>
  <c r="U473" i="5"/>
  <c r="T473" i="5"/>
  <c r="S473" i="5"/>
  <c r="X449" i="5"/>
  <c r="W449" i="5"/>
  <c r="V449" i="5"/>
  <c r="U449" i="5"/>
  <c r="T449" i="5"/>
  <c r="S449" i="5"/>
  <c r="X456" i="5"/>
  <c r="W456" i="5"/>
  <c r="V456" i="5"/>
  <c r="U456" i="5"/>
  <c r="T456" i="5"/>
  <c r="S456" i="5"/>
  <c r="X488" i="5"/>
  <c r="W488" i="5"/>
  <c r="V488" i="5"/>
  <c r="U488" i="5"/>
  <c r="T488" i="5"/>
  <c r="S488" i="5"/>
  <c r="X477" i="5"/>
  <c r="W477" i="5"/>
  <c r="V477" i="5"/>
  <c r="U477" i="5"/>
  <c r="T477" i="5"/>
  <c r="S477" i="5"/>
  <c r="X423" i="5"/>
  <c r="W423" i="5"/>
  <c r="V423" i="5"/>
  <c r="U423" i="5"/>
  <c r="T423" i="5"/>
  <c r="S423" i="5"/>
  <c r="X464" i="5"/>
  <c r="W464" i="5"/>
  <c r="V464" i="5"/>
  <c r="U464" i="5"/>
  <c r="T464" i="5"/>
  <c r="S464" i="5"/>
  <c r="X504" i="5"/>
  <c r="W504" i="5"/>
  <c r="V504" i="5"/>
  <c r="U504" i="5"/>
  <c r="T504" i="5"/>
  <c r="S504" i="5"/>
  <c r="X482" i="5"/>
  <c r="W482" i="5"/>
  <c r="V482" i="5"/>
  <c r="U482" i="5"/>
  <c r="T482" i="5"/>
  <c r="S482" i="5"/>
  <c r="X476" i="5"/>
  <c r="W476" i="5"/>
  <c r="V476" i="5"/>
  <c r="U476" i="5"/>
  <c r="T476" i="5"/>
  <c r="S476" i="5"/>
  <c r="X429" i="5"/>
  <c r="W429" i="5"/>
  <c r="V429" i="5"/>
  <c r="U429" i="5"/>
  <c r="T429" i="5"/>
  <c r="S429" i="5"/>
  <c r="X430" i="5"/>
  <c r="W430" i="5"/>
  <c r="V430" i="5"/>
  <c r="U430" i="5"/>
  <c r="T430" i="5"/>
  <c r="S430" i="5"/>
  <c r="X497" i="5"/>
  <c r="W497" i="5"/>
  <c r="V497" i="5"/>
  <c r="U497" i="5"/>
  <c r="T497" i="5"/>
  <c r="S497" i="5"/>
  <c r="X458" i="5"/>
  <c r="W458" i="5"/>
  <c r="V458" i="5"/>
  <c r="U458" i="5"/>
  <c r="T458" i="5"/>
  <c r="S458" i="5"/>
  <c r="X422" i="5"/>
  <c r="W422" i="5"/>
  <c r="V422" i="5"/>
  <c r="U422" i="5"/>
  <c r="T422" i="5"/>
  <c r="S422" i="5"/>
  <c r="X481" i="5"/>
  <c r="W481" i="5"/>
  <c r="V481" i="5"/>
  <c r="U481" i="5"/>
  <c r="T481" i="5"/>
  <c r="S481" i="5"/>
  <c r="X421" i="5"/>
  <c r="W421" i="5"/>
  <c r="V421" i="5"/>
  <c r="U421" i="5"/>
  <c r="T421" i="5"/>
  <c r="S421" i="5"/>
  <c r="X494" i="5"/>
  <c r="W494" i="5"/>
  <c r="V494" i="5"/>
  <c r="U494" i="5"/>
  <c r="T494" i="5"/>
  <c r="S494" i="5"/>
  <c r="X502" i="5"/>
  <c r="W502" i="5"/>
  <c r="V502" i="5"/>
  <c r="U502" i="5"/>
  <c r="T502" i="5"/>
  <c r="S502" i="5"/>
  <c r="X445" i="5"/>
  <c r="W445" i="5"/>
  <c r="V445" i="5"/>
  <c r="U445" i="5"/>
  <c r="T445" i="5"/>
  <c r="S445" i="5"/>
  <c r="X415" i="5"/>
  <c r="W415" i="5"/>
  <c r="V415" i="5"/>
  <c r="U415" i="5"/>
  <c r="T415" i="5"/>
  <c r="S415" i="5"/>
  <c r="X486" i="5"/>
  <c r="W486" i="5"/>
  <c r="V486" i="5"/>
  <c r="U486" i="5"/>
  <c r="T486" i="5"/>
  <c r="S486" i="5"/>
  <c r="X503" i="5"/>
  <c r="W503" i="5"/>
  <c r="V503" i="5"/>
  <c r="U503" i="5"/>
  <c r="T503" i="5"/>
  <c r="S503" i="5"/>
  <c r="X459" i="5"/>
  <c r="W459" i="5"/>
  <c r="V459" i="5"/>
  <c r="U459" i="5"/>
  <c r="T459" i="5"/>
  <c r="S459" i="5"/>
  <c r="X443" i="5"/>
  <c r="W443" i="5"/>
  <c r="V443" i="5"/>
  <c r="U443" i="5"/>
  <c r="T443" i="5"/>
  <c r="S443" i="5"/>
  <c r="X475" i="5"/>
  <c r="W475" i="5"/>
  <c r="V475" i="5"/>
  <c r="U475" i="5"/>
  <c r="T475" i="5"/>
  <c r="S475" i="5"/>
  <c r="X440" i="5"/>
  <c r="W440" i="5"/>
  <c r="V440" i="5"/>
  <c r="U440" i="5"/>
  <c r="T440" i="5"/>
  <c r="S440" i="5"/>
  <c r="X493" i="5"/>
  <c r="W493" i="5"/>
  <c r="V493" i="5"/>
  <c r="U493" i="5"/>
  <c r="T493" i="5"/>
  <c r="S493" i="5"/>
  <c r="X466" i="5"/>
  <c r="W466" i="5"/>
  <c r="V466" i="5"/>
  <c r="U466" i="5"/>
  <c r="T466" i="5"/>
  <c r="S466" i="5"/>
  <c r="X452" i="5"/>
  <c r="W452" i="5"/>
  <c r="V452" i="5"/>
  <c r="U452" i="5"/>
  <c r="T452" i="5"/>
  <c r="S452" i="5"/>
  <c r="X507" i="5"/>
  <c r="W507" i="5"/>
  <c r="V507" i="5"/>
  <c r="U507" i="5"/>
  <c r="T507" i="5"/>
  <c r="S507" i="5"/>
  <c r="X454" i="5"/>
  <c r="W454" i="5"/>
  <c r="V454" i="5"/>
  <c r="U454" i="5"/>
  <c r="T454" i="5"/>
  <c r="S454" i="5"/>
  <c r="X413" i="5"/>
  <c r="W413" i="5"/>
  <c r="V413" i="5"/>
  <c r="U413" i="5"/>
  <c r="T413" i="5"/>
  <c r="S413" i="5"/>
  <c r="X436" i="5"/>
  <c r="W436" i="5"/>
  <c r="V436" i="5"/>
  <c r="U436" i="5"/>
  <c r="T436" i="5"/>
  <c r="S436" i="5"/>
  <c r="X460" i="5"/>
  <c r="W460" i="5"/>
  <c r="V460" i="5"/>
  <c r="U460" i="5"/>
  <c r="T460" i="5"/>
  <c r="S460" i="5"/>
  <c r="X414" i="5"/>
  <c r="W414" i="5"/>
  <c r="V414" i="5"/>
  <c r="U414" i="5"/>
  <c r="T414" i="5"/>
  <c r="S414" i="5"/>
  <c r="X432" i="5"/>
  <c r="W432" i="5"/>
  <c r="V432" i="5"/>
  <c r="U432" i="5"/>
  <c r="T432" i="5"/>
  <c r="S432" i="5"/>
  <c r="X480" i="5"/>
  <c r="W480" i="5"/>
  <c r="V480" i="5"/>
  <c r="U480" i="5"/>
  <c r="T480" i="5"/>
  <c r="S480" i="5"/>
  <c r="X437" i="5"/>
  <c r="W437" i="5"/>
  <c r="V437" i="5"/>
  <c r="U437" i="5"/>
  <c r="T437" i="5"/>
  <c r="S437" i="5"/>
  <c r="X451" i="5"/>
  <c r="W451" i="5"/>
  <c r="V451" i="5"/>
  <c r="U451" i="5"/>
  <c r="T451" i="5"/>
  <c r="S451" i="5"/>
  <c r="X438" i="5"/>
  <c r="W438" i="5"/>
  <c r="V438" i="5"/>
  <c r="U438" i="5"/>
  <c r="T438" i="5"/>
  <c r="S438" i="5"/>
  <c r="X496" i="5"/>
  <c r="W496" i="5"/>
  <c r="V496" i="5"/>
  <c r="U496" i="5"/>
  <c r="T496" i="5"/>
  <c r="S496" i="5"/>
  <c r="X434" i="5"/>
  <c r="W434" i="5"/>
  <c r="V434" i="5"/>
  <c r="U434" i="5"/>
  <c r="T434" i="5"/>
  <c r="S434" i="5"/>
  <c r="X426" i="5"/>
  <c r="W426" i="5"/>
  <c r="V426" i="5"/>
  <c r="U426" i="5"/>
  <c r="T426" i="5"/>
  <c r="S426" i="5"/>
  <c r="X505" i="5"/>
  <c r="W505" i="5"/>
  <c r="V505" i="5"/>
  <c r="U505" i="5"/>
  <c r="T505" i="5"/>
  <c r="S505" i="5"/>
  <c r="X410" i="5"/>
  <c r="W410" i="5"/>
  <c r="V410" i="5"/>
  <c r="U410" i="5"/>
  <c r="T410" i="5"/>
  <c r="S410" i="5"/>
  <c r="X491" i="5"/>
  <c r="W491" i="5"/>
  <c r="V491" i="5"/>
  <c r="U491" i="5"/>
  <c r="T491" i="5"/>
  <c r="S491" i="5"/>
  <c r="X441" i="5"/>
  <c r="W441" i="5"/>
  <c r="V441" i="5"/>
  <c r="U441" i="5"/>
  <c r="T441" i="5"/>
  <c r="S441" i="5"/>
  <c r="X425" i="5"/>
  <c r="W425" i="5"/>
  <c r="V425" i="5"/>
  <c r="U425" i="5"/>
  <c r="T425" i="5"/>
  <c r="S425" i="5"/>
  <c r="X469" i="5"/>
  <c r="W469" i="5"/>
  <c r="V469" i="5"/>
  <c r="U469" i="5"/>
  <c r="T469" i="5"/>
  <c r="S469" i="5"/>
  <c r="X463" i="5"/>
  <c r="W463" i="5"/>
  <c r="V463" i="5"/>
  <c r="U463" i="5"/>
  <c r="T463" i="5"/>
  <c r="S463" i="5"/>
  <c r="X419" i="5"/>
  <c r="W419" i="5"/>
  <c r="V419" i="5"/>
  <c r="U419" i="5"/>
  <c r="T419" i="5"/>
  <c r="S419" i="5"/>
  <c r="X478" i="5"/>
  <c r="W478" i="5"/>
  <c r="V478" i="5"/>
  <c r="U478" i="5"/>
  <c r="T478" i="5"/>
  <c r="S478" i="5"/>
  <c r="X446" i="5"/>
  <c r="W446" i="5"/>
  <c r="V446" i="5"/>
  <c r="U446" i="5"/>
  <c r="T446" i="5"/>
  <c r="S446" i="5"/>
  <c r="X462" i="5"/>
  <c r="W462" i="5"/>
  <c r="V462" i="5"/>
  <c r="U462" i="5"/>
  <c r="T462" i="5"/>
  <c r="S462" i="5"/>
  <c r="X418" i="5"/>
  <c r="W418" i="5"/>
  <c r="V418" i="5"/>
  <c r="U418" i="5"/>
  <c r="T418" i="5"/>
  <c r="S418" i="5"/>
  <c r="X461" i="5"/>
  <c r="W461" i="5"/>
  <c r="V461" i="5"/>
  <c r="U461" i="5"/>
  <c r="T461" i="5"/>
  <c r="S461" i="5"/>
  <c r="X412" i="5"/>
  <c r="W412" i="5"/>
  <c r="V412" i="5"/>
  <c r="U412" i="5"/>
  <c r="T412" i="5"/>
  <c r="S412" i="5"/>
  <c r="X448" i="5"/>
  <c r="W448" i="5"/>
  <c r="V448" i="5"/>
  <c r="U448" i="5"/>
  <c r="T448" i="5"/>
  <c r="S448" i="5"/>
  <c r="X499" i="5"/>
  <c r="W499" i="5"/>
  <c r="V499" i="5"/>
  <c r="U499" i="5"/>
  <c r="T499" i="5"/>
  <c r="S499" i="5"/>
  <c r="AD394" i="5"/>
  <c r="X394" i="5"/>
  <c r="W394" i="5"/>
  <c r="V394" i="5"/>
  <c r="U394" i="5"/>
  <c r="T394" i="5"/>
  <c r="S394" i="5"/>
  <c r="AD407" i="5"/>
  <c r="X407" i="5"/>
  <c r="W407" i="5"/>
  <c r="V407" i="5"/>
  <c r="U407" i="5"/>
  <c r="T407" i="5"/>
  <c r="S407" i="5"/>
  <c r="AD400" i="5"/>
  <c r="X400" i="5"/>
  <c r="W400" i="5"/>
  <c r="V400" i="5"/>
  <c r="U400" i="5"/>
  <c r="T400" i="5"/>
  <c r="S400" i="5"/>
  <c r="AD405" i="5"/>
  <c r="X405" i="5"/>
  <c r="W405" i="5"/>
  <c r="V405" i="5"/>
  <c r="U405" i="5"/>
  <c r="T405" i="5"/>
  <c r="S405" i="5"/>
  <c r="AD391" i="5"/>
  <c r="X391" i="5"/>
  <c r="W391" i="5"/>
  <c r="V391" i="5"/>
  <c r="U391" i="5"/>
  <c r="T391" i="5"/>
  <c r="S391" i="5"/>
  <c r="AD398" i="5"/>
  <c r="X398" i="5"/>
  <c r="W398" i="5"/>
  <c r="V398" i="5"/>
  <c r="U398" i="5"/>
  <c r="T398" i="5"/>
  <c r="S398" i="5"/>
  <c r="AD403" i="5"/>
  <c r="X403" i="5"/>
  <c r="W403" i="5"/>
  <c r="V403" i="5"/>
  <c r="U403" i="5"/>
  <c r="T403" i="5"/>
  <c r="S403" i="5"/>
  <c r="AD402" i="5"/>
  <c r="X402" i="5"/>
  <c r="W402" i="5"/>
  <c r="V402" i="5"/>
  <c r="U402" i="5"/>
  <c r="T402" i="5"/>
  <c r="S402" i="5"/>
  <c r="AD392" i="5"/>
  <c r="X392" i="5"/>
  <c r="W392" i="5"/>
  <c r="V392" i="5"/>
  <c r="U392" i="5"/>
  <c r="T392" i="5"/>
  <c r="S392" i="5"/>
  <c r="AD404" i="5"/>
  <c r="X404" i="5"/>
  <c r="W404" i="5"/>
  <c r="V404" i="5"/>
  <c r="U404" i="5"/>
  <c r="T404" i="5"/>
  <c r="S404" i="5"/>
  <c r="AD396" i="5"/>
  <c r="X396" i="5"/>
  <c r="W396" i="5"/>
  <c r="V396" i="5"/>
  <c r="U396" i="5"/>
  <c r="T396" i="5"/>
  <c r="S396" i="5"/>
  <c r="AD395" i="5"/>
  <c r="X395" i="5"/>
  <c r="W395" i="5"/>
  <c r="V395" i="5"/>
  <c r="U395" i="5"/>
  <c r="T395" i="5"/>
  <c r="S395" i="5"/>
  <c r="AD393" i="5"/>
  <c r="X393" i="5"/>
  <c r="W393" i="5"/>
  <c r="V393" i="5"/>
  <c r="U393" i="5"/>
  <c r="T393" i="5"/>
  <c r="S393" i="5"/>
  <c r="AD397" i="5"/>
  <c r="X397" i="5"/>
  <c r="W397" i="5"/>
  <c r="V397" i="5"/>
  <c r="U397" i="5"/>
  <c r="T397" i="5"/>
  <c r="S397" i="5"/>
  <c r="AD401" i="5"/>
  <c r="X401" i="5"/>
  <c r="W401" i="5"/>
  <c r="V401" i="5"/>
  <c r="U401" i="5"/>
  <c r="T401" i="5"/>
  <c r="S401" i="5"/>
  <c r="AD390" i="5"/>
  <c r="X390" i="5"/>
  <c r="W390" i="5"/>
  <c r="V390" i="5"/>
  <c r="U390" i="5"/>
  <c r="T390" i="5"/>
  <c r="S390" i="5"/>
  <c r="AD406" i="5"/>
  <c r="X406" i="5"/>
  <c r="W406" i="5"/>
  <c r="V406" i="5"/>
  <c r="U406" i="5"/>
  <c r="T406" i="5"/>
  <c r="S406" i="5"/>
  <c r="AD399" i="5"/>
  <c r="X399" i="5"/>
  <c r="W399" i="5"/>
  <c r="V399" i="5"/>
  <c r="U399" i="5"/>
  <c r="T399" i="5"/>
  <c r="S399" i="5"/>
  <c r="AD385" i="5"/>
  <c r="X385" i="5"/>
  <c r="W385" i="5"/>
  <c r="V385" i="5"/>
  <c r="U385" i="5"/>
  <c r="T385" i="5"/>
  <c r="S385" i="5"/>
  <c r="AD382" i="5"/>
  <c r="X382" i="5"/>
  <c r="W382" i="5"/>
  <c r="V382" i="5"/>
  <c r="U382" i="5"/>
  <c r="T382" i="5"/>
  <c r="S382" i="5"/>
  <c r="AD383" i="5"/>
  <c r="X383" i="5"/>
  <c r="W383" i="5"/>
  <c r="V383" i="5"/>
  <c r="U383" i="5"/>
  <c r="T383" i="5"/>
  <c r="S383" i="5"/>
  <c r="AD387" i="5"/>
  <c r="X387" i="5"/>
  <c r="W387" i="5"/>
  <c r="V387" i="5"/>
  <c r="U387" i="5"/>
  <c r="T387" i="5"/>
  <c r="S387" i="5"/>
  <c r="AD380" i="5"/>
  <c r="X380" i="5"/>
  <c r="W380" i="5"/>
  <c r="V380" i="5"/>
  <c r="U380" i="5"/>
  <c r="T380" i="5"/>
  <c r="S380" i="5"/>
  <c r="AD384" i="5"/>
  <c r="X384" i="5"/>
  <c r="W384" i="5"/>
  <c r="V384" i="5"/>
  <c r="U384" i="5"/>
  <c r="T384" i="5"/>
  <c r="S384" i="5"/>
  <c r="AD381" i="5"/>
  <c r="X381" i="5"/>
  <c r="W381" i="5"/>
  <c r="V381" i="5"/>
  <c r="U381" i="5"/>
  <c r="T381" i="5"/>
  <c r="S381" i="5"/>
  <c r="AD386" i="5"/>
  <c r="X386" i="5"/>
  <c r="W386" i="5"/>
  <c r="V386" i="5"/>
  <c r="U386" i="5"/>
  <c r="T386" i="5"/>
  <c r="S386" i="5"/>
  <c r="AD389" i="5"/>
  <c r="X389" i="5"/>
  <c r="W389" i="5"/>
  <c r="V389" i="5"/>
  <c r="U389" i="5"/>
  <c r="T389" i="5"/>
  <c r="S389" i="5"/>
  <c r="AD388" i="5"/>
  <c r="X388" i="5"/>
  <c r="W388" i="5"/>
  <c r="V388" i="5"/>
  <c r="U388" i="5"/>
  <c r="T388" i="5"/>
  <c r="S388" i="5"/>
  <c r="AD378" i="5"/>
  <c r="X378" i="5"/>
  <c r="W378" i="5"/>
  <c r="V378" i="5"/>
  <c r="U378" i="5"/>
  <c r="T378" i="5"/>
  <c r="S378" i="5"/>
  <c r="AD375" i="5"/>
  <c r="X375" i="5"/>
  <c r="W375" i="5"/>
  <c r="V375" i="5"/>
  <c r="U375" i="5"/>
  <c r="T375" i="5"/>
  <c r="S375" i="5"/>
  <c r="AD379" i="5"/>
  <c r="X379" i="5"/>
  <c r="W379" i="5"/>
  <c r="V379" i="5"/>
  <c r="U379" i="5"/>
  <c r="T379" i="5"/>
  <c r="S379" i="5"/>
  <c r="AD370" i="5"/>
  <c r="X370" i="5"/>
  <c r="W370" i="5"/>
  <c r="V370" i="5"/>
  <c r="U370" i="5"/>
  <c r="T370" i="5"/>
  <c r="S370" i="5"/>
  <c r="AD373" i="5"/>
  <c r="X373" i="5"/>
  <c r="W373" i="5"/>
  <c r="V373" i="5"/>
  <c r="U373" i="5"/>
  <c r="T373" i="5"/>
  <c r="S373" i="5"/>
  <c r="AD374" i="5"/>
  <c r="X374" i="5"/>
  <c r="W374" i="5"/>
  <c r="V374" i="5"/>
  <c r="U374" i="5"/>
  <c r="T374" i="5"/>
  <c r="S374" i="5"/>
  <c r="AD376" i="5"/>
  <c r="X376" i="5"/>
  <c r="W376" i="5"/>
  <c r="V376" i="5"/>
  <c r="U376" i="5"/>
  <c r="T376" i="5"/>
  <c r="S376" i="5"/>
  <c r="AD372" i="5"/>
  <c r="X372" i="5"/>
  <c r="W372" i="5"/>
  <c r="V372" i="5"/>
  <c r="U372" i="5"/>
  <c r="T372" i="5"/>
  <c r="S372" i="5"/>
  <c r="AD377" i="5"/>
  <c r="X377" i="5"/>
  <c r="W377" i="5"/>
  <c r="V377" i="5"/>
  <c r="U377" i="5"/>
  <c r="T377" i="5"/>
  <c r="S377" i="5"/>
  <c r="AD371" i="5"/>
  <c r="X371" i="5"/>
  <c r="W371" i="5"/>
  <c r="V371" i="5"/>
  <c r="U371" i="5"/>
  <c r="T371" i="5"/>
  <c r="S371" i="5"/>
  <c r="AD363" i="5"/>
  <c r="X363" i="5"/>
  <c r="W363" i="5"/>
  <c r="V363" i="5"/>
  <c r="U363" i="5"/>
  <c r="T363" i="5"/>
  <c r="S363" i="5"/>
  <c r="AD361" i="5"/>
  <c r="X361" i="5"/>
  <c r="W361" i="5"/>
  <c r="V361" i="5"/>
  <c r="U361" i="5"/>
  <c r="T361" i="5"/>
  <c r="S361" i="5"/>
  <c r="AD362" i="5"/>
  <c r="X362" i="5"/>
  <c r="W362" i="5"/>
  <c r="V362" i="5"/>
  <c r="U362" i="5"/>
  <c r="T362" i="5"/>
  <c r="S362" i="5"/>
  <c r="AD364" i="5"/>
  <c r="X364" i="5"/>
  <c r="W364" i="5"/>
  <c r="V364" i="5"/>
  <c r="U364" i="5"/>
  <c r="T364" i="5"/>
  <c r="S364" i="5"/>
  <c r="AD367" i="5"/>
  <c r="X367" i="5"/>
  <c r="W367" i="5"/>
  <c r="V367" i="5"/>
  <c r="U367" i="5"/>
  <c r="T367" i="5"/>
  <c r="S367" i="5"/>
  <c r="AD365" i="5"/>
  <c r="X365" i="5"/>
  <c r="W365" i="5"/>
  <c r="V365" i="5"/>
  <c r="U365" i="5"/>
  <c r="T365" i="5"/>
  <c r="S365" i="5"/>
  <c r="AD360" i="5"/>
  <c r="X360" i="5"/>
  <c r="W360" i="5"/>
  <c r="V360" i="5"/>
  <c r="U360" i="5"/>
  <c r="T360" i="5"/>
  <c r="S360" i="5"/>
  <c r="AD369" i="5"/>
  <c r="X369" i="5"/>
  <c r="W369" i="5"/>
  <c r="V369" i="5"/>
  <c r="U369" i="5"/>
  <c r="T369" i="5"/>
  <c r="S369" i="5"/>
  <c r="AD366" i="5"/>
  <c r="X366" i="5"/>
  <c r="W366" i="5"/>
  <c r="V366" i="5"/>
  <c r="U366" i="5"/>
  <c r="T366" i="5"/>
  <c r="S366" i="5"/>
  <c r="AD368" i="5"/>
  <c r="X368" i="5"/>
  <c r="W368" i="5"/>
  <c r="V368" i="5"/>
  <c r="U368" i="5"/>
  <c r="T368" i="5"/>
  <c r="S368" i="5"/>
  <c r="AD359" i="5"/>
  <c r="X359" i="5"/>
  <c r="W359" i="5"/>
  <c r="V359" i="5"/>
  <c r="U359" i="5"/>
  <c r="T359" i="5"/>
  <c r="S359" i="5"/>
  <c r="AD356" i="5"/>
  <c r="X356" i="5"/>
  <c r="W356" i="5"/>
  <c r="V356" i="5"/>
  <c r="U356" i="5"/>
  <c r="T356" i="5"/>
  <c r="S356" i="5"/>
  <c r="AD355" i="5"/>
  <c r="X355" i="5"/>
  <c r="W355" i="5"/>
  <c r="V355" i="5"/>
  <c r="U355" i="5"/>
  <c r="T355" i="5"/>
  <c r="S355" i="5"/>
  <c r="AD358" i="5"/>
  <c r="X358" i="5"/>
  <c r="W358" i="5"/>
  <c r="V358" i="5"/>
  <c r="U358" i="5"/>
  <c r="T358" i="5"/>
  <c r="S358" i="5"/>
  <c r="AD351" i="5"/>
  <c r="X351" i="5"/>
  <c r="W351" i="5"/>
  <c r="V351" i="5"/>
  <c r="U351" i="5"/>
  <c r="T351" i="5"/>
  <c r="S351" i="5"/>
  <c r="AD357" i="5"/>
  <c r="X357" i="5"/>
  <c r="W357" i="5"/>
  <c r="V357" i="5"/>
  <c r="U357" i="5"/>
  <c r="T357" i="5"/>
  <c r="S357" i="5"/>
  <c r="AD353" i="5"/>
  <c r="X353" i="5"/>
  <c r="W353" i="5"/>
  <c r="V353" i="5"/>
  <c r="U353" i="5"/>
  <c r="T353" i="5"/>
  <c r="S353" i="5"/>
  <c r="AD352" i="5"/>
  <c r="X352" i="5"/>
  <c r="W352" i="5"/>
  <c r="V352" i="5"/>
  <c r="U352" i="5"/>
  <c r="T352" i="5"/>
  <c r="S352" i="5"/>
  <c r="AD354" i="5"/>
  <c r="X354" i="5"/>
  <c r="W354" i="5"/>
  <c r="V354" i="5"/>
  <c r="U354" i="5"/>
  <c r="T354" i="5"/>
  <c r="S354" i="5"/>
  <c r="AD349" i="5"/>
  <c r="X349" i="5"/>
  <c r="W349" i="5"/>
  <c r="V349" i="5"/>
  <c r="U349" i="5"/>
  <c r="T349" i="5"/>
  <c r="S349" i="5"/>
  <c r="AD350" i="5"/>
  <c r="X350" i="5"/>
  <c r="W350" i="5"/>
  <c r="V350" i="5"/>
  <c r="U350" i="5"/>
  <c r="T350" i="5"/>
  <c r="S350" i="5"/>
  <c r="AD347" i="5"/>
  <c r="X347" i="5"/>
  <c r="W347" i="5"/>
  <c r="V347" i="5"/>
  <c r="U347" i="5"/>
  <c r="T347" i="5"/>
  <c r="S347" i="5"/>
  <c r="AD348" i="5"/>
  <c r="X348" i="5"/>
  <c r="W348" i="5"/>
  <c r="V348" i="5"/>
  <c r="U348" i="5"/>
  <c r="T348" i="5"/>
  <c r="S348" i="5"/>
  <c r="AD321" i="5"/>
  <c r="X321" i="5"/>
  <c r="W321" i="5"/>
  <c r="V321" i="5"/>
  <c r="U321" i="5"/>
  <c r="T321" i="5"/>
  <c r="S321" i="5"/>
  <c r="X305" i="5"/>
  <c r="W305" i="5"/>
  <c r="V305" i="5"/>
  <c r="U305" i="5"/>
  <c r="T305" i="5"/>
  <c r="S305" i="5"/>
  <c r="AD300" i="5"/>
  <c r="X300" i="5"/>
  <c r="W300" i="5"/>
  <c r="V300" i="5"/>
  <c r="U300" i="5"/>
  <c r="T300" i="5"/>
  <c r="S300" i="5"/>
  <c r="AD318" i="5"/>
  <c r="X318" i="5"/>
  <c r="W318" i="5"/>
  <c r="V318" i="5"/>
  <c r="U318" i="5"/>
  <c r="T318" i="5"/>
  <c r="S318" i="5"/>
  <c r="AD298" i="5"/>
  <c r="X298" i="5"/>
  <c r="W298" i="5"/>
  <c r="V298" i="5"/>
  <c r="U298" i="5"/>
  <c r="T298" i="5"/>
  <c r="S298" i="5"/>
  <c r="AD335" i="5"/>
  <c r="X335" i="5"/>
  <c r="W335" i="5"/>
  <c r="V335" i="5"/>
  <c r="U335" i="5"/>
  <c r="T335" i="5"/>
  <c r="S335" i="5"/>
  <c r="AD333" i="5"/>
  <c r="X333" i="5"/>
  <c r="W333" i="5"/>
  <c r="V333" i="5"/>
  <c r="U333" i="5"/>
  <c r="T333" i="5"/>
  <c r="S333" i="5"/>
  <c r="AD289" i="5"/>
  <c r="X289" i="5"/>
  <c r="W289" i="5"/>
  <c r="V289" i="5"/>
  <c r="U289" i="5"/>
  <c r="T289" i="5"/>
  <c r="S289" i="5"/>
  <c r="AD303" i="5"/>
  <c r="X303" i="5"/>
  <c r="W303" i="5"/>
  <c r="V303" i="5"/>
  <c r="U303" i="5"/>
  <c r="T303" i="5"/>
  <c r="S303" i="5"/>
  <c r="AD310" i="5"/>
  <c r="X310" i="5"/>
  <c r="W310" i="5"/>
  <c r="V310" i="5"/>
  <c r="U310" i="5"/>
  <c r="T310" i="5"/>
  <c r="S310" i="5"/>
  <c r="AD308" i="5"/>
  <c r="X308" i="5"/>
  <c r="W308" i="5"/>
  <c r="V308" i="5"/>
  <c r="U308" i="5"/>
  <c r="T308" i="5"/>
  <c r="S308" i="5"/>
  <c r="AD274" i="5"/>
  <c r="X274" i="5"/>
  <c r="W274" i="5"/>
  <c r="V274" i="5"/>
  <c r="U274" i="5"/>
  <c r="T274" i="5"/>
  <c r="S274" i="5"/>
  <c r="AD302" i="5"/>
  <c r="X302" i="5"/>
  <c r="W302" i="5"/>
  <c r="V302" i="5"/>
  <c r="U302" i="5"/>
  <c r="T302" i="5"/>
  <c r="S302" i="5"/>
  <c r="AD292" i="5"/>
  <c r="X292" i="5"/>
  <c r="W292" i="5"/>
  <c r="V292" i="5"/>
  <c r="U292" i="5"/>
  <c r="T292" i="5"/>
  <c r="S292" i="5"/>
  <c r="AD328" i="5"/>
  <c r="X328" i="5"/>
  <c r="W328" i="5"/>
  <c r="V328" i="5"/>
  <c r="U328" i="5"/>
  <c r="T328" i="5"/>
  <c r="S328" i="5"/>
  <c r="AD345" i="5"/>
  <c r="X345" i="5"/>
  <c r="W345" i="5"/>
  <c r="V345" i="5"/>
  <c r="U345" i="5"/>
  <c r="T345" i="5"/>
  <c r="S345" i="5"/>
  <c r="AD338" i="5"/>
  <c r="X338" i="5"/>
  <c r="W338" i="5"/>
  <c r="V338" i="5"/>
  <c r="U338" i="5"/>
  <c r="T338" i="5"/>
  <c r="S338" i="5"/>
  <c r="AD329" i="5"/>
  <c r="X329" i="5"/>
  <c r="W329" i="5"/>
  <c r="V329" i="5"/>
  <c r="U329" i="5"/>
  <c r="T329" i="5"/>
  <c r="S329" i="5"/>
  <c r="AD307" i="5"/>
  <c r="X307" i="5"/>
  <c r="W307" i="5"/>
  <c r="V307" i="5"/>
  <c r="U307" i="5"/>
  <c r="T307" i="5"/>
  <c r="S307" i="5"/>
  <c r="AD267" i="5"/>
  <c r="X267" i="5"/>
  <c r="W267" i="5"/>
  <c r="V267" i="5"/>
  <c r="U267" i="5"/>
  <c r="T267" i="5"/>
  <c r="S267" i="5"/>
  <c r="AD327" i="5"/>
  <c r="X327" i="5"/>
  <c r="W327" i="5"/>
  <c r="V327" i="5"/>
  <c r="U327" i="5"/>
  <c r="T327" i="5"/>
  <c r="S327" i="5"/>
  <c r="AD291" i="5"/>
  <c r="X291" i="5"/>
  <c r="W291" i="5"/>
  <c r="V291" i="5"/>
  <c r="U291" i="5"/>
  <c r="T291" i="5"/>
  <c r="S291" i="5"/>
  <c r="AD281" i="5"/>
  <c r="X281" i="5"/>
  <c r="W281" i="5"/>
  <c r="V281" i="5"/>
  <c r="U281" i="5"/>
  <c r="T281" i="5"/>
  <c r="S281" i="5"/>
  <c r="AD309" i="5"/>
  <c r="X309" i="5"/>
  <c r="W309" i="5"/>
  <c r="V309" i="5"/>
  <c r="U309" i="5"/>
  <c r="T309" i="5"/>
  <c r="S309" i="5"/>
  <c r="AD326" i="5"/>
  <c r="X326" i="5"/>
  <c r="W326" i="5"/>
  <c r="V326" i="5"/>
  <c r="U326" i="5"/>
  <c r="T326" i="5"/>
  <c r="S326" i="5"/>
  <c r="AD299" i="5"/>
  <c r="X299" i="5"/>
  <c r="W299" i="5"/>
  <c r="V299" i="5"/>
  <c r="U299" i="5"/>
  <c r="T299" i="5"/>
  <c r="S299" i="5"/>
  <c r="AD332" i="5"/>
  <c r="X332" i="5"/>
  <c r="W332" i="5"/>
  <c r="V332" i="5"/>
  <c r="U332" i="5"/>
  <c r="T332" i="5"/>
  <c r="S332" i="5"/>
  <c r="AD286" i="5"/>
  <c r="X286" i="5"/>
  <c r="W286" i="5"/>
  <c r="V286" i="5"/>
  <c r="U286" i="5"/>
  <c r="T286" i="5"/>
  <c r="S286" i="5"/>
  <c r="AD272" i="5"/>
  <c r="X272" i="5"/>
  <c r="W272" i="5"/>
  <c r="V272" i="5"/>
  <c r="U272" i="5"/>
  <c r="T272" i="5"/>
  <c r="S272" i="5"/>
  <c r="AD278" i="5"/>
  <c r="X278" i="5"/>
  <c r="W278" i="5"/>
  <c r="V278" i="5"/>
  <c r="U278" i="5"/>
  <c r="T278" i="5"/>
  <c r="S278" i="5"/>
  <c r="AD287" i="5"/>
  <c r="X287" i="5"/>
  <c r="W287" i="5"/>
  <c r="V287" i="5"/>
  <c r="U287" i="5"/>
  <c r="T287" i="5"/>
  <c r="S287" i="5"/>
  <c r="AD294" i="5"/>
  <c r="X294" i="5"/>
  <c r="W294" i="5"/>
  <c r="V294" i="5"/>
  <c r="U294" i="5"/>
  <c r="T294" i="5"/>
  <c r="S294" i="5"/>
  <c r="AD316" i="5"/>
  <c r="X316" i="5"/>
  <c r="W316" i="5"/>
  <c r="V316" i="5"/>
  <c r="U316" i="5"/>
  <c r="T316" i="5"/>
  <c r="S316" i="5"/>
  <c r="AD288" i="5"/>
  <c r="X288" i="5"/>
  <c r="W288" i="5"/>
  <c r="V288" i="5"/>
  <c r="U288" i="5"/>
  <c r="T288" i="5"/>
  <c r="S288" i="5"/>
  <c r="AD331" i="5"/>
  <c r="X331" i="5"/>
  <c r="W331" i="5"/>
  <c r="V331" i="5"/>
  <c r="U331" i="5"/>
  <c r="T331" i="5"/>
  <c r="S331" i="5"/>
  <c r="AD334" i="5"/>
  <c r="X334" i="5"/>
  <c r="W334" i="5"/>
  <c r="V334" i="5"/>
  <c r="U334" i="5"/>
  <c r="T334" i="5"/>
  <c r="S334" i="5"/>
  <c r="AD283" i="5"/>
  <c r="X283" i="5"/>
  <c r="W283" i="5"/>
  <c r="V283" i="5"/>
  <c r="U283" i="5"/>
  <c r="T283" i="5"/>
  <c r="S283" i="5"/>
  <c r="AD330" i="5"/>
  <c r="X330" i="5"/>
  <c r="W330" i="5"/>
  <c r="V330" i="5"/>
  <c r="U330" i="5"/>
  <c r="T330" i="5"/>
  <c r="S330" i="5"/>
  <c r="AD320" i="5"/>
  <c r="X320" i="5"/>
  <c r="W320" i="5"/>
  <c r="V320" i="5"/>
  <c r="U320" i="5"/>
  <c r="T320" i="5"/>
  <c r="S320" i="5"/>
  <c r="AD315" i="5"/>
  <c r="X315" i="5"/>
  <c r="W315" i="5"/>
  <c r="V315" i="5"/>
  <c r="U315" i="5"/>
  <c r="T315" i="5"/>
  <c r="S315" i="5"/>
  <c r="AD279" i="5"/>
  <c r="X279" i="5"/>
  <c r="W279" i="5"/>
  <c r="V279" i="5"/>
  <c r="U279" i="5"/>
  <c r="T279" i="5"/>
  <c r="S279" i="5"/>
  <c r="AD293" i="5"/>
  <c r="X293" i="5"/>
  <c r="W293" i="5"/>
  <c r="V293" i="5"/>
  <c r="U293" i="5"/>
  <c r="T293" i="5"/>
  <c r="S293" i="5"/>
  <c r="AD339" i="5"/>
  <c r="X339" i="5"/>
  <c r="W339" i="5"/>
  <c r="V339" i="5"/>
  <c r="U339" i="5"/>
  <c r="T339" i="5"/>
  <c r="S339" i="5"/>
  <c r="AD336" i="5"/>
  <c r="X336" i="5"/>
  <c r="W336" i="5"/>
  <c r="V336" i="5"/>
  <c r="U336" i="5"/>
  <c r="T336" i="5"/>
  <c r="S336" i="5"/>
  <c r="AD276" i="5"/>
  <c r="X276" i="5"/>
  <c r="W276" i="5"/>
  <c r="V276" i="5"/>
  <c r="U276" i="5"/>
  <c r="T276" i="5"/>
  <c r="S276" i="5"/>
  <c r="AD324" i="5"/>
  <c r="X324" i="5"/>
  <c r="W324" i="5"/>
  <c r="V324" i="5"/>
  <c r="U324" i="5"/>
  <c r="T324" i="5"/>
  <c r="S324" i="5"/>
  <c r="AD275" i="5"/>
  <c r="X275" i="5"/>
  <c r="W275" i="5"/>
  <c r="V275" i="5"/>
  <c r="U275" i="5"/>
  <c r="T275" i="5"/>
  <c r="S275" i="5"/>
  <c r="AD269" i="5"/>
  <c r="X269" i="5"/>
  <c r="W269" i="5"/>
  <c r="V269" i="5"/>
  <c r="U269" i="5"/>
  <c r="T269" i="5"/>
  <c r="S269" i="5"/>
  <c r="AD284" i="5"/>
  <c r="X284" i="5"/>
  <c r="W284" i="5"/>
  <c r="V284" i="5"/>
  <c r="U284" i="5"/>
  <c r="T284" i="5"/>
  <c r="S284" i="5"/>
  <c r="AD306" i="5"/>
  <c r="X306" i="5"/>
  <c r="W306" i="5"/>
  <c r="V306" i="5"/>
  <c r="U306" i="5"/>
  <c r="T306" i="5"/>
  <c r="S306" i="5"/>
  <c r="AD268" i="5"/>
  <c r="X268" i="5"/>
  <c r="W268" i="5"/>
  <c r="V268" i="5"/>
  <c r="U268" i="5"/>
  <c r="T268" i="5"/>
  <c r="S268" i="5"/>
  <c r="AD297" i="5"/>
  <c r="X297" i="5"/>
  <c r="W297" i="5"/>
  <c r="V297" i="5"/>
  <c r="U297" i="5"/>
  <c r="T297" i="5"/>
  <c r="S297" i="5"/>
  <c r="AD343" i="5"/>
  <c r="X343" i="5"/>
  <c r="W343" i="5"/>
  <c r="V343" i="5"/>
  <c r="U343" i="5"/>
  <c r="T343" i="5"/>
  <c r="S343" i="5"/>
  <c r="AD341" i="5"/>
  <c r="X341" i="5"/>
  <c r="W341" i="5"/>
  <c r="V341" i="5"/>
  <c r="U341" i="5"/>
  <c r="T341" i="5"/>
  <c r="S341" i="5"/>
  <c r="AD325" i="5"/>
  <c r="X325" i="5"/>
  <c r="W325" i="5"/>
  <c r="V325" i="5"/>
  <c r="U325" i="5"/>
  <c r="T325" i="5"/>
  <c r="S325" i="5"/>
  <c r="AD312" i="5"/>
  <c r="X312" i="5"/>
  <c r="W312" i="5"/>
  <c r="V312" i="5"/>
  <c r="U312" i="5"/>
  <c r="T312" i="5"/>
  <c r="S312" i="5"/>
  <c r="AD314" i="5"/>
  <c r="X314" i="5"/>
  <c r="W314" i="5"/>
  <c r="V314" i="5"/>
  <c r="U314" i="5"/>
  <c r="T314" i="5"/>
  <c r="S314" i="5"/>
  <c r="AD323" i="5"/>
  <c r="X323" i="5"/>
  <c r="W323" i="5"/>
  <c r="V323" i="5"/>
  <c r="U323" i="5"/>
  <c r="T323" i="5"/>
  <c r="S323" i="5"/>
  <c r="AD296" i="5"/>
  <c r="X296" i="5"/>
  <c r="W296" i="5"/>
  <c r="V296" i="5"/>
  <c r="U296" i="5"/>
  <c r="T296" i="5"/>
  <c r="S296" i="5"/>
  <c r="AD295" i="5"/>
  <c r="X295" i="5"/>
  <c r="W295" i="5"/>
  <c r="V295" i="5"/>
  <c r="U295" i="5"/>
  <c r="T295" i="5"/>
  <c r="S295" i="5"/>
  <c r="AD271" i="5"/>
  <c r="X271" i="5"/>
  <c r="W271" i="5"/>
  <c r="V271" i="5"/>
  <c r="U271" i="5"/>
  <c r="T271" i="5"/>
  <c r="S271" i="5"/>
  <c r="AD337" i="5"/>
  <c r="X337" i="5"/>
  <c r="W337" i="5"/>
  <c r="V337" i="5"/>
  <c r="U337" i="5"/>
  <c r="T337" i="5"/>
  <c r="S337" i="5"/>
  <c r="AD270" i="5"/>
  <c r="X270" i="5"/>
  <c r="W270" i="5"/>
  <c r="V270" i="5"/>
  <c r="U270" i="5"/>
  <c r="T270" i="5"/>
  <c r="S270" i="5"/>
  <c r="AD344" i="5"/>
  <c r="X344" i="5"/>
  <c r="W344" i="5"/>
  <c r="V344" i="5"/>
  <c r="U344" i="5"/>
  <c r="T344" i="5"/>
  <c r="S344" i="5"/>
  <c r="AD304" i="5"/>
  <c r="X304" i="5"/>
  <c r="W304" i="5"/>
  <c r="V304" i="5"/>
  <c r="U304" i="5"/>
  <c r="T304" i="5"/>
  <c r="S304" i="5"/>
  <c r="AD317" i="5"/>
  <c r="X317" i="5"/>
  <c r="W317" i="5"/>
  <c r="V317" i="5"/>
  <c r="U317" i="5"/>
  <c r="T317" i="5"/>
  <c r="S317" i="5"/>
  <c r="AD290" i="5"/>
  <c r="X290" i="5"/>
  <c r="W290" i="5"/>
  <c r="V290" i="5"/>
  <c r="U290" i="5"/>
  <c r="T290" i="5"/>
  <c r="S290" i="5"/>
  <c r="AD346" i="5"/>
  <c r="X346" i="5"/>
  <c r="W346" i="5"/>
  <c r="V346" i="5"/>
  <c r="U346" i="5"/>
  <c r="T346" i="5"/>
  <c r="S346" i="5"/>
  <c r="AD280" i="5"/>
  <c r="X280" i="5"/>
  <c r="W280" i="5"/>
  <c r="V280" i="5"/>
  <c r="U280" i="5"/>
  <c r="T280" i="5"/>
  <c r="S280" i="5"/>
  <c r="AD319" i="5"/>
  <c r="X319" i="5"/>
  <c r="W319" i="5"/>
  <c r="V319" i="5"/>
  <c r="U319" i="5"/>
  <c r="T319" i="5"/>
  <c r="S319" i="5"/>
  <c r="AD277" i="5"/>
  <c r="X277" i="5"/>
  <c r="W277" i="5"/>
  <c r="V277" i="5"/>
  <c r="U277" i="5"/>
  <c r="T277" i="5"/>
  <c r="S277" i="5"/>
  <c r="AD301" i="5"/>
  <c r="X301" i="5"/>
  <c r="W301" i="5"/>
  <c r="V301" i="5"/>
  <c r="U301" i="5"/>
  <c r="T301" i="5"/>
  <c r="S301" i="5"/>
  <c r="AD285" i="5"/>
  <c r="X285" i="5"/>
  <c r="W285" i="5"/>
  <c r="V285" i="5"/>
  <c r="U285" i="5"/>
  <c r="T285" i="5"/>
  <c r="S285" i="5"/>
  <c r="AD282" i="5"/>
  <c r="X282" i="5"/>
  <c r="W282" i="5"/>
  <c r="V282" i="5"/>
  <c r="U282" i="5"/>
  <c r="T282" i="5"/>
  <c r="S282" i="5"/>
  <c r="AD340" i="5"/>
  <c r="X340" i="5"/>
  <c r="W340" i="5"/>
  <c r="V340" i="5"/>
  <c r="U340" i="5"/>
  <c r="T340" i="5"/>
  <c r="S340" i="5"/>
  <c r="AD313" i="5"/>
  <c r="X313" i="5"/>
  <c r="W313" i="5"/>
  <c r="V313" i="5"/>
  <c r="U313" i="5"/>
  <c r="T313" i="5"/>
  <c r="S313" i="5"/>
  <c r="AD342" i="5"/>
  <c r="X342" i="5"/>
  <c r="W342" i="5"/>
  <c r="V342" i="5"/>
  <c r="U342" i="5"/>
  <c r="T342" i="5"/>
  <c r="S342" i="5"/>
  <c r="AD322" i="5"/>
  <c r="X322" i="5"/>
  <c r="W322" i="5"/>
  <c r="V322" i="5"/>
  <c r="U322" i="5"/>
  <c r="T322" i="5"/>
  <c r="S322" i="5"/>
  <c r="AD311" i="5"/>
  <c r="X311" i="5"/>
  <c r="W311" i="5"/>
  <c r="V311" i="5"/>
  <c r="U311" i="5"/>
  <c r="T311" i="5"/>
  <c r="S311" i="5"/>
  <c r="AD273" i="5"/>
  <c r="X273" i="5"/>
  <c r="W273" i="5"/>
  <c r="V273" i="5"/>
  <c r="U273" i="5"/>
  <c r="T273" i="5"/>
  <c r="S273" i="5"/>
  <c r="AD244" i="5"/>
  <c r="W244" i="5"/>
  <c r="V244" i="5"/>
  <c r="U244" i="5"/>
  <c r="T244" i="5"/>
  <c r="S244" i="5"/>
  <c r="AD247" i="5"/>
  <c r="W247" i="5"/>
  <c r="V247" i="5"/>
  <c r="U247" i="5"/>
  <c r="T247" i="5"/>
  <c r="S247" i="5"/>
  <c r="AD265" i="5"/>
  <c r="W265" i="5"/>
  <c r="V265" i="5"/>
  <c r="U265" i="5"/>
  <c r="T265" i="5"/>
  <c r="S265" i="5"/>
  <c r="AD248" i="5"/>
  <c r="W248" i="5"/>
  <c r="V248" i="5"/>
  <c r="U248" i="5"/>
  <c r="T248" i="5"/>
  <c r="S248" i="5"/>
  <c r="AD251" i="5"/>
  <c r="W251" i="5"/>
  <c r="V251" i="5"/>
  <c r="U251" i="5"/>
  <c r="T251" i="5"/>
  <c r="S251" i="5"/>
  <c r="AD260" i="5"/>
  <c r="W260" i="5"/>
  <c r="V260" i="5"/>
  <c r="U260" i="5"/>
  <c r="T260" i="5"/>
  <c r="S260" i="5"/>
  <c r="AD256" i="5"/>
  <c r="W256" i="5"/>
  <c r="V256" i="5"/>
  <c r="U256" i="5"/>
  <c r="T256" i="5"/>
  <c r="S256" i="5"/>
  <c r="AD252" i="5"/>
  <c r="W252" i="5"/>
  <c r="V252" i="5"/>
  <c r="U252" i="5"/>
  <c r="T252" i="5"/>
  <c r="S252" i="5"/>
  <c r="AD255" i="5"/>
  <c r="W255" i="5"/>
  <c r="V255" i="5"/>
  <c r="U255" i="5"/>
  <c r="T255" i="5"/>
  <c r="S255" i="5"/>
  <c r="AD254" i="5"/>
  <c r="W254" i="5"/>
  <c r="V254" i="5"/>
  <c r="U254" i="5"/>
  <c r="T254" i="5"/>
  <c r="S254" i="5"/>
  <c r="AD264" i="5"/>
  <c r="W264" i="5"/>
  <c r="V264" i="5"/>
  <c r="U264" i="5"/>
  <c r="T264" i="5"/>
  <c r="S264" i="5"/>
  <c r="AD261" i="5"/>
  <c r="W261" i="5"/>
  <c r="V261" i="5"/>
  <c r="U261" i="5"/>
  <c r="T261" i="5"/>
  <c r="S261" i="5"/>
  <c r="AD245" i="5"/>
  <c r="W245" i="5"/>
  <c r="V245" i="5"/>
  <c r="U245" i="5"/>
  <c r="T245" i="5"/>
  <c r="S245" i="5"/>
  <c r="AD263" i="5"/>
  <c r="W263" i="5"/>
  <c r="V263" i="5"/>
  <c r="U263" i="5"/>
  <c r="T263" i="5"/>
  <c r="S263" i="5"/>
  <c r="AD253" i="5"/>
  <c r="W253" i="5"/>
  <c r="V253" i="5"/>
  <c r="U253" i="5"/>
  <c r="T253" i="5"/>
  <c r="S253" i="5"/>
  <c r="AD258" i="5"/>
  <c r="W258" i="5"/>
  <c r="V258" i="5"/>
  <c r="U258" i="5"/>
  <c r="T258" i="5"/>
  <c r="S258" i="5"/>
  <c r="AD249" i="5"/>
  <c r="W249" i="5"/>
  <c r="V249" i="5"/>
  <c r="U249" i="5"/>
  <c r="T249" i="5"/>
  <c r="S249" i="5"/>
  <c r="AD262" i="5"/>
  <c r="W262" i="5"/>
  <c r="V262" i="5"/>
  <c r="U262" i="5"/>
  <c r="T262" i="5"/>
  <c r="S262" i="5"/>
  <c r="AD266" i="5"/>
  <c r="W266" i="5"/>
  <c r="V266" i="5"/>
  <c r="U266" i="5"/>
  <c r="T266" i="5"/>
  <c r="S266" i="5"/>
  <c r="AD246" i="5"/>
  <c r="W246" i="5"/>
  <c r="V246" i="5"/>
  <c r="U246" i="5"/>
  <c r="T246" i="5"/>
  <c r="S246" i="5"/>
  <c r="AD250" i="5"/>
  <c r="W250" i="5"/>
  <c r="V250" i="5"/>
  <c r="U250" i="5"/>
  <c r="T250" i="5"/>
  <c r="S250" i="5"/>
  <c r="AD257" i="5"/>
  <c r="W257" i="5"/>
  <c r="V257" i="5"/>
  <c r="U257" i="5"/>
  <c r="T257" i="5"/>
  <c r="S257" i="5"/>
  <c r="AD259" i="5"/>
  <c r="W259" i="5"/>
  <c r="V259" i="5"/>
  <c r="U259" i="5"/>
  <c r="T259" i="5"/>
  <c r="S259" i="5"/>
  <c r="AD242" i="5"/>
  <c r="X242" i="5"/>
  <c r="V242" i="5"/>
  <c r="U242" i="5"/>
  <c r="T242" i="5"/>
  <c r="S242" i="5"/>
  <c r="AD239" i="5"/>
  <c r="X239" i="5"/>
  <c r="V239" i="5"/>
  <c r="U239" i="5"/>
  <c r="T239" i="5"/>
  <c r="S239" i="5"/>
  <c r="AD238" i="5"/>
  <c r="X238" i="5"/>
  <c r="V238" i="5"/>
  <c r="U238" i="5"/>
  <c r="T238" i="5"/>
  <c r="S238" i="5"/>
  <c r="AD243" i="5"/>
  <c r="X243" i="5"/>
  <c r="V243" i="5"/>
  <c r="U243" i="5"/>
  <c r="T243" i="5"/>
  <c r="S243" i="5"/>
  <c r="AD240" i="5"/>
  <c r="X240" i="5"/>
  <c r="V240" i="5"/>
  <c r="U240" i="5"/>
  <c r="T240" i="5"/>
  <c r="S240" i="5"/>
  <c r="AD236" i="5"/>
  <c r="X236" i="5"/>
  <c r="V236" i="5"/>
  <c r="U236" i="5"/>
  <c r="T236" i="5"/>
  <c r="S236" i="5"/>
  <c r="AD234" i="5"/>
  <c r="X234" i="5"/>
  <c r="V234" i="5"/>
  <c r="U234" i="5"/>
  <c r="T234" i="5"/>
  <c r="S234" i="5"/>
  <c r="AD237" i="5"/>
  <c r="X237" i="5"/>
  <c r="V237" i="5"/>
  <c r="U237" i="5"/>
  <c r="T237" i="5"/>
  <c r="S237" i="5"/>
  <c r="AD241" i="5"/>
  <c r="X241" i="5"/>
  <c r="V241" i="5"/>
  <c r="U241" i="5"/>
  <c r="T241" i="5"/>
  <c r="S241" i="5"/>
  <c r="AD235" i="5"/>
  <c r="X235" i="5"/>
  <c r="V235" i="5"/>
  <c r="U235" i="5"/>
  <c r="T235" i="5"/>
  <c r="S235" i="5"/>
  <c r="AD228" i="5"/>
  <c r="X228" i="5"/>
  <c r="W228" i="5"/>
  <c r="U228" i="5"/>
  <c r="T228" i="5"/>
  <c r="S228" i="5"/>
  <c r="AD233" i="5"/>
  <c r="X233" i="5"/>
  <c r="W233" i="5"/>
  <c r="U233" i="5"/>
  <c r="T233" i="5"/>
  <c r="S233" i="5"/>
  <c r="AD229" i="5"/>
  <c r="X229" i="5"/>
  <c r="W229" i="5"/>
  <c r="U229" i="5"/>
  <c r="T229" i="5"/>
  <c r="S229" i="5"/>
  <c r="AD231" i="5"/>
  <c r="X231" i="5"/>
  <c r="W231" i="5"/>
  <c r="U231" i="5"/>
  <c r="T231" i="5"/>
  <c r="S231" i="5"/>
  <c r="AD230" i="5"/>
  <c r="X230" i="5"/>
  <c r="W230" i="5"/>
  <c r="U230" i="5"/>
  <c r="T230" i="5"/>
  <c r="S230" i="5"/>
  <c r="AD232" i="5"/>
  <c r="X232" i="5"/>
  <c r="W232" i="5"/>
  <c r="U232" i="5"/>
  <c r="T232" i="5"/>
  <c r="S232" i="5"/>
  <c r="AD227" i="5"/>
  <c r="X227" i="5"/>
  <c r="W227" i="5"/>
  <c r="V227" i="5"/>
  <c r="T227" i="5"/>
  <c r="S227" i="5"/>
  <c r="AD213" i="5"/>
  <c r="X213" i="5"/>
  <c r="W213" i="5"/>
  <c r="V213" i="5"/>
  <c r="U213" i="5"/>
  <c r="T213" i="5"/>
  <c r="S213" i="5"/>
  <c r="AD173" i="5"/>
  <c r="X173" i="5"/>
  <c r="W173" i="5"/>
  <c r="V173" i="5"/>
  <c r="U173" i="5"/>
  <c r="T173" i="5"/>
  <c r="S173" i="5"/>
  <c r="AD180" i="5"/>
  <c r="X180" i="5"/>
  <c r="W180" i="5"/>
  <c r="V180" i="5"/>
  <c r="U180" i="5"/>
  <c r="T180" i="5"/>
  <c r="S180" i="5"/>
  <c r="AD201" i="5"/>
  <c r="X201" i="5"/>
  <c r="W201" i="5"/>
  <c r="V201" i="5"/>
  <c r="U201" i="5"/>
  <c r="T201" i="5"/>
  <c r="S201" i="5"/>
  <c r="AD139" i="5"/>
  <c r="X139" i="5"/>
  <c r="W139" i="5"/>
  <c r="V139" i="5"/>
  <c r="U139" i="5"/>
  <c r="T139" i="5"/>
  <c r="S139" i="5"/>
  <c r="AD194" i="5"/>
  <c r="X194" i="5"/>
  <c r="W194" i="5"/>
  <c r="V194" i="5"/>
  <c r="U194" i="5"/>
  <c r="T194" i="5"/>
  <c r="S194" i="5"/>
  <c r="AD174" i="5"/>
  <c r="X174" i="5"/>
  <c r="W174" i="5"/>
  <c r="V174" i="5"/>
  <c r="U174" i="5"/>
  <c r="T174" i="5"/>
  <c r="S174" i="5"/>
  <c r="AD153" i="5"/>
  <c r="X153" i="5"/>
  <c r="W153" i="5"/>
  <c r="V153" i="5"/>
  <c r="U153" i="5"/>
  <c r="T153" i="5"/>
  <c r="S153" i="5"/>
  <c r="AD182" i="5"/>
  <c r="X182" i="5"/>
  <c r="W182" i="5"/>
  <c r="V182" i="5"/>
  <c r="U182" i="5"/>
  <c r="T182" i="5"/>
  <c r="S182" i="5"/>
  <c r="AD148" i="5"/>
  <c r="X148" i="5"/>
  <c r="W148" i="5"/>
  <c r="V148" i="5"/>
  <c r="U148" i="5"/>
  <c r="T148" i="5"/>
  <c r="S148" i="5"/>
  <c r="AD216" i="5"/>
  <c r="X216" i="5"/>
  <c r="W216" i="5"/>
  <c r="V216" i="5"/>
  <c r="U216" i="5"/>
  <c r="T216" i="5"/>
  <c r="S216" i="5"/>
  <c r="AD171" i="5"/>
  <c r="X171" i="5"/>
  <c r="W171" i="5"/>
  <c r="V171" i="5"/>
  <c r="U171" i="5"/>
  <c r="T171" i="5"/>
  <c r="S171" i="5"/>
  <c r="AD152" i="5"/>
  <c r="X152" i="5"/>
  <c r="W152" i="5"/>
  <c r="V152" i="5"/>
  <c r="U152" i="5"/>
  <c r="T152" i="5"/>
  <c r="S152" i="5"/>
  <c r="AD178" i="5"/>
  <c r="X178" i="5"/>
  <c r="W178" i="5"/>
  <c r="V178" i="5"/>
  <c r="U178" i="5"/>
  <c r="T178" i="5"/>
  <c r="S178" i="5"/>
  <c r="AD181" i="5"/>
  <c r="X181" i="5"/>
  <c r="W181" i="5"/>
  <c r="V181" i="5"/>
  <c r="U181" i="5"/>
  <c r="T181" i="5"/>
  <c r="S181" i="5"/>
  <c r="AD212" i="5"/>
  <c r="X212" i="5"/>
  <c r="W212" i="5"/>
  <c r="V212" i="5"/>
  <c r="U212" i="5"/>
  <c r="T212" i="5"/>
  <c r="S212" i="5"/>
  <c r="AD159" i="5"/>
  <c r="X159" i="5"/>
  <c r="W159" i="5"/>
  <c r="V159" i="5"/>
  <c r="U159" i="5"/>
  <c r="T159" i="5"/>
  <c r="S159" i="5"/>
  <c r="AD176" i="5"/>
  <c r="X176" i="5"/>
  <c r="W176" i="5"/>
  <c r="V176" i="5"/>
  <c r="U176" i="5"/>
  <c r="T176" i="5"/>
  <c r="S176" i="5"/>
  <c r="AD226" i="5"/>
  <c r="X226" i="5"/>
  <c r="W226" i="5"/>
  <c r="V226" i="5"/>
  <c r="U226" i="5"/>
  <c r="T226" i="5"/>
  <c r="S226" i="5"/>
  <c r="AD210" i="5"/>
  <c r="X210" i="5"/>
  <c r="W210" i="5"/>
  <c r="V210" i="5"/>
  <c r="U210" i="5"/>
  <c r="T210" i="5"/>
  <c r="S210" i="5"/>
  <c r="AD203" i="5"/>
  <c r="X203" i="5"/>
  <c r="W203" i="5"/>
  <c r="V203" i="5"/>
  <c r="U203" i="5"/>
  <c r="T203" i="5"/>
  <c r="S203" i="5"/>
  <c r="AD183" i="5"/>
  <c r="X183" i="5"/>
  <c r="W183" i="5"/>
  <c r="V183" i="5"/>
  <c r="U183" i="5"/>
  <c r="T183" i="5"/>
  <c r="S183" i="5"/>
  <c r="AD144" i="5"/>
  <c r="X144" i="5"/>
  <c r="W144" i="5"/>
  <c r="V144" i="5"/>
  <c r="U144" i="5"/>
  <c r="T144" i="5"/>
  <c r="S144" i="5"/>
  <c r="AD163" i="5"/>
  <c r="X163" i="5"/>
  <c r="W163" i="5"/>
  <c r="V163" i="5"/>
  <c r="U163" i="5"/>
  <c r="T163" i="5"/>
  <c r="S163" i="5"/>
  <c r="AD161" i="5"/>
  <c r="X161" i="5"/>
  <c r="W161" i="5"/>
  <c r="V161" i="5"/>
  <c r="U161" i="5"/>
  <c r="T161" i="5"/>
  <c r="S161" i="5"/>
  <c r="AD220" i="5"/>
  <c r="X220" i="5"/>
  <c r="W220" i="5"/>
  <c r="V220" i="5"/>
  <c r="U220" i="5"/>
  <c r="T220" i="5"/>
  <c r="S220" i="5"/>
  <c r="AD151" i="5"/>
  <c r="X151" i="5"/>
  <c r="W151" i="5"/>
  <c r="V151" i="5"/>
  <c r="U151" i="5"/>
  <c r="T151" i="5"/>
  <c r="S151" i="5"/>
  <c r="AD145" i="5"/>
  <c r="X145" i="5"/>
  <c r="W145" i="5"/>
  <c r="V145" i="5"/>
  <c r="U145" i="5"/>
  <c r="T145" i="5"/>
  <c r="S145" i="5"/>
  <c r="AD189" i="5"/>
  <c r="X189" i="5"/>
  <c r="W189" i="5"/>
  <c r="V189" i="5"/>
  <c r="U189" i="5"/>
  <c r="T189" i="5"/>
  <c r="S189" i="5"/>
  <c r="AD162" i="5"/>
  <c r="X162" i="5"/>
  <c r="W162" i="5"/>
  <c r="V162" i="5"/>
  <c r="U162" i="5"/>
  <c r="T162" i="5"/>
  <c r="S162" i="5"/>
  <c r="AD192" i="5"/>
  <c r="X192" i="5"/>
  <c r="W192" i="5"/>
  <c r="V192" i="5"/>
  <c r="U192" i="5"/>
  <c r="T192" i="5"/>
  <c r="S192" i="5"/>
  <c r="AD225" i="5"/>
  <c r="X225" i="5"/>
  <c r="W225" i="5"/>
  <c r="V225" i="5"/>
  <c r="U225" i="5"/>
  <c r="T225" i="5"/>
  <c r="S225" i="5"/>
  <c r="AD142" i="5"/>
  <c r="X142" i="5"/>
  <c r="W142" i="5"/>
  <c r="V142" i="5"/>
  <c r="U142" i="5"/>
  <c r="T142" i="5"/>
  <c r="S142" i="5"/>
  <c r="AD169" i="5"/>
  <c r="X169" i="5"/>
  <c r="W169" i="5"/>
  <c r="V169" i="5"/>
  <c r="U169" i="5"/>
  <c r="T169" i="5"/>
  <c r="S169" i="5"/>
  <c r="AD205" i="5"/>
  <c r="X205" i="5"/>
  <c r="W205" i="5"/>
  <c r="V205" i="5"/>
  <c r="U205" i="5"/>
  <c r="T205" i="5"/>
  <c r="S205" i="5"/>
  <c r="AD223" i="5"/>
  <c r="X223" i="5"/>
  <c r="W223" i="5"/>
  <c r="V223" i="5"/>
  <c r="U223" i="5"/>
  <c r="T223" i="5"/>
  <c r="S223" i="5"/>
  <c r="AD207" i="5"/>
  <c r="X207" i="5"/>
  <c r="W207" i="5"/>
  <c r="V207" i="5"/>
  <c r="U207" i="5"/>
  <c r="T207" i="5"/>
  <c r="S207" i="5"/>
  <c r="AD196" i="5"/>
  <c r="X196" i="5"/>
  <c r="W196" i="5"/>
  <c r="V196" i="5"/>
  <c r="U196" i="5"/>
  <c r="T196" i="5"/>
  <c r="S196" i="5"/>
  <c r="AD157" i="5"/>
  <c r="X157" i="5"/>
  <c r="W157" i="5"/>
  <c r="V157" i="5"/>
  <c r="U157" i="5"/>
  <c r="T157" i="5"/>
  <c r="S157" i="5"/>
  <c r="AD140" i="5"/>
  <c r="X140" i="5"/>
  <c r="W140" i="5"/>
  <c r="V140" i="5"/>
  <c r="U140" i="5"/>
  <c r="T140" i="5"/>
  <c r="S140" i="5"/>
  <c r="AD193" i="5"/>
  <c r="X193" i="5"/>
  <c r="W193" i="5"/>
  <c r="V193" i="5"/>
  <c r="U193" i="5"/>
  <c r="T193" i="5"/>
  <c r="S193" i="5"/>
  <c r="AD185" i="5"/>
  <c r="X185" i="5"/>
  <c r="W185" i="5"/>
  <c r="V185" i="5"/>
  <c r="U185" i="5"/>
  <c r="T185" i="5"/>
  <c r="S185" i="5"/>
  <c r="AD214" i="5"/>
  <c r="X214" i="5"/>
  <c r="W214" i="5"/>
  <c r="V214" i="5"/>
  <c r="U214" i="5"/>
  <c r="T214" i="5"/>
  <c r="S214" i="5"/>
  <c r="AD221" i="5"/>
  <c r="X221" i="5"/>
  <c r="W221" i="5"/>
  <c r="V221" i="5"/>
  <c r="U221" i="5"/>
  <c r="T221" i="5"/>
  <c r="S221" i="5"/>
  <c r="AD143" i="5"/>
  <c r="X143" i="5"/>
  <c r="W143" i="5"/>
  <c r="V143" i="5"/>
  <c r="U143" i="5"/>
  <c r="T143" i="5"/>
  <c r="S143" i="5"/>
  <c r="AD166" i="5"/>
  <c r="X166" i="5"/>
  <c r="W166" i="5"/>
  <c r="V166" i="5"/>
  <c r="U166" i="5"/>
  <c r="T166" i="5"/>
  <c r="S166" i="5"/>
  <c r="AD184" i="5"/>
  <c r="X184" i="5"/>
  <c r="W184" i="5"/>
  <c r="V184" i="5"/>
  <c r="U184" i="5"/>
  <c r="T184" i="5"/>
  <c r="S184" i="5"/>
  <c r="AD200" i="5"/>
  <c r="X200" i="5"/>
  <c r="W200" i="5"/>
  <c r="V200" i="5"/>
  <c r="U200" i="5"/>
  <c r="T200" i="5"/>
  <c r="S200" i="5"/>
  <c r="AD158" i="5"/>
  <c r="X158" i="5"/>
  <c r="W158" i="5"/>
  <c r="V158" i="5"/>
  <c r="U158" i="5"/>
  <c r="T158" i="5"/>
  <c r="S158" i="5"/>
  <c r="AD150" i="5"/>
  <c r="X150" i="5"/>
  <c r="W150" i="5"/>
  <c r="V150" i="5"/>
  <c r="U150" i="5"/>
  <c r="T150" i="5"/>
  <c r="S150" i="5"/>
  <c r="AD186" i="5"/>
  <c r="X186" i="5"/>
  <c r="W186" i="5"/>
  <c r="V186" i="5"/>
  <c r="U186" i="5"/>
  <c r="T186" i="5"/>
  <c r="S186" i="5"/>
  <c r="AD197" i="5"/>
  <c r="X197" i="5"/>
  <c r="W197" i="5"/>
  <c r="V197" i="5"/>
  <c r="U197" i="5"/>
  <c r="T197" i="5"/>
  <c r="S197" i="5"/>
  <c r="AD209" i="5"/>
  <c r="X209" i="5"/>
  <c r="W209" i="5"/>
  <c r="V209" i="5"/>
  <c r="U209" i="5"/>
  <c r="T209" i="5"/>
  <c r="S209" i="5"/>
  <c r="AD204" i="5"/>
  <c r="X204" i="5"/>
  <c r="W204" i="5"/>
  <c r="V204" i="5"/>
  <c r="U204" i="5"/>
  <c r="T204" i="5"/>
  <c r="S204" i="5"/>
  <c r="AD170" i="5"/>
  <c r="X170" i="5"/>
  <c r="W170" i="5"/>
  <c r="V170" i="5"/>
  <c r="U170" i="5"/>
  <c r="T170" i="5"/>
  <c r="S170" i="5"/>
  <c r="AD154" i="5"/>
  <c r="X154" i="5"/>
  <c r="W154" i="5"/>
  <c r="V154" i="5"/>
  <c r="U154" i="5"/>
  <c r="T154" i="5"/>
  <c r="S154" i="5"/>
  <c r="AD164" i="5"/>
  <c r="X164" i="5"/>
  <c r="W164" i="5"/>
  <c r="V164" i="5"/>
  <c r="U164" i="5"/>
  <c r="T164" i="5"/>
  <c r="S164" i="5"/>
  <c r="AD188" i="5"/>
  <c r="X188" i="5"/>
  <c r="W188" i="5"/>
  <c r="V188" i="5"/>
  <c r="U188" i="5"/>
  <c r="T188" i="5"/>
  <c r="S188" i="5"/>
  <c r="AD175" i="5"/>
  <c r="X175" i="5"/>
  <c r="W175" i="5"/>
  <c r="V175" i="5"/>
  <c r="U175" i="5"/>
  <c r="T175" i="5"/>
  <c r="S175" i="5"/>
  <c r="AD149" i="5"/>
  <c r="X149" i="5"/>
  <c r="W149" i="5"/>
  <c r="V149" i="5"/>
  <c r="U149" i="5"/>
  <c r="T149" i="5"/>
  <c r="S149" i="5"/>
  <c r="AD208" i="5"/>
  <c r="X208" i="5"/>
  <c r="W208" i="5"/>
  <c r="V208" i="5"/>
  <c r="U208" i="5"/>
  <c r="T208" i="5"/>
  <c r="S208" i="5"/>
  <c r="AD160" i="5"/>
  <c r="X160" i="5"/>
  <c r="W160" i="5"/>
  <c r="V160" i="5"/>
  <c r="U160" i="5"/>
  <c r="T160" i="5"/>
  <c r="S160" i="5"/>
  <c r="AD202" i="5"/>
  <c r="X202" i="5"/>
  <c r="W202" i="5"/>
  <c r="V202" i="5"/>
  <c r="U202" i="5"/>
  <c r="T202" i="5"/>
  <c r="S202" i="5"/>
  <c r="AD222" i="5"/>
  <c r="X222" i="5"/>
  <c r="W222" i="5"/>
  <c r="V222" i="5"/>
  <c r="U222" i="5"/>
  <c r="T222" i="5"/>
  <c r="S222" i="5"/>
  <c r="AD146" i="5"/>
  <c r="X146" i="5"/>
  <c r="W146" i="5"/>
  <c r="V146" i="5"/>
  <c r="U146" i="5"/>
  <c r="T146" i="5"/>
  <c r="S146" i="5"/>
  <c r="AD224" i="5"/>
  <c r="X224" i="5"/>
  <c r="W224" i="5"/>
  <c r="V224" i="5"/>
  <c r="U224" i="5"/>
  <c r="T224" i="5"/>
  <c r="S224" i="5"/>
  <c r="AD156" i="5"/>
  <c r="X156" i="5"/>
  <c r="W156" i="5"/>
  <c r="V156" i="5"/>
  <c r="U156" i="5"/>
  <c r="T156" i="5"/>
  <c r="S156" i="5"/>
  <c r="AD206" i="5"/>
  <c r="X206" i="5"/>
  <c r="W206" i="5"/>
  <c r="V206" i="5"/>
  <c r="U206" i="5"/>
  <c r="T206" i="5"/>
  <c r="S206" i="5"/>
  <c r="AD218" i="5"/>
  <c r="X218" i="5"/>
  <c r="W218" i="5"/>
  <c r="V218" i="5"/>
  <c r="U218" i="5"/>
  <c r="T218" i="5"/>
  <c r="S218" i="5"/>
  <c r="AD172" i="5"/>
  <c r="X172" i="5"/>
  <c r="W172" i="5"/>
  <c r="V172" i="5"/>
  <c r="U172" i="5"/>
  <c r="T172" i="5"/>
  <c r="S172" i="5"/>
  <c r="AD187" i="5"/>
  <c r="X187" i="5"/>
  <c r="W187" i="5"/>
  <c r="V187" i="5"/>
  <c r="U187" i="5"/>
  <c r="T187" i="5"/>
  <c r="S187" i="5"/>
  <c r="AD168" i="5"/>
  <c r="X168" i="5"/>
  <c r="W168" i="5"/>
  <c r="V168" i="5"/>
  <c r="U168" i="5"/>
  <c r="T168" i="5"/>
  <c r="S168" i="5"/>
  <c r="AD211" i="5"/>
  <c r="X211" i="5"/>
  <c r="W211" i="5"/>
  <c r="V211" i="5"/>
  <c r="U211" i="5"/>
  <c r="T211" i="5"/>
  <c r="S211" i="5"/>
  <c r="AD147" i="5"/>
  <c r="X147" i="5"/>
  <c r="W147" i="5"/>
  <c r="V147" i="5"/>
  <c r="U147" i="5"/>
  <c r="T147" i="5"/>
  <c r="S147" i="5"/>
  <c r="AD190" i="5"/>
  <c r="X190" i="5"/>
  <c r="W190" i="5"/>
  <c r="V190" i="5"/>
  <c r="U190" i="5"/>
  <c r="T190" i="5"/>
  <c r="S190" i="5"/>
  <c r="AD199" i="5"/>
  <c r="X199" i="5"/>
  <c r="W199" i="5"/>
  <c r="V199" i="5"/>
  <c r="U199" i="5"/>
  <c r="T199" i="5"/>
  <c r="S199" i="5"/>
  <c r="AD195" i="5"/>
  <c r="X195" i="5"/>
  <c r="W195" i="5"/>
  <c r="V195" i="5"/>
  <c r="U195" i="5"/>
  <c r="T195" i="5"/>
  <c r="S195" i="5"/>
  <c r="AD191" i="5"/>
  <c r="X191" i="5"/>
  <c r="W191" i="5"/>
  <c r="V191" i="5"/>
  <c r="U191" i="5"/>
  <c r="T191" i="5"/>
  <c r="S191" i="5"/>
  <c r="AD177" i="5"/>
  <c r="X177" i="5"/>
  <c r="W177" i="5"/>
  <c r="V177" i="5"/>
  <c r="U177" i="5"/>
  <c r="T177" i="5"/>
  <c r="S177" i="5"/>
  <c r="AD215" i="5"/>
  <c r="X215" i="5"/>
  <c r="W215" i="5"/>
  <c r="V215" i="5"/>
  <c r="U215" i="5"/>
  <c r="T215" i="5"/>
  <c r="S215" i="5"/>
  <c r="AD165" i="5"/>
  <c r="X165" i="5"/>
  <c r="W165" i="5"/>
  <c r="V165" i="5"/>
  <c r="U165" i="5"/>
  <c r="T165" i="5"/>
  <c r="S165" i="5"/>
  <c r="AD141" i="5"/>
  <c r="X141" i="5"/>
  <c r="W141" i="5"/>
  <c r="V141" i="5"/>
  <c r="U141" i="5"/>
  <c r="T141" i="5"/>
  <c r="S141" i="5"/>
  <c r="AD217" i="5"/>
  <c r="X217" i="5"/>
  <c r="W217" i="5"/>
  <c r="V217" i="5"/>
  <c r="U217" i="5"/>
  <c r="T217" i="5"/>
  <c r="S217" i="5"/>
  <c r="AD198" i="5"/>
  <c r="X198" i="5"/>
  <c r="W198" i="5"/>
  <c r="V198" i="5"/>
  <c r="U198" i="5"/>
  <c r="T198" i="5"/>
  <c r="S198" i="5"/>
  <c r="AD219" i="5"/>
  <c r="X219" i="5"/>
  <c r="W219" i="5"/>
  <c r="V219" i="5"/>
  <c r="U219" i="5"/>
  <c r="T219" i="5"/>
  <c r="S219" i="5"/>
  <c r="M219" i="5"/>
  <c r="AD155" i="5"/>
  <c r="X155" i="5"/>
  <c r="W155" i="5"/>
  <c r="V155" i="5"/>
  <c r="U155" i="5"/>
  <c r="T155" i="5"/>
  <c r="S155" i="5"/>
  <c r="AD179" i="5"/>
  <c r="X179" i="5"/>
  <c r="W179" i="5"/>
  <c r="V179" i="5"/>
  <c r="U179" i="5"/>
  <c r="T179" i="5"/>
  <c r="S179" i="5"/>
  <c r="AD167" i="5"/>
  <c r="X167" i="5"/>
  <c r="W167" i="5"/>
  <c r="V167" i="5"/>
  <c r="U167" i="5"/>
  <c r="T167" i="5"/>
  <c r="S167" i="5"/>
  <c r="AD114" i="5"/>
  <c r="X114" i="5"/>
  <c r="W114" i="5"/>
  <c r="V114" i="5"/>
  <c r="U114" i="5"/>
  <c r="T114" i="5"/>
  <c r="S114" i="5"/>
  <c r="AD100" i="5"/>
  <c r="X100" i="5"/>
  <c r="W100" i="5"/>
  <c r="V100" i="5"/>
  <c r="U100" i="5"/>
  <c r="T100" i="5"/>
  <c r="S100" i="5"/>
  <c r="AD92" i="5"/>
  <c r="X92" i="5"/>
  <c r="W92" i="5"/>
  <c r="V92" i="5"/>
  <c r="U92" i="5"/>
  <c r="T92" i="5"/>
  <c r="S92" i="5"/>
  <c r="AD70" i="5"/>
  <c r="X70" i="5"/>
  <c r="W70" i="5"/>
  <c r="V70" i="5"/>
  <c r="U70" i="5"/>
  <c r="T70" i="5"/>
  <c r="S70" i="5"/>
  <c r="AD53" i="5"/>
  <c r="X53" i="5"/>
  <c r="W53" i="5"/>
  <c r="V53" i="5"/>
  <c r="U53" i="5"/>
  <c r="T53" i="5"/>
  <c r="S53" i="5"/>
  <c r="AD110" i="5"/>
  <c r="X110" i="5"/>
  <c r="W110" i="5"/>
  <c r="V110" i="5"/>
  <c r="U110" i="5"/>
  <c r="T110" i="5"/>
  <c r="S110" i="5"/>
  <c r="AD125" i="5"/>
  <c r="X125" i="5"/>
  <c r="W125" i="5"/>
  <c r="V125" i="5"/>
  <c r="U125" i="5"/>
  <c r="T125" i="5"/>
  <c r="S125" i="5"/>
  <c r="AD119" i="5"/>
  <c r="X119" i="5"/>
  <c r="W119" i="5"/>
  <c r="V119" i="5"/>
  <c r="U119" i="5"/>
  <c r="T119" i="5"/>
  <c r="S119" i="5"/>
  <c r="AD81" i="5"/>
  <c r="X81" i="5"/>
  <c r="W81" i="5"/>
  <c r="V81" i="5"/>
  <c r="U81" i="5"/>
  <c r="T81" i="5"/>
  <c r="S81" i="5"/>
  <c r="AD87" i="5"/>
  <c r="X87" i="5"/>
  <c r="W87" i="5"/>
  <c r="V87" i="5"/>
  <c r="U87" i="5"/>
  <c r="T87" i="5"/>
  <c r="S87" i="5"/>
  <c r="AD93" i="5"/>
  <c r="X93" i="5"/>
  <c r="W93" i="5"/>
  <c r="V93" i="5"/>
  <c r="U93" i="5"/>
  <c r="T93" i="5"/>
  <c r="S93" i="5"/>
  <c r="AD61" i="5"/>
  <c r="X61" i="5"/>
  <c r="W61" i="5"/>
  <c r="V61" i="5"/>
  <c r="U61" i="5"/>
  <c r="T61" i="5"/>
  <c r="S61" i="5"/>
  <c r="AD124" i="5"/>
  <c r="X124" i="5"/>
  <c r="W124" i="5"/>
  <c r="V124" i="5"/>
  <c r="U124" i="5"/>
  <c r="T124" i="5"/>
  <c r="S124" i="5"/>
  <c r="AD76" i="5"/>
  <c r="X76" i="5"/>
  <c r="W76" i="5"/>
  <c r="V76" i="5"/>
  <c r="U76" i="5"/>
  <c r="T76" i="5"/>
  <c r="S76" i="5"/>
  <c r="AD108" i="5"/>
  <c r="X108" i="5"/>
  <c r="W108" i="5"/>
  <c r="V108" i="5"/>
  <c r="U108" i="5"/>
  <c r="T108" i="5"/>
  <c r="S108" i="5"/>
  <c r="AD118" i="5"/>
  <c r="X118" i="5"/>
  <c r="W118" i="5"/>
  <c r="V118" i="5"/>
  <c r="U118" i="5"/>
  <c r="T118" i="5"/>
  <c r="S118" i="5"/>
  <c r="AD121" i="5"/>
  <c r="X121" i="5"/>
  <c r="W121" i="5"/>
  <c r="V121" i="5"/>
  <c r="U121" i="5"/>
  <c r="T121" i="5"/>
  <c r="S121" i="5"/>
  <c r="AD85" i="5"/>
  <c r="X85" i="5"/>
  <c r="W85" i="5"/>
  <c r="V85" i="5"/>
  <c r="U85" i="5"/>
  <c r="T85" i="5"/>
  <c r="S85" i="5"/>
  <c r="AD94" i="5"/>
  <c r="X94" i="5"/>
  <c r="W94" i="5"/>
  <c r="V94" i="5"/>
  <c r="U94" i="5"/>
  <c r="T94" i="5"/>
  <c r="S94" i="5"/>
  <c r="AD105" i="5"/>
  <c r="X105" i="5"/>
  <c r="W105" i="5"/>
  <c r="V105" i="5"/>
  <c r="U105" i="5"/>
  <c r="T105" i="5"/>
  <c r="S105" i="5"/>
  <c r="AD82" i="5"/>
  <c r="X82" i="5"/>
  <c r="W82" i="5"/>
  <c r="V82" i="5"/>
  <c r="U82" i="5"/>
  <c r="T82" i="5"/>
  <c r="S82" i="5"/>
  <c r="AD78" i="5"/>
  <c r="X78" i="5"/>
  <c r="W78" i="5"/>
  <c r="V78" i="5"/>
  <c r="U78" i="5"/>
  <c r="T78" i="5"/>
  <c r="S78" i="5"/>
  <c r="AD86" i="5"/>
  <c r="X86" i="5"/>
  <c r="W86" i="5"/>
  <c r="V86" i="5"/>
  <c r="U86" i="5"/>
  <c r="T86" i="5"/>
  <c r="S86" i="5"/>
  <c r="AD55" i="5"/>
  <c r="X55" i="5"/>
  <c r="W55" i="5"/>
  <c r="V55" i="5"/>
  <c r="U55" i="5"/>
  <c r="T55" i="5"/>
  <c r="S55" i="5"/>
  <c r="AD102" i="5"/>
  <c r="X102" i="5"/>
  <c r="W102" i="5"/>
  <c r="V102" i="5"/>
  <c r="U102" i="5"/>
  <c r="T102" i="5"/>
  <c r="S102" i="5"/>
  <c r="AD133" i="5"/>
  <c r="X133" i="5"/>
  <c r="W133" i="5"/>
  <c r="V133" i="5"/>
  <c r="U133" i="5"/>
  <c r="T133" i="5"/>
  <c r="S133" i="5"/>
  <c r="AD69" i="5"/>
  <c r="X69" i="5"/>
  <c r="W69" i="5"/>
  <c r="V69" i="5"/>
  <c r="U69" i="5"/>
  <c r="T69" i="5"/>
  <c r="S69" i="5"/>
  <c r="AD116" i="5"/>
  <c r="X116" i="5"/>
  <c r="W116" i="5"/>
  <c r="V116" i="5"/>
  <c r="U116" i="5"/>
  <c r="T116" i="5"/>
  <c r="S116" i="5"/>
  <c r="AD58" i="5"/>
  <c r="X58" i="5"/>
  <c r="W58" i="5"/>
  <c r="V58" i="5"/>
  <c r="U58" i="5"/>
  <c r="T58" i="5"/>
  <c r="S58" i="5"/>
  <c r="M58" i="5"/>
  <c r="AD54" i="5"/>
  <c r="X54" i="5"/>
  <c r="W54" i="5"/>
  <c r="V54" i="5"/>
  <c r="U54" i="5"/>
  <c r="T54" i="5"/>
  <c r="S54" i="5"/>
  <c r="AD84" i="5"/>
  <c r="X84" i="5"/>
  <c r="W84" i="5"/>
  <c r="V84" i="5"/>
  <c r="U84" i="5"/>
  <c r="T84" i="5"/>
  <c r="S84" i="5"/>
  <c r="AD63" i="5"/>
  <c r="X63" i="5"/>
  <c r="W63" i="5"/>
  <c r="V63" i="5"/>
  <c r="U63" i="5"/>
  <c r="T63" i="5"/>
  <c r="S63" i="5"/>
  <c r="AD109" i="5"/>
  <c r="X109" i="5"/>
  <c r="W109" i="5"/>
  <c r="V109" i="5"/>
  <c r="U109" i="5"/>
  <c r="T109" i="5"/>
  <c r="S109" i="5"/>
  <c r="AD99" i="5"/>
  <c r="X99" i="5"/>
  <c r="W99" i="5"/>
  <c r="V99" i="5"/>
  <c r="U99" i="5"/>
  <c r="T99" i="5"/>
  <c r="S99" i="5"/>
  <c r="AD60" i="5"/>
  <c r="X60" i="5"/>
  <c r="W60" i="5"/>
  <c r="V60" i="5"/>
  <c r="U60" i="5"/>
  <c r="T60" i="5"/>
  <c r="S60" i="5"/>
  <c r="AD122" i="5"/>
  <c r="X122" i="5"/>
  <c r="W122" i="5"/>
  <c r="V122" i="5"/>
  <c r="U122" i="5"/>
  <c r="T122" i="5"/>
  <c r="S122" i="5"/>
  <c r="AD129" i="5"/>
  <c r="X129" i="5"/>
  <c r="W129" i="5"/>
  <c r="V129" i="5"/>
  <c r="U129" i="5"/>
  <c r="T129" i="5"/>
  <c r="S129" i="5"/>
  <c r="AD83" i="5"/>
  <c r="X83" i="5"/>
  <c r="W83" i="5"/>
  <c r="V83" i="5"/>
  <c r="U83" i="5"/>
  <c r="T83" i="5"/>
  <c r="S83" i="5"/>
  <c r="AD71" i="5"/>
  <c r="X71" i="5"/>
  <c r="W71" i="5"/>
  <c r="V71" i="5"/>
  <c r="U71" i="5"/>
  <c r="T71" i="5"/>
  <c r="S71" i="5"/>
  <c r="AD101" i="5"/>
  <c r="X101" i="5"/>
  <c r="W101" i="5"/>
  <c r="V101" i="5"/>
  <c r="U101" i="5"/>
  <c r="T101" i="5"/>
  <c r="S101" i="5"/>
  <c r="AD123" i="5"/>
  <c r="X123" i="5"/>
  <c r="W123" i="5"/>
  <c r="V123" i="5"/>
  <c r="U123" i="5"/>
  <c r="T123" i="5"/>
  <c r="S123" i="5"/>
  <c r="AD115" i="5"/>
  <c r="X115" i="5"/>
  <c r="W115" i="5"/>
  <c r="V115" i="5"/>
  <c r="U115" i="5"/>
  <c r="T115" i="5"/>
  <c r="S115" i="5"/>
  <c r="AD103" i="5"/>
  <c r="X103" i="5"/>
  <c r="W103" i="5"/>
  <c r="V103" i="5"/>
  <c r="U103" i="5"/>
  <c r="T103" i="5"/>
  <c r="S103" i="5"/>
  <c r="AD130" i="5"/>
  <c r="X130" i="5"/>
  <c r="W130" i="5"/>
  <c r="V130" i="5"/>
  <c r="U130" i="5"/>
  <c r="T130" i="5"/>
  <c r="S130" i="5"/>
  <c r="M130" i="5"/>
  <c r="AD90" i="5"/>
  <c r="X90" i="5"/>
  <c r="W90" i="5"/>
  <c r="V90" i="5"/>
  <c r="U90" i="5"/>
  <c r="T90" i="5"/>
  <c r="S90" i="5"/>
  <c r="AD74" i="5"/>
  <c r="X74" i="5"/>
  <c r="W74" i="5"/>
  <c r="V74" i="5"/>
  <c r="U74" i="5"/>
  <c r="T74" i="5"/>
  <c r="S74" i="5"/>
  <c r="AD135" i="5"/>
  <c r="X135" i="5"/>
  <c r="W135" i="5"/>
  <c r="V135" i="5"/>
  <c r="U135" i="5"/>
  <c r="T135" i="5"/>
  <c r="S135" i="5"/>
  <c r="AD98" i="5"/>
  <c r="X98" i="5"/>
  <c r="W98" i="5"/>
  <c r="V98" i="5"/>
  <c r="U98" i="5"/>
  <c r="T98" i="5"/>
  <c r="S98" i="5"/>
  <c r="AD95" i="5"/>
  <c r="X95" i="5"/>
  <c r="W95" i="5"/>
  <c r="V95" i="5"/>
  <c r="U95" i="5"/>
  <c r="T95" i="5"/>
  <c r="S95" i="5"/>
  <c r="AD64" i="5"/>
  <c r="X64" i="5"/>
  <c r="W64" i="5"/>
  <c r="V64" i="5"/>
  <c r="U64" i="5"/>
  <c r="T64" i="5"/>
  <c r="S64" i="5"/>
  <c r="AD57" i="5"/>
  <c r="X57" i="5"/>
  <c r="W57" i="5"/>
  <c r="V57" i="5"/>
  <c r="U57" i="5"/>
  <c r="T57" i="5"/>
  <c r="S57" i="5"/>
  <c r="AD91" i="5"/>
  <c r="X91" i="5"/>
  <c r="W91" i="5"/>
  <c r="V91" i="5"/>
  <c r="U91" i="5"/>
  <c r="T91" i="5"/>
  <c r="S91" i="5"/>
  <c r="AD107" i="5"/>
  <c r="X107" i="5"/>
  <c r="W107" i="5"/>
  <c r="V107" i="5"/>
  <c r="U107" i="5"/>
  <c r="T107" i="5"/>
  <c r="S107" i="5"/>
  <c r="AD75" i="5"/>
  <c r="X75" i="5"/>
  <c r="W75" i="5"/>
  <c r="V75" i="5"/>
  <c r="U75" i="5"/>
  <c r="T75" i="5"/>
  <c r="S75" i="5"/>
  <c r="AD80" i="5"/>
  <c r="X80" i="5"/>
  <c r="W80" i="5"/>
  <c r="V80" i="5"/>
  <c r="U80" i="5"/>
  <c r="T80" i="5"/>
  <c r="S80" i="5"/>
  <c r="AD104" i="5"/>
  <c r="X104" i="5"/>
  <c r="W104" i="5"/>
  <c r="V104" i="5"/>
  <c r="U104" i="5"/>
  <c r="T104" i="5"/>
  <c r="S104" i="5"/>
  <c r="AD89" i="5"/>
  <c r="X89" i="5"/>
  <c r="W89" i="5"/>
  <c r="V89" i="5"/>
  <c r="U89" i="5"/>
  <c r="T89" i="5"/>
  <c r="S89" i="5"/>
  <c r="M89" i="5"/>
  <c r="AD56" i="5"/>
  <c r="X56" i="5"/>
  <c r="W56" i="5"/>
  <c r="V56" i="5"/>
  <c r="U56" i="5"/>
  <c r="T56" i="5"/>
  <c r="S56" i="5"/>
  <c r="AD97" i="5"/>
  <c r="X97" i="5"/>
  <c r="W97" i="5"/>
  <c r="V97" i="5"/>
  <c r="U97" i="5"/>
  <c r="T97" i="5"/>
  <c r="S97" i="5"/>
  <c r="AD111" i="5"/>
  <c r="X111" i="5"/>
  <c r="W111" i="5"/>
  <c r="V111" i="5"/>
  <c r="U111" i="5"/>
  <c r="T111" i="5"/>
  <c r="S111" i="5"/>
  <c r="AD72" i="5"/>
  <c r="X72" i="5"/>
  <c r="W72" i="5"/>
  <c r="V72" i="5"/>
  <c r="U72" i="5"/>
  <c r="T72" i="5"/>
  <c r="S72" i="5"/>
  <c r="AD62" i="5"/>
  <c r="X62" i="5"/>
  <c r="W62" i="5"/>
  <c r="V62" i="5"/>
  <c r="U62" i="5"/>
  <c r="T62" i="5"/>
  <c r="S62" i="5"/>
  <c r="AD137" i="5"/>
  <c r="X137" i="5"/>
  <c r="W137" i="5"/>
  <c r="V137" i="5"/>
  <c r="U137" i="5"/>
  <c r="T137" i="5"/>
  <c r="S137" i="5"/>
  <c r="AD79" i="5"/>
  <c r="X79" i="5"/>
  <c r="W79" i="5"/>
  <c r="V79" i="5"/>
  <c r="U79" i="5"/>
  <c r="T79" i="5"/>
  <c r="S79" i="5"/>
  <c r="AD67" i="5"/>
  <c r="X67" i="5"/>
  <c r="W67" i="5"/>
  <c r="V67" i="5"/>
  <c r="U67" i="5"/>
  <c r="T67" i="5"/>
  <c r="S67" i="5"/>
  <c r="AD77" i="5"/>
  <c r="X77" i="5"/>
  <c r="W77" i="5"/>
  <c r="V77" i="5"/>
  <c r="U77" i="5"/>
  <c r="T77" i="5"/>
  <c r="S77" i="5"/>
  <c r="AD106" i="5"/>
  <c r="X106" i="5"/>
  <c r="W106" i="5"/>
  <c r="V106" i="5"/>
  <c r="U106" i="5"/>
  <c r="T106" i="5"/>
  <c r="S106" i="5"/>
  <c r="AD134" i="5"/>
  <c r="X134" i="5"/>
  <c r="W134" i="5"/>
  <c r="V134" i="5"/>
  <c r="U134" i="5"/>
  <c r="T134" i="5"/>
  <c r="S134" i="5"/>
  <c r="AD73" i="5"/>
  <c r="X73" i="5"/>
  <c r="W73" i="5"/>
  <c r="V73" i="5"/>
  <c r="U73" i="5"/>
  <c r="T73" i="5"/>
  <c r="S73" i="5"/>
  <c r="AD96" i="5"/>
  <c r="X96" i="5"/>
  <c r="W96" i="5"/>
  <c r="V96" i="5"/>
  <c r="U96" i="5"/>
  <c r="T96" i="5"/>
  <c r="S96" i="5"/>
  <c r="AD131" i="5"/>
  <c r="X131" i="5"/>
  <c r="W131" i="5"/>
  <c r="V131" i="5"/>
  <c r="U131" i="5"/>
  <c r="T131" i="5"/>
  <c r="S131" i="5"/>
  <c r="AD113" i="5"/>
  <c r="X113" i="5"/>
  <c r="W113" i="5"/>
  <c r="V113" i="5"/>
  <c r="U113" i="5"/>
  <c r="T113" i="5"/>
  <c r="S113" i="5"/>
  <c r="AD138" i="5"/>
  <c r="X138" i="5"/>
  <c r="W138" i="5"/>
  <c r="V138" i="5"/>
  <c r="U138" i="5"/>
  <c r="T138" i="5"/>
  <c r="S138" i="5"/>
  <c r="M138" i="5"/>
  <c r="AD126" i="5"/>
  <c r="X126" i="5"/>
  <c r="W126" i="5"/>
  <c r="V126" i="5"/>
  <c r="U126" i="5"/>
  <c r="T126" i="5"/>
  <c r="S126" i="5"/>
  <c r="AD88" i="5"/>
  <c r="X88" i="5"/>
  <c r="W88" i="5"/>
  <c r="V88" i="5"/>
  <c r="U88" i="5"/>
  <c r="T88" i="5"/>
  <c r="S88" i="5"/>
  <c r="AD112" i="5"/>
  <c r="X112" i="5"/>
  <c r="W112" i="5"/>
  <c r="V112" i="5"/>
  <c r="U112" i="5"/>
  <c r="T112" i="5"/>
  <c r="S112" i="5"/>
  <c r="AD128" i="5"/>
  <c r="X128" i="5"/>
  <c r="W128" i="5"/>
  <c r="V128" i="5"/>
  <c r="U128" i="5"/>
  <c r="T128" i="5"/>
  <c r="S128" i="5"/>
  <c r="AD66" i="5"/>
  <c r="X66" i="5"/>
  <c r="W66" i="5"/>
  <c r="V66" i="5"/>
  <c r="U66" i="5"/>
  <c r="T66" i="5"/>
  <c r="S66" i="5"/>
  <c r="AD127" i="5"/>
  <c r="X127" i="5"/>
  <c r="W127" i="5"/>
  <c r="V127" i="5"/>
  <c r="U127" i="5"/>
  <c r="T127" i="5"/>
  <c r="S127" i="5"/>
  <c r="AD68" i="5"/>
  <c r="X68" i="5"/>
  <c r="W68" i="5"/>
  <c r="V68" i="5"/>
  <c r="U68" i="5"/>
  <c r="T68" i="5"/>
  <c r="S68" i="5"/>
  <c r="AD136" i="5"/>
  <c r="X136" i="5"/>
  <c r="W136" i="5"/>
  <c r="V136" i="5"/>
  <c r="U136" i="5"/>
  <c r="T136" i="5"/>
  <c r="S136" i="5"/>
  <c r="AD132" i="5"/>
  <c r="X132" i="5"/>
  <c r="W132" i="5"/>
  <c r="V132" i="5"/>
  <c r="U132" i="5"/>
  <c r="T132" i="5"/>
  <c r="S132" i="5"/>
  <c r="AD52" i="5"/>
  <c r="X52" i="5"/>
  <c r="W52" i="5"/>
  <c r="V52" i="5"/>
  <c r="U52" i="5"/>
  <c r="T52" i="5"/>
  <c r="S52" i="5"/>
  <c r="AD117" i="5"/>
  <c r="X117" i="5"/>
  <c r="W117" i="5"/>
  <c r="V117" i="5"/>
  <c r="U117" i="5"/>
  <c r="T117" i="5"/>
  <c r="S117" i="5"/>
  <c r="AD65" i="5"/>
  <c r="X65" i="5"/>
  <c r="W65" i="5"/>
  <c r="V65" i="5"/>
  <c r="U65" i="5"/>
  <c r="T65" i="5"/>
  <c r="S65" i="5"/>
  <c r="M65" i="5"/>
  <c r="AD51" i="5"/>
  <c r="X51" i="5"/>
  <c r="W51" i="5"/>
  <c r="V51" i="5"/>
  <c r="U51" i="5"/>
  <c r="T51" i="5"/>
  <c r="S51" i="5"/>
  <c r="AD59" i="5"/>
  <c r="X59" i="5"/>
  <c r="W59" i="5"/>
  <c r="V59" i="5"/>
  <c r="U59" i="5"/>
  <c r="T59" i="5"/>
  <c r="S59" i="5"/>
  <c r="AD120" i="5"/>
  <c r="X120" i="5"/>
  <c r="W120" i="5"/>
  <c r="V120" i="5"/>
  <c r="U120" i="5"/>
  <c r="T120" i="5"/>
  <c r="S120" i="5"/>
  <c r="AD49" i="5"/>
  <c r="X49" i="5"/>
  <c r="W49" i="5"/>
  <c r="V49" i="5"/>
  <c r="U49" i="5"/>
  <c r="S49" i="5"/>
  <c r="AD50" i="5"/>
  <c r="X50" i="5"/>
  <c r="W50" i="5"/>
  <c r="V50" i="5"/>
  <c r="U50" i="5"/>
  <c r="S50" i="5"/>
  <c r="AD48" i="5"/>
  <c r="X48" i="5"/>
  <c r="W48" i="5"/>
  <c r="V48" i="5"/>
  <c r="U48" i="5"/>
  <c r="T48" i="5"/>
  <c r="AD46" i="5"/>
  <c r="X46" i="5"/>
  <c r="W46" i="5"/>
  <c r="V46" i="5"/>
  <c r="U46" i="5"/>
  <c r="T46" i="5"/>
  <c r="AD47" i="5"/>
  <c r="X47" i="5"/>
  <c r="W47" i="5"/>
  <c r="V47" i="5"/>
  <c r="U47" i="5"/>
  <c r="T47" i="5"/>
  <c r="AD39" i="5"/>
  <c r="X39" i="5"/>
  <c r="W39" i="5"/>
  <c r="V39" i="5"/>
  <c r="U39" i="5"/>
  <c r="T39" i="5"/>
  <c r="S39" i="5"/>
  <c r="AD15" i="5"/>
  <c r="X15" i="5"/>
  <c r="W15" i="5"/>
  <c r="V15" i="5"/>
  <c r="U15" i="5"/>
  <c r="T15" i="5"/>
  <c r="S15" i="5"/>
  <c r="AD23" i="5"/>
  <c r="X23" i="5"/>
  <c r="W23" i="5"/>
  <c r="V23" i="5"/>
  <c r="U23" i="5"/>
  <c r="T23" i="5"/>
  <c r="S23" i="5"/>
  <c r="AD27" i="5"/>
  <c r="X27" i="5"/>
  <c r="W27" i="5"/>
  <c r="V27" i="5"/>
  <c r="U27" i="5"/>
  <c r="T27" i="5"/>
  <c r="S27" i="5"/>
  <c r="M27" i="5"/>
  <c r="AD29" i="5"/>
  <c r="X29" i="5"/>
  <c r="W29" i="5"/>
  <c r="V29" i="5"/>
  <c r="U29" i="5"/>
  <c r="T29" i="5"/>
  <c r="S29" i="5"/>
  <c r="AD37" i="5"/>
  <c r="X37" i="5"/>
  <c r="W37" i="5"/>
  <c r="V37" i="5"/>
  <c r="U37" i="5"/>
  <c r="T37" i="5"/>
  <c r="S37" i="5"/>
  <c r="AD14" i="5"/>
  <c r="X14" i="5"/>
  <c r="W14" i="5"/>
  <c r="V14" i="5"/>
  <c r="U14" i="5"/>
  <c r="T14" i="5"/>
  <c r="S14" i="5"/>
  <c r="AD19" i="5"/>
  <c r="X19" i="5"/>
  <c r="W19" i="5"/>
  <c r="V19" i="5"/>
  <c r="U19" i="5"/>
  <c r="T19" i="5"/>
  <c r="S19" i="5"/>
  <c r="M19" i="5"/>
  <c r="AD38" i="5"/>
  <c r="X38" i="5"/>
  <c r="W38" i="5"/>
  <c r="V38" i="5"/>
  <c r="U38" i="5"/>
  <c r="T38" i="5"/>
  <c r="S38" i="5"/>
  <c r="AD22" i="5"/>
  <c r="X22" i="5"/>
  <c r="W22" i="5"/>
  <c r="V22" i="5"/>
  <c r="U22" i="5"/>
  <c r="T22" i="5"/>
  <c r="S22" i="5"/>
  <c r="AD33" i="5"/>
  <c r="X33" i="5"/>
  <c r="W33" i="5"/>
  <c r="V33" i="5"/>
  <c r="U33" i="5"/>
  <c r="T33" i="5"/>
  <c r="S33" i="5"/>
  <c r="M33" i="5"/>
  <c r="AD21" i="5"/>
  <c r="X21" i="5"/>
  <c r="W21" i="5"/>
  <c r="V21" i="5"/>
  <c r="U21" i="5"/>
  <c r="T21" i="5"/>
  <c r="S21" i="5"/>
  <c r="AD30" i="5"/>
  <c r="X30" i="5"/>
  <c r="W30" i="5"/>
  <c r="V30" i="5"/>
  <c r="U30" i="5"/>
  <c r="T30" i="5"/>
  <c r="S30" i="5"/>
  <c r="AD6" i="5"/>
  <c r="X6" i="5"/>
  <c r="W6" i="5"/>
  <c r="V6" i="5"/>
  <c r="U6" i="5"/>
  <c r="T6" i="5"/>
  <c r="S6" i="5"/>
  <c r="AD35" i="5"/>
  <c r="X35" i="5"/>
  <c r="W35" i="5"/>
  <c r="V35" i="5"/>
  <c r="U35" i="5"/>
  <c r="T35" i="5"/>
  <c r="S35" i="5"/>
  <c r="AD16" i="5"/>
  <c r="X16" i="5"/>
  <c r="W16" i="5"/>
  <c r="V16" i="5"/>
  <c r="U16" i="5"/>
  <c r="T16" i="5"/>
  <c r="S16" i="5"/>
  <c r="AD9" i="5"/>
  <c r="X9" i="5"/>
  <c r="W9" i="5"/>
  <c r="V9" i="5"/>
  <c r="U9" i="5"/>
  <c r="T9" i="5"/>
  <c r="S9" i="5"/>
  <c r="AD41" i="5"/>
  <c r="X41" i="5"/>
  <c r="W41" i="5"/>
  <c r="V41" i="5"/>
  <c r="U41" i="5"/>
  <c r="T41" i="5"/>
  <c r="S41" i="5"/>
  <c r="AD25" i="5"/>
  <c r="X25" i="5"/>
  <c r="W25" i="5"/>
  <c r="V25" i="5"/>
  <c r="U25" i="5"/>
  <c r="T25" i="5"/>
  <c r="S25" i="5"/>
  <c r="AD34" i="5"/>
  <c r="X34" i="5"/>
  <c r="W34" i="5"/>
  <c r="V34" i="5"/>
  <c r="U34" i="5"/>
  <c r="T34" i="5"/>
  <c r="S34" i="5"/>
  <c r="AD12" i="5"/>
  <c r="X12" i="5"/>
  <c r="W12" i="5"/>
  <c r="V12" i="5"/>
  <c r="U12" i="5"/>
  <c r="T12" i="5"/>
  <c r="S12" i="5"/>
  <c r="AD31" i="5"/>
  <c r="X31" i="5"/>
  <c r="W31" i="5"/>
  <c r="V31" i="5"/>
  <c r="U31" i="5"/>
  <c r="T31" i="5"/>
  <c r="S31" i="5"/>
  <c r="AD4" i="5"/>
  <c r="X4" i="5"/>
  <c r="W4" i="5"/>
  <c r="V4" i="5"/>
  <c r="U4" i="5"/>
  <c r="T4" i="5"/>
  <c r="S4" i="5"/>
  <c r="M4" i="5"/>
  <c r="AD10" i="5"/>
  <c r="X10" i="5"/>
  <c r="W10" i="5"/>
  <c r="V10" i="5"/>
  <c r="U10" i="5"/>
  <c r="T10" i="5"/>
  <c r="S10" i="5"/>
  <c r="M10" i="5"/>
  <c r="AD18" i="5"/>
  <c r="X18" i="5"/>
  <c r="W18" i="5"/>
  <c r="V18" i="5"/>
  <c r="U18" i="5"/>
  <c r="T18" i="5"/>
  <c r="S18" i="5"/>
  <c r="AD13" i="5"/>
  <c r="X13" i="5"/>
  <c r="W13" i="5"/>
  <c r="V13" i="5"/>
  <c r="U13" i="5"/>
  <c r="T13" i="5"/>
  <c r="S13" i="5"/>
  <c r="AD45" i="5"/>
  <c r="X45" i="5"/>
  <c r="W45" i="5"/>
  <c r="V45" i="5"/>
  <c r="U45" i="5"/>
  <c r="T45" i="5"/>
  <c r="S45" i="5"/>
  <c r="AD20" i="5"/>
  <c r="X20" i="5"/>
  <c r="W20" i="5"/>
  <c r="V20" i="5"/>
  <c r="U20" i="5"/>
  <c r="T20" i="5"/>
  <c r="S20" i="5"/>
  <c r="M20" i="5"/>
  <c r="AD17" i="5"/>
  <c r="X17" i="5"/>
  <c r="W17" i="5"/>
  <c r="V17" i="5"/>
  <c r="U17" i="5"/>
  <c r="T17" i="5"/>
  <c r="S17" i="5"/>
  <c r="AD32" i="5"/>
  <c r="X32" i="5"/>
  <c r="W32" i="5"/>
  <c r="V32" i="5"/>
  <c r="U32" i="5"/>
  <c r="T32" i="5"/>
  <c r="S32" i="5"/>
  <c r="AD42" i="5"/>
  <c r="X42" i="5"/>
  <c r="W42" i="5"/>
  <c r="V42" i="5"/>
  <c r="U42" i="5"/>
  <c r="T42" i="5"/>
  <c r="S42" i="5"/>
  <c r="AD8" i="5"/>
  <c r="X8" i="5"/>
  <c r="W8" i="5"/>
  <c r="V8" i="5"/>
  <c r="U8" i="5"/>
  <c r="T8" i="5"/>
  <c r="S8" i="5"/>
  <c r="AD11" i="5"/>
  <c r="X11" i="5"/>
  <c r="W11" i="5"/>
  <c r="V11" i="5"/>
  <c r="U11" i="5"/>
  <c r="T11" i="5"/>
  <c r="S11" i="5"/>
  <c r="AD5" i="5"/>
  <c r="X5" i="5"/>
  <c r="W5" i="5"/>
  <c r="V5" i="5"/>
  <c r="U5" i="5"/>
  <c r="T5" i="5"/>
  <c r="S5" i="5"/>
  <c r="AD26" i="5"/>
  <c r="X26" i="5"/>
  <c r="W26" i="5"/>
  <c r="V26" i="5"/>
  <c r="U26" i="5"/>
  <c r="T26" i="5"/>
  <c r="S26" i="5"/>
  <c r="AD44" i="5"/>
  <c r="X44" i="5"/>
  <c r="W44" i="5"/>
  <c r="V44" i="5"/>
  <c r="U44" i="5"/>
  <c r="T44" i="5"/>
  <c r="S44" i="5"/>
  <c r="AD24" i="5"/>
  <c r="X24" i="5"/>
  <c r="W24" i="5"/>
  <c r="V24" i="5"/>
  <c r="U24" i="5"/>
  <c r="T24" i="5"/>
  <c r="S24" i="5"/>
  <c r="AD43" i="5"/>
  <c r="X43" i="5"/>
  <c r="W43" i="5"/>
  <c r="V43" i="5"/>
  <c r="U43" i="5"/>
  <c r="T43" i="5"/>
  <c r="S43" i="5"/>
  <c r="AD7" i="5"/>
  <c r="X7" i="5"/>
  <c r="W7" i="5"/>
  <c r="V7" i="5"/>
  <c r="U7" i="5"/>
  <c r="T7" i="5"/>
  <c r="S7" i="5"/>
  <c r="AD28" i="5"/>
  <c r="X28" i="5"/>
  <c r="W28" i="5"/>
  <c r="V28" i="5"/>
  <c r="U28" i="5"/>
  <c r="T28" i="5"/>
  <c r="S28" i="5"/>
  <c r="AD3" i="5"/>
  <c r="X3" i="5"/>
  <c r="W3" i="5"/>
  <c r="V3" i="5"/>
  <c r="U3" i="5"/>
  <c r="T3" i="5"/>
  <c r="S3" i="5"/>
  <c r="AD40" i="5"/>
  <c r="X40" i="5"/>
  <c r="W40" i="5"/>
  <c r="V40" i="5"/>
  <c r="U40" i="5"/>
  <c r="T40" i="5"/>
  <c r="S40" i="5"/>
  <c r="AD36" i="5"/>
  <c r="X36" i="5"/>
  <c r="W36" i="5"/>
  <c r="V36" i="5"/>
  <c r="U36" i="5"/>
  <c r="T36" i="5"/>
  <c r="S36" i="5"/>
  <c r="M36" i="5"/>
  <c r="AF265" i="2"/>
  <c r="AF131" i="2"/>
  <c r="AF132" i="2"/>
  <c r="AF35" i="2"/>
  <c r="AF36" i="2"/>
  <c r="AF338" i="2"/>
  <c r="AF339" i="2"/>
  <c r="AF319" i="2"/>
  <c r="AF320" i="2"/>
  <c r="AF230" i="2"/>
  <c r="AF231" i="2"/>
  <c r="AF232" i="2"/>
  <c r="AF233" i="2"/>
  <c r="AF234" i="2"/>
  <c r="AF91" i="2"/>
  <c r="AF92" i="2"/>
  <c r="AF93" i="2"/>
  <c r="AF94" i="2"/>
  <c r="AF95" i="2"/>
  <c r="AF214" i="2"/>
  <c r="AF215" i="2"/>
  <c r="AF2" i="2"/>
  <c r="AF3" i="2"/>
  <c r="AF147" i="2"/>
  <c r="AF148" i="2"/>
  <c r="AF281" i="2"/>
  <c r="AF282" i="2"/>
  <c r="AF355" i="2"/>
  <c r="AF356" i="2"/>
  <c r="AF297" i="2"/>
  <c r="AF298" i="2"/>
  <c r="AF19" i="2"/>
  <c r="AF20" i="2"/>
  <c r="AF198" i="2"/>
  <c r="AF199" i="2"/>
  <c r="AF163" i="2"/>
  <c r="AF164" i="2"/>
  <c r="AF51" i="2"/>
  <c r="AF52" i="2"/>
  <c r="AF53" i="2"/>
  <c r="AF54" i="2"/>
  <c r="AF55" i="2"/>
  <c r="AF182" i="2"/>
  <c r="AF183" i="2"/>
  <c r="AF4" i="2"/>
  <c r="AF5" i="2"/>
  <c r="AF321" i="2"/>
  <c r="AF322" i="2"/>
  <c r="AF266" i="2"/>
  <c r="AF267" i="2"/>
  <c r="AF357" i="2"/>
  <c r="AF358" i="2"/>
  <c r="AF184" i="2"/>
  <c r="AF185" i="2"/>
  <c r="AF133" i="2"/>
  <c r="AF134" i="2"/>
  <c r="AF56" i="2"/>
  <c r="AF57" i="2"/>
  <c r="AF58" i="2"/>
  <c r="AF59" i="2"/>
  <c r="AF60" i="2"/>
  <c r="AF283" i="2"/>
  <c r="AF284" i="2"/>
  <c r="AF149" i="2"/>
  <c r="AF150" i="2"/>
  <c r="AF96" i="2"/>
  <c r="AF97" i="2"/>
  <c r="AF98" i="2"/>
  <c r="AF99" i="2"/>
  <c r="AF100" i="2"/>
  <c r="AF200" i="2"/>
  <c r="AF201" i="2"/>
  <c r="AF299" i="2"/>
  <c r="AF300" i="2"/>
  <c r="AF37" i="2"/>
  <c r="AF38" i="2"/>
  <c r="AF340" i="2"/>
  <c r="AF341" i="2"/>
  <c r="AF21" i="2"/>
  <c r="AF22" i="2"/>
  <c r="AF235" i="2"/>
  <c r="AF313" i="2"/>
  <c r="AF236" i="2"/>
  <c r="AF237" i="2"/>
  <c r="AF314" i="2"/>
  <c r="AF216" i="2"/>
  <c r="AF217" i="2"/>
  <c r="AF165" i="2"/>
  <c r="AF166" i="2"/>
  <c r="AF371" i="2"/>
  <c r="AF372" i="2"/>
  <c r="AF23" i="2"/>
  <c r="AF24" i="2"/>
  <c r="AF301" i="2"/>
  <c r="AF302" i="2"/>
  <c r="AF39" i="2"/>
  <c r="AF40" i="2"/>
  <c r="AF167" i="2"/>
  <c r="AF168" i="2"/>
  <c r="AF169" i="2"/>
  <c r="AF170" i="2"/>
  <c r="AF171" i="2"/>
  <c r="AF359" i="2"/>
  <c r="AF360" i="2"/>
  <c r="AF268" i="2"/>
  <c r="AF269" i="2"/>
  <c r="AF186" i="2"/>
  <c r="AF187" i="2"/>
  <c r="AF238" i="2"/>
  <c r="AF239" i="2"/>
  <c r="AF240" i="2"/>
  <c r="AF241" i="2"/>
  <c r="AF242" i="2"/>
  <c r="AF61" i="2"/>
  <c r="AF62" i="2"/>
  <c r="AF63" i="2"/>
  <c r="AF64" i="2"/>
  <c r="AF65" i="2"/>
  <c r="AF323" i="2"/>
  <c r="AF324" i="2"/>
  <c r="AF342" i="2"/>
  <c r="AF343" i="2"/>
  <c r="AF344" i="2"/>
  <c r="AF218" i="2"/>
  <c r="AF219" i="2"/>
  <c r="AF135" i="2"/>
  <c r="AF136" i="2"/>
  <c r="AF101" i="2"/>
  <c r="AF102" i="2"/>
  <c r="AF103" i="2"/>
  <c r="AF104" i="2"/>
  <c r="AF105" i="2"/>
  <c r="AF151" i="2"/>
  <c r="AF152" i="2"/>
  <c r="AF6" i="2"/>
  <c r="AF7" i="2"/>
  <c r="AF8" i="2"/>
  <c r="AF285" i="2"/>
  <c r="AF286" i="2"/>
  <c r="AF202" i="2"/>
  <c r="AF203" i="2"/>
  <c r="AF361" i="2"/>
  <c r="AF362" i="2"/>
  <c r="AF153" i="2"/>
  <c r="AF154" i="2"/>
  <c r="AF137" i="2"/>
  <c r="AF138" i="2"/>
  <c r="AF188" i="2"/>
  <c r="AF189" i="2"/>
  <c r="AF303" i="2"/>
  <c r="AF304" i="2"/>
  <c r="AF9" i="2"/>
  <c r="AF10" i="2"/>
  <c r="AF66" i="2"/>
  <c r="AF67" i="2"/>
  <c r="AF68" i="2"/>
  <c r="AF69" i="2"/>
  <c r="AF70" i="2"/>
  <c r="AF287" i="2"/>
  <c r="AF288" i="2"/>
  <c r="AF106" i="2"/>
  <c r="AF107" i="2"/>
  <c r="AF108" i="2"/>
  <c r="AF109" i="2"/>
  <c r="AF110" i="2"/>
  <c r="AF270" i="2"/>
  <c r="AF271" i="2"/>
  <c r="AF41" i="2"/>
  <c r="AF42" i="2"/>
  <c r="AF204" i="2"/>
  <c r="AF205" i="2"/>
  <c r="AF345" i="2"/>
  <c r="AF346" i="2"/>
  <c r="AF172" i="2"/>
  <c r="AF173" i="2"/>
  <c r="AF243" i="2"/>
  <c r="AF315" i="2"/>
  <c r="AF244" i="2"/>
  <c r="AF316" i="2"/>
  <c r="AF245" i="2"/>
  <c r="AF25" i="2"/>
  <c r="AF26" i="2"/>
  <c r="AF325" i="2"/>
  <c r="AF326" i="2"/>
  <c r="AF220" i="2"/>
  <c r="AF221" i="2"/>
  <c r="AF111" i="2"/>
  <c r="AF112" i="2"/>
  <c r="AF113" i="2"/>
  <c r="AF114" i="2"/>
  <c r="AF115" i="2"/>
  <c r="AF327" i="2"/>
  <c r="AF328" i="2"/>
  <c r="AF329" i="2"/>
  <c r="AF330" i="2"/>
  <c r="AF331" i="2"/>
  <c r="AF190" i="2"/>
  <c r="AF191" i="2"/>
  <c r="AF246" i="2"/>
  <c r="AF247" i="2"/>
  <c r="AF248" i="2"/>
  <c r="AF249" i="2"/>
  <c r="AF250" i="2"/>
  <c r="AF272" i="2"/>
  <c r="AF273" i="2"/>
  <c r="AF363" i="2"/>
  <c r="AF364" i="2"/>
  <c r="AF174" i="2"/>
  <c r="AF175" i="2"/>
  <c r="AF71" i="2"/>
  <c r="AF72" i="2"/>
  <c r="AF73" i="2"/>
  <c r="AF74" i="2"/>
  <c r="AF75" i="2"/>
  <c r="AF206" i="2"/>
  <c r="AF207" i="2"/>
  <c r="AF43" i="2"/>
  <c r="AF44" i="2"/>
  <c r="AF347" i="2"/>
  <c r="AF348" i="2"/>
  <c r="AF289" i="2"/>
  <c r="AF290" i="2"/>
  <c r="AF27" i="2"/>
  <c r="AF28" i="2"/>
  <c r="AF222" i="2"/>
  <c r="AF223" i="2"/>
  <c r="AF11" i="2"/>
  <c r="AF12" i="2"/>
  <c r="AF139" i="2"/>
  <c r="AF140" i="2"/>
  <c r="AF155" i="2"/>
  <c r="AF156" i="2"/>
  <c r="AF305" i="2"/>
  <c r="AF306" i="2"/>
  <c r="AF251" i="2"/>
  <c r="AF252" i="2"/>
  <c r="AF253" i="2"/>
  <c r="AF254" i="2"/>
  <c r="AF255" i="2"/>
  <c r="AF349" i="2"/>
  <c r="AF350" i="2"/>
  <c r="AF141" i="2"/>
  <c r="AF142" i="2"/>
  <c r="AF192" i="2"/>
  <c r="AF193" i="2"/>
  <c r="AF29" i="2"/>
  <c r="AF30" i="2"/>
  <c r="AF76" i="2"/>
  <c r="AF77" i="2"/>
  <c r="AF78" i="2"/>
  <c r="AF79" i="2"/>
  <c r="AF80" i="2"/>
  <c r="AF365" i="2"/>
  <c r="AF366" i="2"/>
  <c r="AF291" i="2"/>
  <c r="AF292" i="2"/>
  <c r="AF208" i="2"/>
  <c r="AF209" i="2"/>
  <c r="AF116" i="2"/>
  <c r="AF117" i="2"/>
  <c r="AF118" i="2"/>
  <c r="AF119" i="2"/>
  <c r="AF120" i="2"/>
  <c r="AF224" i="2"/>
  <c r="AF225" i="2"/>
  <c r="AF307" i="2"/>
  <c r="AF308" i="2"/>
  <c r="AF176" i="2"/>
  <c r="AF177" i="2"/>
  <c r="AF157" i="2"/>
  <c r="AF158" i="2"/>
  <c r="AF13" i="2"/>
  <c r="AF14" i="2"/>
  <c r="AF274" i="2"/>
  <c r="AF275" i="2"/>
  <c r="AF332" i="2"/>
  <c r="AF333" i="2"/>
  <c r="AF45" i="2"/>
  <c r="AF46" i="2"/>
  <c r="AF159" i="2"/>
  <c r="AF160" i="2"/>
  <c r="AF15" i="2"/>
  <c r="AF16" i="2"/>
  <c r="AF210" i="2"/>
  <c r="AF211" i="2"/>
  <c r="AF143" i="2"/>
  <c r="AF144" i="2"/>
  <c r="AF351" i="2"/>
  <c r="AF352" i="2"/>
  <c r="AF31" i="2"/>
  <c r="AF32" i="2"/>
  <c r="AF256" i="2"/>
  <c r="AF257" i="2"/>
  <c r="AF258" i="2"/>
  <c r="AF259" i="2"/>
  <c r="AF260" i="2"/>
  <c r="AF47" i="2"/>
  <c r="AF48" i="2"/>
  <c r="AF276" i="2"/>
  <c r="AF277" i="2"/>
  <c r="AF278" i="2"/>
  <c r="AF178" i="2"/>
  <c r="AF179" i="2"/>
  <c r="AF309" i="2"/>
  <c r="AF310" i="2"/>
  <c r="AF293" i="2"/>
  <c r="AF294" i="2"/>
  <c r="AF194" i="2"/>
  <c r="AF195" i="2"/>
  <c r="AF367" i="2"/>
  <c r="AF368" i="2"/>
  <c r="AF334" i="2"/>
  <c r="AF335" i="2"/>
  <c r="AF226" i="2"/>
  <c r="AF227" i="2"/>
  <c r="AF81" i="2"/>
  <c r="AF82" i="2"/>
  <c r="AF83" i="2"/>
  <c r="AF84" i="2"/>
  <c r="AF85" i="2"/>
  <c r="AF121" i="2"/>
  <c r="AF122" i="2"/>
  <c r="AF123" i="2"/>
  <c r="AF124" i="2"/>
  <c r="AF125" i="2"/>
  <c r="AF369" i="2"/>
  <c r="AF370" i="2"/>
  <c r="AF261" i="2"/>
  <c r="AF262" i="2"/>
  <c r="AF317" i="2"/>
  <c r="AF263" i="2"/>
  <c r="AF318" i="2"/>
  <c r="AF180" i="2"/>
  <c r="AF181" i="2"/>
  <c r="AF295" i="2"/>
  <c r="AF296" i="2"/>
  <c r="AF336" i="2"/>
  <c r="AF337" i="2"/>
  <c r="AF161" i="2"/>
  <c r="AF162" i="2"/>
  <c r="AF17" i="2"/>
  <c r="AF18" i="2"/>
  <c r="AF279" i="2"/>
  <c r="AF280" i="2"/>
  <c r="AF353" i="2"/>
  <c r="AF354" i="2"/>
  <c r="AF86" i="2"/>
  <c r="AF87" i="2"/>
  <c r="AF88" i="2"/>
  <c r="AF89" i="2"/>
  <c r="AF90" i="2"/>
  <c r="AF196" i="2"/>
  <c r="AF197" i="2"/>
  <c r="AF126" i="2"/>
  <c r="AF127" i="2"/>
  <c r="AF128" i="2"/>
  <c r="AF129" i="2"/>
  <c r="AF130" i="2"/>
  <c r="AF33" i="2"/>
  <c r="AF34" i="2"/>
  <c r="AF228" i="2"/>
  <c r="AF229" i="2"/>
  <c r="AF145" i="2"/>
  <c r="AF146" i="2"/>
  <c r="AF311" i="2"/>
  <c r="AF312" i="2"/>
  <c r="AF212" i="2"/>
  <c r="AF213" i="2"/>
  <c r="AF49" i="2"/>
  <c r="AF50" i="2"/>
  <c r="AF264" i="2"/>
  <c r="AE265" i="2"/>
  <c r="AE131" i="2"/>
  <c r="AE132" i="2"/>
  <c r="AE35" i="2"/>
  <c r="AE36" i="2"/>
  <c r="AE338" i="2"/>
  <c r="AE339" i="2"/>
  <c r="AE319" i="2"/>
  <c r="AE320" i="2"/>
  <c r="AE230" i="2"/>
  <c r="AE231" i="2"/>
  <c r="AE232" i="2"/>
  <c r="AE233" i="2"/>
  <c r="AE234" i="2"/>
  <c r="AE91" i="2"/>
  <c r="AE92" i="2"/>
  <c r="AE93" i="2"/>
  <c r="AE94" i="2"/>
  <c r="AE95" i="2"/>
  <c r="AE214" i="2"/>
  <c r="AE215" i="2"/>
  <c r="AE2" i="2"/>
  <c r="AE3" i="2"/>
  <c r="AE147" i="2"/>
  <c r="AE148" i="2"/>
  <c r="AE281" i="2"/>
  <c r="AE282" i="2"/>
  <c r="AE355" i="2"/>
  <c r="AE356" i="2"/>
  <c r="AE297" i="2"/>
  <c r="AE298" i="2"/>
  <c r="AE19" i="2"/>
  <c r="AE20" i="2"/>
  <c r="AE198" i="2"/>
  <c r="AE199" i="2"/>
  <c r="AE163" i="2"/>
  <c r="AE164" i="2"/>
  <c r="AE51" i="2"/>
  <c r="AE52" i="2"/>
  <c r="AE53" i="2"/>
  <c r="AE54" i="2"/>
  <c r="AE55" i="2"/>
  <c r="AE182" i="2"/>
  <c r="AE183" i="2"/>
  <c r="AE4" i="2"/>
  <c r="AE5" i="2"/>
  <c r="AE321" i="2"/>
  <c r="AE322" i="2"/>
  <c r="AE266" i="2"/>
  <c r="AE267" i="2"/>
  <c r="AE357" i="2"/>
  <c r="AE358" i="2"/>
  <c r="AE184" i="2"/>
  <c r="AE185" i="2"/>
  <c r="AE133" i="2"/>
  <c r="AE134" i="2"/>
  <c r="AE56" i="2"/>
  <c r="AE57" i="2"/>
  <c r="AE58" i="2"/>
  <c r="AE59" i="2"/>
  <c r="AE60" i="2"/>
  <c r="AE283" i="2"/>
  <c r="AE284" i="2"/>
  <c r="AE149" i="2"/>
  <c r="AE150" i="2"/>
  <c r="AE96" i="2"/>
  <c r="AE97" i="2"/>
  <c r="AE98" i="2"/>
  <c r="AE99" i="2"/>
  <c r="AE100" i="2"/>
  <c r="AE200" i="2"/>
  <c r="AE201" i="2"/>
  <c r="AE299" i="2"/>
  <c r="AE300" i="2"/>
  <c r="AE37" i="2"/>
  <c r="AE38" i="2"/>
  <c r="AE340" i="2"/>
  <c r="AE341" i="2"/>
  <c r="AE21" i="2"/>
  <c r="AE22" i="2"/>
  <c r="AE235" i="2"/>
  <c r="AE313" i="2"/>
  <c r="AE236" i="2"/>
  <c r="AE237" i="2"/>
  <c r="AE314" i="2"/>
  <c r="AE216" i="2"/>
  <c r="AE217" i="2"/>
  <c r="AE165" i="2"/>
  <c r="AE166" i="2"/>
  <c r="AE373" i="2"/>
  <c r="AE23" i="2"/>
  <c r="AE24" i="2"/>
  <c r="AE301" i="2"/>
  <c r="AE302" i="2"/>
  <c r="AE39" i="2"/>
  <c r="AE40" i="2"/>
  <c r="AE167" i="2"/>
  <c r="AE168" i="2"/>
  <c r="AE169" i="2"/>
  <c r="AE170" i="2"/>
  <c r="AE171" i="2"/>
  <c r="AE359" i="2"/>
  <c r="AE360" i="2"/>
  <c r="AE268" i="2"/>
  <c r="AE269" i="2"/>
  <c r="AE186" i="2"/>
  <c r="AE187" i="2"/>
  <c r="AE238" i="2"/>
  <c r="AE239" i="2"/>
  <c r="AE240" i="2"/>
  <c r="AE241" i="2"/>
  <c r="AE242" i="2"/>
  <c r="AE61" i="2"/>
  <c r="AE62" i="2"/>
  <c r="AE63" i="2"/>
  <c r="AE64" i="2"/>
  <c r="AE65" i="2"/>
  <c r="AE323" i="2"/>
  <c r="AE324" i="2"/>
  <c r="AE342" i="2"/>
  <c r="AE343" i="2"/>
  <c r="AE344" i="2"/>
  <c r="AE218" i="2"/>
  <c r="AE219" i="2"/>
  <c r="AE135" i="2"/>
  <c r="AE136" i="2"/>
  <c r="AE101" i="2"/>
  <c r="AE102" i="2"/>
  <c r="AE103" i="2"/>
  <c r="AE104" i="2"/>
  <c r="AE105" i="2"/>
  <c r="AE151" i="2"/>
  <c r="AE152" i="2"/>
  <c r="AE6" i="2"/>
  <c r="AE7" i="2"/>
  <c r="AE8" i="2"/>
  <c r="AE285" i="2"/>
  <c r="AE286" i="2"/>
  <c r="AE202" i="2"/>
  <c r="AE203" i="2"/>
  <c r="AE361" i="2"/>
  <c r="AE362" i="2"/>
  <c r="AE153" i="2"/>
  <c r="AE154" i="2"/>
  <c r="AE137" i="2"/>
  <c r="AE138" i="2"/>
  <c r="AE188" i="2"/>
  <c r="AE189" i="2"/>
  <c r="AE303" i="2"/>
  <c r="AE304" i="2"/>
  <c r="AE9" i="2"/>
  <c r="AE10" i="2"/>
  <c r="AE66" i="2"/>
  <c r="AE67" i="2"/>
  <c r="AE68" i="2"/>
  <c r="AE69" i="2"/>
  <c r="AE70" i="2"/>
  <c r="AE287" i="2"/>
  <c r="AE288" i="2"/>
  <c r="AE106" i="2"/>
  <c r="AE107" i="2"/>
  <c r="AE108" i="2"/>
  <c r="AE109" i="2"/>
  <c r="AE110" i="2"/>
  <c r="AE270" i="2"/>
  <c r="AE271" i="2"/>
  <c r="AE41" i="2"/>
  <c r="AE42" i="2"/>
  <c r="AE204" i="2"/>
  <c r="AE205" i="2"/>
  <c r="AE345" i="2"/>
  <c r="AE346" i="2"/>
  <c r="AE172" i="2"/>
  <c r="AE173" i="2"/>
  <c r="AE243" i="2"/>
  <c r="AE315" i="2"/>
  <c r="AE244" i="2"/>
  <c r="AE316" i="2"/>
  <c r="AE245" i="2"/>
  <c r="AE25" i="2"/>
  <c r="AE26" i="2"/>
  <c r="AE325" i="2"/>
  <c r="AE326" i="2"/>
  <c r="AE220" i="2"/>
  <c r="AE221" i="2"/>
  <c r="AE111" i="2"/>
  <c r="AE112" i="2"/>
  <c r="AE113" i="2"/>
  <c r="AE114" i="2"/>
  <c r="AE115" i="2"/>
  <c r="AE327" i="2"/>
  <c r="AE328" i="2"/>
  <c r="AE329" i="2"/>
  <c r="AE330" i="2"/>
  <c r="AE331" i="2"/>
  <c r="AE190" i="2"/>
  <c r="AE191" i="2"/>
  <c r="AE374" i="2"/>
  <c r="AE375" i="2"/>
  <c r="AE246" i="2"/>
  <c r="AE247" i="2"/>
  <c r="AE248" i="2"/>
  <c r="AE249" i="2"/>
  <c r="AE250" i="2"/>
  <c r="AE272" i="2"/>
  <c r="AE273" i="2"/>
  <c r="AE363" i="2"/>
  <c r="AE364" i="2"/>
  <c r="AE174" i="2"/>
  <c r="AE175" i="2"/>
  <c r="AE71" i="2"/>
  <c r="AE72" i="2"/>
  <c r="AE73" i="2"/>
  <c r="AE74" i="2"/>
  <c r="AE75" i="2"/>
  <c r="AE206" i="2"/>
  <c r="AE207" i="2"/>
  <c r="AE43" i="2"/>
  <c r="AE44" i="2"/>
  <c r="AE347" i="2"/>
  <c r="AE348" i="2"/>
  <c r="AE289" i="2"/>
  <c r="AE290" i="2"/>
  <c r="AE27" i="2"/>
  <c r="AE28" i="2"/>
  <c r="AE222" i="2"/>
  <c r="AE223" i="2"/>
  <c r="AE11" i="2"/>
  <c r="AE12" i="2"/>
  <c r="AE139" i="2"/>
  <c r="AE140" i="2"/>
  <c r="AE155" i="2"/>
  <c r="AE156" i="2"/>
  <c r="AE305" i="2"/>
  <c r="AE306" i="2"/>
  <c r="AE376" i="2"/>
  <c r="AE377" i="2"/>
  <c r="AE378" i="2"/>
  <c r="AE251" i="2"/>
  <c r="AE252" i="2"/>
  <c r="AE253" i="2"/>
  <c r="AE254" i="2"/>
  <c r="AE255" i="2"/>
  <c r="AE349" i="2"/>
  <c r="AE350" i="2"/>
  <c r="AE141" i="2"/>
  <c r="AE142" i="2"/>
  <c r="AE192" i="2"/>
  <c r="AE193" i="2"/>
  <c r="AE29" i="2"/>
  <c r="AE30" i="2"/>
  <c r="AE76" i="2"/>
  <c r="AE77" i="2"/>
  <c r="AE78" i="2"/>
  <c r="AE79" i="2"/>
  <c r="AE80" i="2"/>
  <c r="AE365" i="2"/>
  <c r="AE366" i="2"/>
  <c r="AE291" i="2"/>
  <c r="AE292" i="2"/>
  <c r="AE208" i="2"/>
  <c r="AE209" i="2"/>
  <c r="AE116" i="2"/>
  <c r="AE117" i="2"/>
  <c r="AE118" i="2"/>
  <c r="AE119" i="2"/>
  <c r="AE120" i="2"/>
  <c r="AE224" i="2"/>
  <c r="AE225" i="2"/>
  <c r="AE307" i="2"/>
  <c r="AE308" i="2"/>
  <c r="AE176" i="2"/>
  <c r="AE177" i="2"/>
  <c r="AE157" i="2"/>
  <c r="AE158" i="2"/>
  <c r="AE13" i="2"/>
  <c r="AE14" i="2"/>
  <c r="AE274" i="2"/>
  <c r="AE275" i="2"/>
  <c r="AE332" i="2"/>
  <c r="AE333" i="2"/>
  <c r="AE45" i="2"/>
  <c r="AE46" i="2"/>
  <c r="AE159" i="2"/>
  <c r="AE160" i="2"/>
  <c r="AE15" i="2"/>
  <c r="AE16" i="2"/>
  <c r="AE210" i="2"/>
  <c r="AE211" i="2"/>
  <c r="AE143" i="2"/>
  <c r="AE144" i="2"/>
  <c r="AE351" i="2"/>
  <c r="AE352" i="2"/>
  <c r="AE31" i="2"/>
  <c r="AE32" i="2"/>
  <c r="AE256" i="2"/>
  <c r="AE257" i="2"/>
  <c r="AE258" i="2"/>
  <c r="AE259" i="2"/>
  <c r="AE260" i="2"/>
  <c r="AE47" i="2"/>
  <c r="AE48" i="2"/>
  <c r="AE276" i="2"/>
  <c r="AE277" i="2"/>
  <c r="AE278" i="2"/>
  <c r="AE178" i="2"/>
  <c r="AE179" i="2"/>
  <c r="AE309" i="2"/>
  <c r="AE310" i="2"/>
  <c r="AE293" i="2"/>
  <c r="AE294" i="2"/>
  <c r="AE194" i="2"/>
  <c r="AE195" i="2"/>
  <c r="AE367" i="2"/>
  <c r="AE368" i="2"/>
  <c r="AE334" i="2"/>
  <c r="AE335" i="2"/>
  <c r="AE226" i="2"/>
  <c r="AE227" i="2"/>
  <c r="AE81" i="2"/>
  <c r="AE82" i="2"/>
  <c r="AE83" i="2"/>
  <c r="AE84" i="2"/>
  <c r="AE85" i="2"/>
  <c r="AE121" i="2"/>
  <c r="AE122" i="2"/>
  <c r="AE123" i="2"/>
  <c r="AE124" i="2"/>
  <c r="AE125" i="2"/>
  <c r="AE379" i="2"/>
  <c r="AE380" i="2"/>
  <c r="AE369" i="2"/>
  <c r="AE370" i="2"/>
  <c r="AE261" i="2"/>
  <c r="AE262" i="2"/>
  <c r="AE317" i="2"/>
  <c r="AE263" i="2"/>
  <c r="AE318" i="2"/>
  <c r="AE180" i="2"/>
  <c r="AE181" i="2"/>
  <c r="AE295" i="2"/>
  <c r="AE296" i="2"/>
  <c r="AE336" i="2"/>
  <c r="AE337" i="2"/>
  <c r="AE161" i="2"/>
  <c r="AE162" i="2"/>
  <c r="AE17" i="2"/>
  <c r="AE18" i="2"/>
  <c r="AE279" i="2"/>
  <c r="AE280" i="2"/>
  <c r="AE353" i="2"/>
  <c r="AE354" i="2"/>
  <c r="AE86" i="2"/>
  <c r="AE87" i="2"/>
  <c r="AE88" i="2"/>
  <c r="AE89" i="2"/>
  <c r="AE90" i="2"/>
  <c r="AE196" i="2"/>
  <c r="AE197" i="2"/>
  <c r="AE126" i="2"/>
  <c r="AE127" i="2"/>
  <c r="AE128" i="2"/>
  <c r="AE129" i="2"/>
  <c r="AE130" i="2"/>
  <c r="AE33" i="2"/>
  <c r="AE34" i="2"/>
  <c r="AE228" i="2"/>
  <c r="AE229" i="2"/>
  <c r="AE145" i="2"/>
  <c r="AE146" i="2"/>
  <c r="AE311" i="2"/>
  <c r="AE312" i="2"/>
  <c r="AE212" i="2"/>
  <c r="AE213" i="2"/>
  <c r="AE49" i="2"/>
  <c r="AE50" i="2"/>
  <c r="AE381" i="2"/>
  <c r="AE264" i="2"/>
  <c r="AD265" i="2"/>
  <c r="AD131" i="2"/>
  <c r="AD132" i="2"/>
  <c r="AD35" i="2"/>
  <c r="AD36" i="2"/>
  <c r="AD338" i="2"/>
  <c r="AD339" i="2"/>
  <c r="AD319" i="2"/>
  <c r="AD320" i="2"/>
  <c r="AD230" i="2"/>
  <c r="AD231" i="2"/>
  <c r="AD232" i="2"/>
  <c r="AD233" i="2"/>
  <c r="AD234" i="2"/>
  <c r="AD91" i="2"/>
  <c r="AD92" i="2"/>
  <c r="AD93" i="2"/>
  <c r="AD94" i="2"/>
  <c r="AD95" i="2"/>
  <c r="AD214" i="2"/>
  <c r="AD215" i="2"/>
  <c r="AD2" i="2"/>
  <c r="AD3" i="2"/>
  <c r="AD147" i="2"/>
  <c r="AD148" i="2"/>
  <c r="AD281" i="2"/>
  <c r="AD282" i="2"/>
  <c r="AD297" i="2"/>
  <c r="AD298" i="2"/>
  <c r="AD19" i="2"/>
  <c r="AD20" i="2"/>
  <c r="AD198" i="2"/>
  <c r="AD199" i="2"/>
  <c r="AD163" i="2"/>
  <c r="AD164" i="2"/>
  <c r="AD51" i="2"/>
  <c r="AD52" i="2"/>
  <c r="AD53" i="2"/>
  <c r="AD54" i="2"/>
  <c r="AD55" i="2"/>
  <c r="AD182" i="2"/>
  <c r="AD183" i="2"/>
  <c r="AD4" i="2"/>
  <c r="AD5" i="2"/>
  <c r="AD321" i="2"/>
  <c r="AD322" i="2"/>
  <c r="AD266" i="2"/>
  <c r="AD267" i="2"/>
  <c r="AD184" i="2"/>
  <c r="AD185" i="2"/>
  <c r="AD133" i="2"/>
  <c r="AD134" i="2"/>
  <c r="AD56" i="2"/>
  <c r="AD57" i="2"/>
  <c r="AD58" i="2"/>
  <c r="AD59" i="2"/>
  <c r="AD60" i="2"/>
  <c r="AD283" i="2"/>
  <c r="AD284" i="2"/>
  <c r="AD149" i="2"/>
  <c r="AD150" i="2"/>
  <c r="AD96" i="2"/>
  <c r="AD97" i="2"/>
  <c r="AD98" i="2"/>
  <c r="AD99" i="2"/>
  <c r="AD100" i="2"/>
  <c r="AD200" i="2"/>
  <c r="AD201" i="2"/>
  <c r="AD299" i="2"/>
  <c r="AD300" i="2"/>
  <c r="AD37" i="2"/>
  <c r="AD38" i="2"/>
  <c r="AD340" i="2"/>
  <c r="AD341" i="2"/>
  <c r="AD21" i="2"/>
  <c r="AD22" i="2"/>
  <c r="AD235" i="2"/>
  <c r="AD313" i="2"/>
  <c r="AD236" i="2"/>
  <c r="AD237" i="2"/>
  <c r="AD314" i="2"/>
  <c r="AD216" i="2"/>
  <c r="AD217" i="2"/>
  <c r="AD165" i="2"/>
  <c r="AD166" i="2"/>
  <c r="AD373" i="2"/>
  <c r="AD371" i="2"/>
  <c r="AD372" i="2"/>
  <c r="AD23" i="2"/>
  <c r="AD24" i="2"/>
  <c r="AD301" i="2"/>
  <c r="AD302" i="2"/>
  <c r="AD39" i="2"/>
  <c r="AD40" i="2"/>
  <c r="AD167" i="2"/>
  <c r="AD168" i="2"/>
  <c r="AD169" i="2"/>
  <c r="AD170" i="2"/>
  <c r="AD171" i="2"/>
  <c r="AD268" i="2"/>
  <c r="AD269" i="2"/>
  <c r="AD186" i="2"/>
  <c r="AD187" i="2"/>
  <c r="AD238" i="2"/>
  <c r="AD239" i="2"/>
  <c r="AD240" i="2"/>
  <c r="AD241" i="2"/>
  <c r="AD242" i="2"/>
  <c r="AD61" i="2"/>
  <c r="AD62" i="2"/>
  <c r="AD63" i="2"/>
  <c r="AD64" i="2"/>
  <c r="AD65" i="2"/>
  <c r="AD323" i="2"/>
  <c r="AD324" i="2"/>
  <c r="AD342" i="2"/>
  <c r="AD343" i="2"/>
  <c r="AD344" i="2"/>
  <c r="AD218" i="2"/>
  <c r="AD219" i="2"/>
  <c r="AD135" i="2"/>
  <c r="AD136" i="2"/>
  <c r="AD101" i="2"/>
  <c r="AD102" i="2"/>
  <c r="AD103" i="2"/>
  <c r="AD104" i="2"/>
  <c r="AD105" i="2"/>
  <c r="AD151" i="2"/>
  <c r="AD152" i="2"/>
  <c r="AD6" i="2"/>
  <c r="AD7" i="2"/>
  <c r="AD8" i="2"/>
  <c r="AD285" i="2"/>
  <c r="AD286" i="2"/>
  <c r="AD202" i="2"/>
  <c r="AD203" i="2"/>
  <c r="AD153" i="2"/>
  <c r="AD154" i="2"/>
  <c r="AD137" i="2"/>
  <c r="AD138" i="2"/>
  <c r="AD188" i="2"/>
  <c r="AD189" i="2"/>
  <c r="AD303" i="2"/>
  <c r="AD304" i="2"/>
  <c r="AD9" i="2"/>
  <c r="AD10" i="2"/>
  <c r="AD66" i="2"/>
  <c r="AD67" i="2"/>
  <c r="AD68" i="2"/>
  <c r="AD69" i="2"/>
  <c r="AD70" i="2"/>
  <c r="AD287" i="2"/>
  <c r="AD288" i="2"/>
  <c r="AD106" i="2"/>
  <c r="AD107" i="2"/>
  <c r="AD108" i="2"/>
  <c r="AD109" i="2"/>
  <c r="AD110" i="2"/>
  <c r="AD270" i="2"/>
  <c r="AD271" i="2"/>
  <c r="AD41" i="2"/>
  <c r="AD42" i="2"/>
  <c r="AD204" i="2"/>
  <c r="AD205" i="2"/>
  <c r="AD345" i="2"/>
  <c r="AD346" i="2"/>
  <c r="AD172" i="2"/>
  <c r="AD173" i="2"/>
  <c r="AD243" i="2"/>
  <c r="AD315" i="2"/>
  <c r="AD244" i="2"/>
  <c r="AD316" i="2"/>
  <c r="AD245" i="2"/>
  <c r="AD25" i="2"/>
  <c r="AD26" i="2"/>
  <c r="AD325" i="2"/>
  <c r="AD326" i="2"/>
  <c r="AD220" i="2"/>
  <c r="AD221" i="2"/>
  <c r="AD111" i="2"/>
  <c r="AD112" i="2"/>
  <c r="AD113" i="2"/>
  <c r="AD114" i="2"/>
  <c r="AD115" i="2"/>
  <c r="AD327" i="2"/>
  <c r="AD328" i="2"/>
  <c r="AD329" i="2"/>
  <c r="AD330" i="2"/>
  <c r="AD331" i="2"/>
  <c r="AD190" i="2"/>
  <c r="AD191" i="2"/>
  <c r="AD374" i="2"/>
  <c r="AD375" i="2"/>
  <c r="AD246" i="2"/>
  <c r="AD247" i="2"/>
  <c r="AD248" i="2"/>
  <c r="AD249" i="2"/>
  <c r="AD250" i="2"/>
  <c r="AD272" i="2"/>
  <c r="AD273" i="2"/>
  <c r="AD174" i="2"/>
  <c r="AD175" i="2"/>
  <c r="AD71" i="2"/>
  <c r="AD72" i="2"/>
  <c r="AD73" i="2"/>
  <c r="AD74" i="2"/>
  <c r="AD75" i="2"/>
  <c r="AD206" i="2"/>
  <c r="AD207" i="2"/>
  <c r="AD43" i="2"/>
  <c r="AD44" i="2"/>
  <c r="AD347" i="2"/>
  <c r="AD348" i="2"/>
  <c r="AD289" i="2"/>
  <c r="AD290" i="2"/>
  <c r="AD27" i="2"/>
  <c r="AD28" i="2"/>
  <c r="AD222" i="2"/>
  <c r="AD223" i="2"/>
  <c r="AD11" i="2"/>
  <c r="AD12" i="2"/>
  <c r="AD139" i="2"/>
  <c r="AD140" i="2"/>
  <c r="AD155" i="2"/>
  <c r="AD156" i="2"/>
  <c r="AD305" i="2"/>
  <c r="AD306" i="2"/>
  <c r="AD376" i="2"/>
  <c r="AD377" i="2"/>
  <c r="AD378" i="2"/>
  <c r="AD251" i="2"/>
  <c r="AD252" i="2"/>
  <c r="AD253" i="2"/>
  <c r="AD254" i="2"/>
  <c r="AD255" i="2"/>
  <c r="AD349" i="2"/>
  <c r="AD350" i="2"/>
  <c r="AD141" i="2"/>
  <c r="AD142" i="2"/>
  <c r="AD192" i="2"/>
  <c r="AD193" i="2"/>
  <c r="AD29" i="2"/>
  <c r="AD30" i="2"/>
  <c r="AD76" i="2"/>
  <c r="AD77" i="2"/>
  <c r="AD78" i="2"/>
  <c r="AD79" i="2"/>
  <c r="AD80" i="2"/>
  <c r="AD291" i="2"/>
  <c r="AD292" i="2"/>
  <c r="AD208" i="2"/>
  <c r="AD209" i="2"/>
  <c r="AD116" i="2"/>
  <c r="AD117" i="2"/>
  <c r="AD118" i="2"/>
  <c r="AD119" i="2"/>
  <c r="AD120" i="2"/>
  <c r="AD224" i="2"/>
  <c r="AD225" i="2"/>
  <c r="AD307" i="2"/>
  <c r="AD308" i="2"/>
  <c r="AD176" i="2"/>
  <c r="AD177" i="2"/>
  <c r="AD157" i="2"/>
  <c r="AD158" i="2"/>
  <c r="AD13" i="2"/>
  <c r="AD14" i="2"/>
  <c r="AD274" i="2"/>
  <c r="AD275" i="2"/>
  <c r="AD332" i="2"/>
  <c r="AD333" i="2"/>
  <c r="AD45" i="2"/>
  <c r="AD46" i="2"/>
  <c r="AD159" i="2"/>
  <c r="AD160" i="2"/>
  <c r="AD15" i="2"/>
  <c r="AD16" i="2"/>
  <c r="AD210" i="2"/>
  <c r="AD211" i="2"/>
  <c r="AD143" i="2"/>
  <c r="AD144" i="2"/>
  <c r="AD351" i="2"/>
  <c r="AD352" i="2"/>
  <c r="AD31" i="2"/>
  <c r="AD32" i="2"/>
  <c r="AD256" i="2"/>
  <c r="AD257" i="2"/>
  <c r="AD258" i="2"/>
  <c r="AD259" i="2"/>
  <c r="AD260" i="2"/>
  <c r="AD47" i="2"/>
  <c r="AD48" i="2"/>
  <c r="AD276" i="2"/>
  <c r="AD277" i="2"/>
  <c r="AD278" i="2"/>
  <c r="AD178" i="2"/>
  <c r="AD179" i="2"/>
  <c r="AD309" i="2"/>
  <c r="AD310" i="2"/>
  <c r="AD293" i="2"/>
  <c r="AD294" i="2"/>
  <c r="AD194" i="2"/>
  <c r="AD195" i="2"/>
  <c r="AD334" i="2"/>
  <c r="AD335" i="2"/>
  <c r="AD226" i="2"/>
  <c r="AD227" i="2"/>
  <c r="AD81" i="2"/>
  <c r="AD82" i="2"/>
  <c r="AD83" i="2"/>
  <c r="AD84" i="2"/>
  <c r="AD85" i="2"/>
  <c r="AD121" i="2"/>
  <c r="AD122" i="2"/>
  <c r="AD123" i="2"/>
  <c r="AD124" i="2"/>
  <c r="AD125" i="2"/>
  <c r="AD379" i="2"/>
  <c r="AD380" i="2"/>
  <c r="AD261" i="2"/>
  <c r="AD262" i="2"/>
  <c r="AD317" i="2"/>
  <c r="AD263" i="2"/>
  <c r="AD318" i="2"/>
  <c r="AD180" i="2"/>
  <c r="AD181" i="2"/>
  <c r="AD295" i="2"/>
  <c r="AD296" i="2"/>
  <c r="AD336" i="2"/>
  <c r="AD337" i="2"/>
  <c r="AD161" i="2"/>
  <c r="AD162" i="2"/>
  <c r="AD17" i="2"/>
  <c r="AD18" i="2"/>
  <c r="AD279" i="2"/>
  <c r="AD280" i="2"/>
  <c r="AD353" i="2"/>
  <c r="AD354" i="2"/>
  <c r="AD86" i="2"/>
  <c r="AD87" i="2"/>
  <c r="AD88" i="2"/>
  <c r="AD89" i="2"/>
  <c r="AD90" i="2"/>
  <c r="AD196" i="2"/>
  <c r="AD197" i="2"/>
  <c r="AD126" i="2"/>
  <c r="AD127" i="2"/>
  <c r="AD128" i="2"/>
  <c r="AD129" i="2"/>
  <c r="AD130" i="2"/>
  <c r="AD33" i="2"/>
  <c r="AD34" i="2"/>
  <c r="AD228" i="2"/>
  <c r="AD229" i="2"/>
  <c r="AD145" i="2"/>
  <c r="AD146" i="2"/>
  <c r="AD311" i="2"/>
  <c r="AD312" i="2"/>
  <c r="AD212" i="2"/>
  <c r="AD213" i="2"/>
  <c r="AD49" i="2"/>
  <c r="AD50" i="2"/>
  <c r="AD381" i="2"/>
  <c r="AD264" i="2"/>
  <c r="AC265" i="2"/>
  <c r="AC131" i="2"/>
  <c r="AC132" i="2"/>
  <c r="AC35" i="2"/>
  <c r="AC36" i="2"/>
  <c r="AC319" i="2"/>
  <c r="AC320" i="2"/>
  <c r="AC230" i="2"/>
  <c r="AC231" i="2"/>
  <c r="AC232" i="2"/>
  <c r="AC233" i="2"/>
  <c r="AC234" i="2"/>
  <c r="AC91" i="2"/>
  <c r="AC92" i="2"/>
  <c r="AC93" i="2"/>
  <c r="AC94" i="2"/>
  <c r="AC95" i="2"/>
  <c r="AC214" i="2"/>
  <c r="AC215" i="2"/>
  <c r="AC2" i="2"/>
  <c r="AC3" i="2"/>
  <c r="AC147" i="2"/>
  <c r="AC148" i="2"/>
  <c r="AC281" i="2"/>
  <c r="AC282" i="2"/>
  <c r="AC355" i="2"/>
  <c r="AC356" i="2"/>
  <c r="AC297" i="2"/>
  <c r="AC298" i="2"/>
  <c r="AC19" i="2"/>
  <c r="AC20" i="2"/>
  <c r="AC198" i="2"/>
  <c r="AC199" i="2"/>
  <c r="AC163" i="2"/>
  <c r="AC164" i="2"/>
  <c r="AC51" i="2"/>
  <c r="AC52" i="2"/>
  <c r="AC53" i="2"/>
  <c r="AC54" i="2"/>
  <c r="AC55" i="2"/>
  <c r="AC182" i="2"/>
  <c r="AC183" i="2"/>
  <c r="AC4" i="2"/>
  <c r="AC5" i="2"/>
  <c r="AC321" i="2"/>
  <c r="AC322" i="2"/>
  <c r="AC266" i="2"/>
  <c r="AC267" i="2"/>
  <c r="AC357" i="2"/>
  <c r="AC358" i="2"/>
  <c r="AC184" i="2"/>
  <c r="AC185" i="2"/>
  <c r="AC133" i="2"/>
  <c r="AC134" i="2"/>
  <c r="AC56" i="2"/>
  <c r="AC57" i="2"/>
  <c r="AC58" i="2"/>
  <c r="AC59" i="2"/>
  <c r="AC60" i="2"/>
  <c r="AC283" i="2"/>
  <c r="AC284" i="2"/>
  <c r="AC149" i="2"/>
  <c r="AC150" i="2"/>
  <c r="AC96" i="2"/>
  <c r="AC97" i="2"/>
  <c r="AC98" i="2"/>
  <c r="AC99" i="2"/>
  <c r="AC100" i="2"/>
  <c r="AC200" i="2"/>
  <c r="AC201" i="2"/>
  <c r="AC299" i="2"/>
  <c r="AC300" i="2"/>
  <c r="AC37" i="2"/>
  <c r="AC38" i="2"/>
  <c r="AC21" i="2"/>
  <c r="AC22" i="2"/>
  <c r="AC235" i="2"/>
  <c r="AC313" i="2"/>
  <c r="AC236" i="2"/>
  <c r="AC237" i="2"/>
  <c r="AC314" i="2"/>
  <c r="AC216" i="2"/>
  <c r="AC217" i="2"/>
  <c r="AC165" i="2"/>
  <c r="AC166" i="2"/>
  <c r="AC373" i="2"/>
  <c r="AC371" i="2"/>
  <c r="AC372" i="2"/>
  <c r="AC23" i="2"/>
  <c r="AC24" i="2"/>
  <c r="AC301" i="2"/>
  <c r="AC302" i="2"/>
  <c r="AC39" i="2"/>
  <c r="AC40" i="2"/>
  <c r="AC167" i="2"/>
  <c r="AC168" i="2"/>
  <c r="AC169" i="2"/>
  <c r="AC170" i="2"/>
  <c r="AC171" i="2"/>
  <c r="AC359" i="2"/>
  <c r="AC360" i="2"/>
  <c r="AC268" i="2"/>
  <c r="AC269" i="2"/>
  <c r="AC186" i="2"/>
  <c r="AC187" i="2"/>
  <c r="AC238" i="2"/>
  <c r="AC239" i="2"/>
  <c r="AC240" i="2"/>
  <c r="AC241" i="2"/>
  <c r="AC242" i="2"/>
  <c r="AC61" i="2"/>
  <c r="AC62" i="2"/>
  <c r="AC63" i="2"/>
  <c r="AC64" i="2"/>
  <c r="AC65" i="2"/>
  <c r="AC323" i="2"/>
  <c r="AC324" i="2"/>
  <c r="AC218" i="2"/>
  <c r="AC219" i="2"/>
  <c r="AC135" i="2"/>
  <c r="AC136" i="2"/>
  <c r="AC101" i="2"/>
  <c r="AC102" i="2"/>
  <c r="AC103" i="2"/>
  <c r="AC104" i="2"/>
  <c r="AC105" i="2"/>
  <c r="AC151" i="2"/>
  <c r="AC152" i="2"/>
  <c r="AC6" i="2"/>
  <c r="AC7" i="2"/>
  <c r="AC8" i="2"/>
  <c r="AC285" i="2"/>
  <c r="AC286" i="2"/>
  <c r="AC202" i="2"/>
  <c r="AC203" i="2"/>
  <c r="AC361" i="2"/>
  <c r="AC362" i="2"/>
  <c r="AC153" i="2"/>
  <c r="AC154" i="2"/>
  <c r="AC137" i="2"/>
  <c r="AC138" i="2"/>
  <c r="AC188" i="2"/>
  <c r="AC189" i="2"/>
  <c r="AC303" i="2"/>
  <c r="AC304" i="2"/>
  <c r="AC9" i="2"/>
  <c r="AC10" i="2"/>
  <c r="AC66" i="2"/>
  <c r="AC67" i="2"/>
  <c r="AC68" i="2"/>
  <c r="AC69" i="2"/>
  <c r="AC70" i="2"/>
  <c r="AC287" i="2"/>
  <c r="AC288" i="2"/>
  <c r="AC106" i="2"/>
  <c r="AC107" i="2"/>
  <c r="AC108" i="2"/>
  <c r="AC109" i="2"/>
  <c r="AC110" i="2"/>
  <c r="AC270" i="2"/>
  <c r="AC271" i="2"/>
  <c r="AC41" i="2"/>
  <c r="AC42" i="2"/>
  <c r="AC204" i="2"/>
  <c r="AC205" i="2"/>
  <c r="AC172" i="2"/>
  <c r="AC173" i="2"/>
  <c r="AC243" i="2"/>
  <c r="AC315" i="2"/>
  <c r="AC244" i="2"/>
  <c r="AC316" i="2"/>
  <c r="AC245" i="2"/>
  <c r="AC25" i="2"/>
  <c r="AC26" i="2"/>
  <c r="AC325" i="2"/>
  <c r="AC326" i="2"/>
  <c r="AC220" i="2"/>
  <c r="AC221" i="2"/>
  <c r="AC111" i="2"/>
  <c r="AC112" i="2"/>
  <c r="AC113" i="2"/>
  <c r="AC114" i="2"/>
  <c r="AC115" i="2"/>
  <c r="AC327" i="2"/>
  <c r="AC328" i="2"/>
  <c r="AC329" i="2"/>
  <c r="AC330" i="2"/>
  <c r="AC331" i="2"/>
  <c r="AC190" i="2"/>
  <c r="AC191" i="2"/>
  <c r="AC374" i="2"/>
  <c r="AC375" i="2"/>
  <c r="AC246" i="2"/>
  <c r="AC247" i="2"/>
  <c r="AC248" i="2"/>
  <c r="AC249" i="2"/>
  <c r="AC250" i="2"/>
  <c r="AC272" i="2"/>
  <c r="AC273" i="2"/>
  <c r="AC363" i="2"/>
  <c r="AC364" i="2"/>
  <c r="AC174" i="2"/>
  <c r="AC175" i="2"/>
  <c r="AC71" i="2"/>
  <c r="AC72" i="2"/>
  <c r="AC73" i="2"/>
  <c r="AC74" i="2"/>
  <c r="AC75" i="2"/>
  <c r="AC206" i="2"/>
  <c r="AC207" i="2"/>
  <c r="AC43" i="2"/>
  <c r="AC44" i="2"/>
  <c r="AC289" i="2"/>
  <c r="AC290" i="2"/>
  <c r="AC27" i="2"/>
  <c r="AC28" i="2"/>
  <c r="AC222" i="2"/>
  <c r="AC223" i="2"/>
  <c r="AC11" i="2"/>
  <c r="AC12" i="2"/>
  <c r="AC139" i="2"/>
  <c r="AC140" i="2"/>
  <c r="AC155" i="2"/>
  <c r="AC156" i="2"/>
  <c r="AC305" i="2"/>
  <c r="AC306" i="2"/>
  <c r="AC376" i="2"/>
  <c r="AC377" i="2"/>
  <c r="AC378" i="2"/>
  <c r="AC251" i="2"/>
  <c r="AC252" i="2"/>
  <c r="AC253" i="2"/>
  <c r="AC254" i="2"/>
  <c r="AC255" i="2"/>
  <c r="AC141" i="2"/>
  <c r="AC142" i="2"/>
  <c r="AC192" i="2"/>
  <c r="AC193" i="2"/>
  <c r="AC29" i="2"/>
  <c r="AC30" i="2"/>
  <c r="AC76" i="2"/>
  <c r="AC77" i="2"/>
  <c r="AC78" i="2"/>
  <c r="AC79" i="2"/>
  <c r="AC80" i="2"/>
  <c r="AC365" i="2"/>
  <c r="AC366" i="2"/>
  <c r="AC291" i="2"/>
  <c r="AC292" i="2"/>
  <c r="AC208" i="2"/>
  <c r="AC209" i="2"/>
  <c r="AC116" i="2"/>
  <c r="AC117" i="2"/>
  <c r="AC118" i="2"/>
  <c r="AC119" i="2"/>
  <c r="AC120" i="2"/>
  <c r="AC224" i="2"/>
  <c r="AC225" i="2"/>
  <c r="AC307" i="2"/>
  <c r="AC308" i="2"/>
  <c r="AC176" i="2"/>
  <c r="AC177" i="2"/>
  <c r="AC157" i="2"/>
  <c r="AC158" i="2"/>
  <c r="AC13" i="2"/>
  <c r="AC14" i="2"/>
  <c r="AC274" i="2"/>
  <c r="AC275" i="2"/>
  <c r="AC332" i="2"/>
  <c r="AC333" i="2"/>
  <c r="AC45" i="2"/>
  <c r="AC46" i="2"/>
  <c r="AC159" i="2"/>
  <c r="AC160" i="2"/>
  <c r="AC15" i="2"/>
  <c r="AC16" i="2"/>
  <c r="AC210" i="2"/>
  <c r="AC211" i="2"/>
  <c r="AC143" i="2"/>
  <c r="AC144" i="2"/>
  <c r="AC31" i="2"/>
  <c r="AC32" i="2"/>
  <c r="AC256" i="2"/>
  <c r="AC257" i="2"/>
  <c r="AC258" i="2"/>
  <c r="AC259" i="2"/>
  <c r="AC260" i="2"/>
  <c r="AC47" i="2"/>
  <c r="AC48" i="2"/>
  <c r="AC276" i="2"/>
  <c r="AC277" i="2"/>
  <c r="AC278" i="2"/>
  <c r="AC178" i="2"/>
  <c r="AC179" i="2"/>
  <c r="AC309" i="2"/>
  <c r="AC310" i="2"/>
  <c r="AC293" i="2"/>
  <c r="AC294" i="2"/>
  <c r="AC194" i="2"/>
  <c r="AC195" i="2"/>
  <c r="AC367" i="2"/>
  <c r="AC368" i="2"/>
  <c r="AC334" i="2"/>
  <c r="AC335" i="2"/>
  <c r="AC226" i="2"/>
  <c r="AC227" i="2"/>
  <c r="AC81" i="2"/>
  <c r="AC82" i="2"/>
  <c r="AC83" i="2"/>
  <c r="AC84" i="2"/>
  <c r="AC85" i="2"/>
  <c r="AC121" i="2"/>
  <c r="AC122" i="2"/>
  <c r="AC123" i="2"/>
  <c r="AC124" i="2"/>
  <c r="AC125" i="2"/>
  <c r="AC379" i="2"/>
  <c r="AC380" i="2"/>
  <c r="AC369" i="2"/>
  <c r="AC370" i="2"/>
  <c r="AC261" i="2"/>
  <c r="AC262" i="2"/>
  <c r="AC317" i="2"/>
  <c r="AC263" i="2"/>
  <c r="AC318" i="2"/>
  <c r="AC180" i="2"/>
  <c r="AC181" i="2"/>
  <c r="AC295" i="2"/>
  <c r="AC296" i="2"/>
  <c r="AC336" i="2"/>
  <c r="AC337" i="2"/>
  <c r="AC161" i="2"/>
  <c r="AC162" i="2"/>
  <c r="AC17" i="2"/>
  <c r="AC18" i="2"/>
  <c r="AC279" i="2"/>
  <c r="AC280" i="2"/>
  <c r="AC86" i="2"/>
  <c r="AC87" i="2"/>
  <c r="AC88" i="2"/>
  <c r="AC89" i="2"/>
  <c r="AC90" i="2"/>
  <c r="AC196" i="2"/>
  <c r="AC197" i="2"/>
  <c r="AC126" i="2"/>
  <c r="AC127" i="2"/>
  <c r="AC128" i="2"/>
  <c r="AC129" i="2"/>
  <c r="AC130" i="2"/>
  <c r="AC33" i="2"/>
  <c r="AC34" i="2"/>
  <c r="AC228" i="2"/>
  <c r="AC229" i="2"/>
  <c r="AC145" i="2"/>
  <c r="AC146" i="2"/>
  <c r="AC311" i="2"/>
  <c r="AC312" i="2"/>
  <c r="AC212" i="2"/>
  <c r="AC213" i="2"/>
  <c r="AC49" i="2"/>
  <c r="AC50" i="2"/>
  <c r="AC381" i="2"/>
  <c r="AC264" i="2"/>
  <c r="AB265" i="2"/>
  <c r="AB131" i="2"/>
  <c r="AB132" i="2"/>
  <c r="AB35" i="2"/>
  <c r="AB36" i="2"/>
  <c r="AB338" i="2"/>
  <c r="AB339" i="2"/>
  <c r="AB319" i="2"/>
  <c r="AB320" i="2"/>
  <c r="AB230" i="2"/>
  <c r="AB231" i="2"/>
  <c r="AB232" i="2"/>
  <c r="AB233" i="2"/>
  <c r="AB234" i="2"/>
  <c r="AB91" i="2"/>
  <c r="AB92" i="2"/>
  <c r="AB93" i="2"/>
  <c r="AB94" i="2"/>
  <c r="AB95" i="2"/>
  <c r="AB2" i="2"/>
  <c r="AB3" i="2"/>
  <c r="AB147" i="2"/>
  <c r="AB148" i="2"/>
  <c r="AB281" i="2"/>
  <c r="AB282" i="2"/>
  <c r="AB355" i="2"/>
  <c r="AB356" i="2"/>
  <c r="AB297" i="2"/>
  <c r="AB298" i="2"/>
  <c r="AB19" i="2"/>
  <c r="AB20" i="2"/>
  <c r="AB198" i="2"/>
  <c r="AB199" i="2"/>
  <c r="AB163" i="2"/>
  <c r="AB164" i="2"/>
  <c r="AB51" i="2"/>
  <c r="AB52" i="2"/>
  <c r="AB53" i="2"/>
  <c r="AB54" i="2"/>
  <c r="AB55" i="2"/>
  <c r="AB182" i="2"/>
  <c r="AB183" i="2"/>
  <c r="AB4" i="2"/>
  <c r="AB5" i="2"/>
  <c r="AB321" i="2"/>
  <c r="AB322" i="2"/>
  <c r="AB266" i="2"/>
  <c r="AB267" i="2"/>
  <c r="AB357" i="2"/>
  <c r="AB358" i="2"/>
  <c r="AB184" i="2"/>
  <c r="AB185" i="2"/>
  <c r="AB133" i="2"/>
  <c r="AB134" i="2"/>
  <c r="AB56" i="2"/>
  <c r="AB57" i="2"/>
  <c r="AB58" i="2"/>
  <c r="AB59" i="2"/>
  <c r="AB60" i="2"/>
  <c r="AB283" i="2"/>
  <c r="AB284" i="2"/>
  <c r="AB149" i="2"/>
  <c r="AB150" i="2"/>
  <c r="AB96" i="2"/>
  <c r="AB97" i="2"/>
  <c r="AB98" i="2"/>
  <c r="AB99" i="2"/>
  <c r="AB100" i="2"/>
  <c r="AB200" i="2"/>
  <c r="AB201" i="2"/>
  <c r="AB299" i="2"/>
  <c r="AB300" i="2"/>
  <c r="AB37" i="2"/>
  <c r="AB38" i="2"/>
  <c r="AB340" i="2"/>
  <c r="AB341" i="2"/>
  <c r="AB21" i="2"/>
  <c r="AB22" i="2"/>
  <c r="AB235" i="2"/>
  <c r="AB313" i="2"/>
  <c r="AB236" i="2"/>
  <c r="AB237" i="2"/>
  <c r="AB314" i="2"/>
  <c r="AB165" i="2"/>
  <c r="AB166" i="2"/>
  <c r="AB373" i="2"/>
  <c r="AB371" i="2"/>
  <c r="AB372" i="2"/>
  <c r="AB23" i="2"/>
  <c r="AB24" i="2"/>
  <c r="AB301" i="2"/>
  <c r="AB302" i="2"/>
  <c r="AB39" i="2"/>
  <c r="AB40" i="2"/>
  <c r="AB167" i="2"/>
  <c r="AB168" i="2"/>
  <c r="AB169" i="2"/>
  <c r="AB170" i="2"/>
  <c r="AB171" i="2"/>
  <c r="AB359" i="2"/>
  <c r="AB360" i="2"/>
  <c r="AB268" i="2"/>
  <c r="AB269" i="2"/>
  <c r="AB186" i="2"/>
  <c r="AB187" i="2"/>
  <c r="AB238" i="2"/>
  <c r="AB239" i="2"/>
  <c r="AB240" i="2"/>
  <c r="AB241" i="2"/>
  <c r="AB242" i="2"/>
  <c r="AB61" i="2"/>
  <c r="AB62" i="2"/>
  <c r="AB63" i="2"/>
  <c r="AB64" i="2"/>
  <c r="AB65" i="2"/>
  <c r="AB323" i="2"/>
  <c r="AB324" i="2"/>
  <c r="AB342" i="2"/>
  <c r="AB343" i="2"/>
  <c r="AB344" i="2"/>
  <c r="AB135" i="2"/>
  <c r="AB136" i="2"/>
  <c r="AB101" i="2"/>
  <c r="AB102" i="2"/>
  <c r="AB103" i="2"/>
  <c r="AB104" i="2"/>
  <c r="AB105" i="2"/>
  <c r="AB151" i="2"/>
  <c r="AB152" i="2"/>
  <c r="AB6" i="2"/>
  <c r="AB7" i="2"/>
  <c r="AB8" i="2"/>
  <c r="AB285" i="2"/>
  <c r="AB286" i="2"/>
  <c r="AB202" i="2"/>
  <c r="AB203" i="2"/>
  <c r="AB361" i="2"/>
  <c r="AB362" i="2"/>
  <c r="AB153" i="2"/>
  <c r="AB154" i="2"/>
  <c r="AB137" i="2"/>
  <c r="AB138" i="2"/>
  <c r="AB188" i="2"/>
  <c r="AB189" i="2"/>
  <c r="AB303" i="2"/>
  <c r="AB304" i="2"/>
  <c r="AB9" i="2"/>
  <c r="AB10" i="2"/>
  <c r="AB66" i="2"/>
  <c r="AB67" i="2"/>
  <c r="AB68" i="2"/>
  <c r="AB69" i="2"/>
  <c r="AB70" i="2"/>
  <c r="AB287" i="2"/>
  <c r="AB288" i="2"/>
  <c r="AB106" i="2"/>
  <c r="AB107" i="2"/>
  <c r="AB108" i="2"/>
  <c r="AB109" i="2"/>
  <c r="AB110" i="2"/>
  <c r="AB270" i="2"/>
  <c r="AB271" i="2"/>
  <c r="AB41" i="2"/>
  <c r="AB42" i="2"/>
  <c r="AB204" i="2"/>
  <c r="AB205" i="2"/>
  <c r="AB345" i="2"/>
  <c r="AB346" i="2"/>
  <c r="AB172" i="2"/>
  <c r="AB173" i="2"/>
  <c r="AB243" i="2"/>
  <c r="AB315" i="2"/>
  <c r="AB244" i="2"/>
  <c r="AB316" i="2"/>
  <c r="AB245" i="2"/>
  <c r="AB25" i="2"/>
  <c r="AB26" i="2"/>
  <c r="AB325" i="2"/>
  <c r="AB326" i="2"/>
  <c r="AB111" i="2"/>
  <c r="AB112" i="2"/>
  <c r="AB113" i="2"/>
  <c r="AB114" i="2"/>
  <c r="AB115" i="2"/>
  <c r="AB327" i="2"/>
  <c r="AB328" i="2"/>
  <c r="AB329" i="2"/>
  <c r="AB330" i="2"/>
  <c r="AB331" i="2"/>
  <c r="AB190" i="2"/>
  <c r="AB191" i="2"/>
  <c r="AB374" i="2"/>
  <c r="AB375" i="2"/>
  <c r="AB246" i="2"/>
  <c r="AB247" i="2"/>
  <c r="AB248" i="2"/>
  <c r="AB249" i="2"/>
  <c r="AB250" i="2"/>
  <c r="AB272" i="2"/>
  <c r="AB273" i="2"/>
  <c r="AB363" i="2"/>
  <c r="AB364" i="2"/>
  <c r="AB174" i="2"/>
  <c r="AB175" i="2"/>
  <c r="AB71" i="2"/>
  <c r="AB72" i="2"/>
  <c r="AB73" i="2"/>
  <c r="AB74" i="2"/>
  <c r="AB75" i="2"/>
  <c r="AB206" i="2"/>
  <c r="AB207" i="2"/>
  <c r="AB43" i="2"/>
  <c r="AB44" i="2"/>
  <c r="AB347" i="2"/>
  <c r="AB348" i="2"/>
  <c r="AB289" i="2"/>
  <c r="AB290" i="2"/>
  <c r="AB27" i="2"/>
  <c r="AB28" i="2"/>
  <c r="AB11" i="2"/>
  <c r="AB12" i="2"/>
  <c r="AB139" i="2"/>
  <c r="AB140" i="2"/>
  <c r="AB155" i="2"/>
  <c r="AB156" i="2"/>
  <c r="AB305" i="2"/>
  <c r="AB306" i="2"/>
  <c r="AB376" i="2"/>
  <c r="AB377" i="2"/>
  <c r="AB378" i="2"/>
  <c r="AB251" i="2"/>
  <c r="AB252" i="2"/>
  <c r="AB253" i="2"/>
  <c r="AB254" i="2"/>
  <c r="AB255" i="2"/>
  <c r="AB349" i="2"/>
  <c r="AB350" i="2"/>
  <c r="AB141" i="2"/>
  <c r="AB142" i="2"/>
  <c r="AB192" i="2"/>
  <c r="AB193" i="2"/>
  <c r="AB29" i="2"/>
  <c r="AB30" i="2"/>
  <c r="AB76" i="2"/>
  <c r="AB77" i="2"/>
  <c r="AB78" i="2"/>
  <c r="AB79" i="2"/>
  <c r="AB80" i="2"/>
  <c r="AB365" i="2"/>
  <c r="AB366" i="2"/>
  <c r="AB291" i="2"/>
  <c r="AB292" i="2"/>
  <c r="AB208" i="2"/>
  <c r="AB209" i="2"/>
  <c r="AB116" i="2"/>
  <c r="AB117" i="2"/>
  <c r="AB118" i="2"/>
  <c r="AB119" i="2"/>
  <c r="AB120" i="2"/>
  <c r="AB307" i="2"/>
  <c r="AB308" i="2"/>
  <c r="AB176" i="2"/>
  <c r="AB177" i="2"/>
  <c r="AB157" i="2"/>
  <c r="AB158" i="2"/>
  <c r="AB13" i="2"/>
  <c r="AB14" i="2"/>
  <c r="AB274" i="2"/>
  <c r="AB275" i="2"/>
  <c r="AB332" i="2"/>
  <c r="AB333" i="2"/>
  <c r="AB45" i="2"/>
  <c r="AB46" i="2"/>
  <c r="AB159" i="2"/>
  <c r="AB160" i="2"/>
  <c r="AB15" i="2"/>
  <c r="AB16" i="2"/>
  <c r="AB210" i="2"/>
  <c r="AB211" i="2"/>
  <c r="AB143" i="2"/>
  <c r="AB144" i="2"/>
  <c r="AB351" i="2"/>
  <c r="AB352" i="2"/>
  <c r="AB31" i="2"/>
  <c r="AB32" i="2"/>
  <c r="AB256" i="2"/>
  <c r="AB257" i="2"/>
  <c r="AB258" i="2"/>
  <c r="AB259" i="2"/>
  <c r="AB260" i="2"/>
  <c r="AB47" i="2"/>
  <c r="AB48" i="2"/>
  <c r="AB276" i="2"/>
  <c r="AB277" i="2"/>
  <c r="AB278" i="2"/>
  <c r="AB178" i="2"/>
  <c r="AB179" i="2"/>
  <c r="AB309" i="2"/>
  <c r="AB310" i="2"/>
  <c r="AB293" i="2"/>
  <c r="AB294" i="2"/>
  <c r="AB194" i="2"/>
  <c r="AB195" i="2"/>
  <c r="AB367" i="2"/>
  <c r="AB368" i="2"/>
  <c r="AB334" i="2"/>
  <c r="AB335" i="2"/>
  <c r="AB81" i="2"/>
  <c r="AB82" i="2"/>
  <c r="AB83" i="2"/>
  <c r="AB84" i="2"/>
  <c r="AB85" i="2"/>
  <c r="AB121" i="2"/>
  <c r="AB122" i="2"/>
  <c r="AB123" i="2"/>
  <c r="AB124" i="2"/>
  <c r="AB125" i="2"/>
  <c r="AB379" i="2"/>
  <c r="AB380" i="2"/>
  <c r="AB369" i="2"/>
  <c r="AB370" i="2"/>
  <c r="AB261" i="2"/>
  <c r="AB262" i="2"/>
  <c r="AB317" i="2"/>
  <c r="AB263" i="2"/>
  <c r="AB318" i="2"/>
  <c r="AB180" i="2"/>
  <c r="AB181" i="2"/>
  <c r="AB295" i="2"/>
  <c r="AB296" i="2"/>
  <c r="AB336" i="2"/>
  <c r="AB337" i="2"/>
  <c r="AB161" i="2"/>
  <c r="AB162" i="2"/>
  <c r="AB17" i="2"/>
  <c r="AB18" i="2"/>
  <c r="AB279" i="2"/>
  <c r="AB280" i="2"/>
  <c r="AB353" i="2"/>
  <c r="AB354" i="2"/>
  <c r="AB86" i="2"/>
  <c r="AB87" i="2"/>
  <c r="AB88" i="2"/>
  <c r="AB89" i="2"/>
  <c r="AB90" i="2"/>
  <c r="AB196" i="2"/>
  <c r="AB197" i="2"/>
  <c r="AB126" i="2"/>
  <c r="AB127" i="2"/>
  <c r="AB128" i="2"/>
  <c r="AB129" i="2"/>
  <c r="AB130" i="2"/>
  <c r="AB33" i="2"/>
  <c r="AB34" i="2"/>
  <c r="AB145" i="2"/>
  <c r="AB146" i="2"/>
  <c r="AB311" i="2"/>
  <c r="AB312" i="2"/>
  <c r="AB212" i="2"/>
  <c r="AB213" i="2"/>
  <c r="AB49" i="2"/>
  <c r="AB50" i="2"/>
  <c r="AB381" i="2"/>
  <c r="AB264" i="2"/>
  <c r="AA265" i="2"/>
  <c r="AA131" i="2"/>
  <c r="AA132" i="2"/>
  <c r="AA35" i="2"/>
  <c r="AA36" i="2"/>
  <c r="AA338" i="2"/>
  <c r="AA339" i="2"/>
  <c r="AA319" i="2"/>
  <c r="AA320" i="2"/>
  <c r="AA230" i="2"/>
  <c r="AA231" i="2"/>
  <c r="AA232" i="2"/>
  <c r="AA233" i="2"/>
  <c r="AA234" i="2"/>
  <c r="AA91" i="2"/>
  <c r="AA92" i="2"/>
  <c r="AA93" i="2"/>
  <c r="AA94" i="2"/>
  <c r="AA95" i="2"/>
  <c r="AA214" i="2"/>
  <c r="AA215" i="2"/>
  <c r="AA2" i="2"/>
  <c r="AA3" i="2"/>
  <c r="AA147" i="2"/>
  <c r="AA148" i="2"/>
  <c r="AA281" i="2"/>
  <c r="AA282" i="2"/>
  <c r="AA355" i="2"/>
  <c r="AA356" i="2"/>
  <c r="AA297" i="2"/>
  <c r="AA298" i="2"/>
  <c r="AA19" i="2"/>
  <c r="AA20" i="2"/>
  <c r="AA163" i="2"/>
  <c r="AA164" i="2"/>
  <c r="AA51" i="2"/>
  <c r="AA52" i="2"/>
  <c r="AA53" i="2"/>
  <c r="AA54" i="2"/>
  <c r="AA55" i="2"/>
  <c r="AA182" i="2"/>
  <c r="AA183" i="2"/>
  <c r="AA4" i="2"/>
  <c r="AA5" i="2"/>
  <c r="AA321" i="2"/>
  <c r="AA322" i="2"/>
  <c r="AA266" i="2"/>
  <c r="AA267" i="2"/>
  <c r="AA357" i="2"/>
  <c r="AA358" i="2"/>
  <c r="AA184" i="2"/>
  <c r="AA185" i="2"/>
  <c r="AA133" i="2"/>
  <c r="AA134" i="2"/>
  <c r="AA56" i="2"/>
  <c r="AA57" i="2"/>
  <c r="AA58" i="2"/>
  <c r="AA59" i="2"/>
  <c r="AA60" i="2"/>
  <c r="AA283" i="2"/>
  <c r="AA284" i="2"/>
  <c r="AA149" i="2"/>
  <c r="AA150" i="2"/>
  <c r="AA96" i="2"/>
  <c r="AA97" i="2"/>
  <c r="AA98" i="2"/>
  <c r="AA99" i="2"/>
  <c r="AA100" i="2"/>
  <c r="AA299" i="2"/>
  <c r="AA300" i="2"/>
  <c r="AA37" i="2"/>
  <c r="AA38" i="2"/>
  <c r="AA340" i="2"/>
  <c r="AA341" i="2"/>
  <c r="AA21" i="2"/>
  <c r="AA22" i="2"/>
  <c r="AA235" i="2"/>
  <c r="AA313" i="2"/>
  <c r="AA236" i="2"/>
  <c r="AA237" i="2"/>
  <c r="AA314" i="2"/>
  <c r="AA216" i="2"/>
  <c r="AA217" i="2"/>
  <c r="AA165" i="2"/>
  <c r="AA166" i="2"/>
  <c r="AA373" i="2"/>
  <c r="AA371" i="2"/>
  <c r="AA372" i="2"/>
  <c r="AA23" i="2"/>
  <c r="AA24" i="2"/>
  <c r="AA301" i="2"/>
  <c r="AA302" i="2"/>
  <c r="AA39" i="2"/>
  <c r="AA40" i="2"/>
  <c r="AA167" i="2"/>
  <c r="AA168" i="2"/>
  <c r="AA169" i="2"/>
  <c r="AA170" i="2"/>
  <c r="AA171" i="2"/>
  <c r="AA359" i="2"/>
  <c r="AA360" i="2"/>
  <c r="AA268" i="2"/>
  <c r="AA269" i="2"/>
  <c r="AA186" i="2"/>
  <c r="AA187" i="2"/>
  <c r="AA238" i="2"/>
  <c r="AA239" i="2"/>
  <c r="AA240" i="2"/>
  <c r="AA241" i="2"/>
  <c r="AA242" i="2"/>
  <c r="AA61" i="2"/>
  <c r="AA62" i="2"/>
  <c r="AA63" i="2"/>
  <c r="AA64" i="2"/>
  <c r="AA65" i="2"/>
  <c r="AA323" i="2"/>
  <c r="AA324" i="2"/>
  <c r="AA342" i="2"/>
  <c r="AA343" i="2"/>
  <c r="AA344" i="2"/>
  <c r="AA218" i="2"/>
  <c r="AA219" i="2"/>
  <c r="AA135" i="2"/>
  <c r="AA136" i="2"/>
  <c r="AA101" i="2"/>
  <c r="AA102" i="2"/>
  <c r="AA103" i="2"/>
  <c r="AA104" i="2"/>
  <c r="AA105" i="2"/>
  <c r="AA151" i="2"/>
  <c r="AA152" i="2"/>
  <c r="AA6" i="2"/>
  <c r="AA7" i="2"/>
  <c r="AA8" i="2"/>
  <c r="AA285" i="2"/>
  <c r="AA286" i="2"/>
  <c r="AA361" i="2"/>
  <c r="AA362" i="2"/>
  <c r="AA153" i="2"/>
  <c r="AA154" i="2"/>
  <c r="AA137" i="2"/>
  <c r="AA138" i="2"/>
  <c r="AA188" i="2"/>
  <c r="AA189" i="2"/>
  <c r="AA303" i="2"/>
  <c r="AA304" i="2"/>
  <c r="AA9" i="2"/>
  <c r="AA10" i="2"/>
  <c r="AA66" i="2"/>
  <c r="AA67" i="2"/>
  <c r="AA68" i="2"/>
  <c r="AA69" i="2"/>
  <c r="AA70" i="2"/>
  <c r="AA287" i="2"/>
  <c r="AA288" i="2"/>
  <c r="AA106" i="2"/>
  <c r="AA107" i="2"/>
  <c r="AA108" i="2"/>
  <c r="AA109" i="2"/>
  <c r="AA110" i="2"/>
  <c r="AA270" i="2"/>
  <c r="AA271" i="2"/>
  <c r="AA41" i="2"/>
  <c r="AA42" i="2"/>
  <c r="AA345" i="2"/>
  <c r="AA346" i="2"/>
  <c r="AA172" i="2"/>
  <c r="AA173" i="2"/>
  <c r="AA243" i="2"/>
  <c r="AA315" i="2"/>
  <c r="AA244" i="2"/>
  <c r="AA316" i="2"/>
  <c r="AA245" i="2"/>
  <c r="AA25" i="2"/>
  <c r="AA26" i="2"/>
  <c r="AA325" i="2"/>
  <c r="AA326" i="2"/>
  <c r="AA220" i="2"/>
  <c r="AA221" i="2"/>
  <c r="AA111" i="2"/>
  <c r="AA112" i="2"/>
  <c r="AA113" i="2"/>
  <c r="AA114" i="2"/>
  <c r="AA115" i="2"/>
  <c r="AA327" i="2"/>
  <c r="AA328" i="2"/>
  <c r="AA329" i="2"/>
  <c r="AA330" i="2"/>
  <c r="AA331" i="2"/>
  <c r="AA190" i="2"/>
  <c r="AA191" i="2"/>
  <c r="AA374" i="2"/>
  <c r="AA375" i="2"/>
  <c r="AA246" i="2"/>
  <c r="AA247" i="2"/>
  <c r="AA248" i="2"/>
  <c r="AA249" i="2"/>
  <c r="AA250" i="2"/>
  <c r="AA272" i="2"/>
  <c r="AA273" i="2"/>
  <c r="AA363" i="2"/>
  <c r="AA364" i="2"/>
  <c r="AA174" i="2"/>
  <c r="AA175" i="2"/>
  <c r="AA71" i="2"/>
  <c r="AA72" i="2"/>
  <c r="AA73" i="2"/>
  <c r="AA74" i="2"/>
  <c r="AA75" i="2"/>
  <c r="AA43" i="2"/>
  <c r="AA44" i="2"/>
  <c r="AA347" i="2"/>
  <c r="AA348" i="2"/>
  <c r="AA289" i="2"/>
  <c r="AA290" i="2"/>
  <c r="AA27" i="2"/>
  <c r="AA28" i="2"/>
  <c r="AA222" i="2"/>
  <c r="AA223" i="2"/>
  <c r="AA11" i="2"/>
  <c r="AA12" i="2"/>
  <c r="AA139" i="2"/>
  <c r="AA140" i="2"/>
  <c r="AA155" i="2"/>
  <c r="AA156" i="2"/>
  <c r="AA305" i="2"/>
  <c r="AA306" i="2"/>
  <c r="AA376" i="2"/>
  <c r="AA377" i="2"/>
  <c r="AA378" i="2"/>
  <c r="AA251" i="2"/>
  <c r="AA252" i="2"/>
  <c r="AA253" i="2"/>
  <c r="AA254" i="2"/>
  <c r="AA255" i="2"/>
  <c r="AA349" i="2"/>
  <c r="AA350" i="2"/>
  <c r="AA141" i="2"/>
  <c r="AA142" i="2"/>
  <c r="AA192" i="2"/>
  <c r="AA193" i="2"/>
  <c r="AA29" i="2"/>
  <c r="AA30" i="2"/>
  <c r="AA76" i="2"/>
  <c r="AA77" i="2"/>
  <c r="AA78" i="2"/>
  <c r="AA79" i="2"/>
  <c r="AA80" i="2"/>
  <c r="AA365" i="2"/>
  <c r="AA366" i="2"/>
  <c r="AA291" i="2"/>
  <c r="AA292" i="2"/>
  <c r="AA116" i="2"/>
  <c r="AA117" i="2"/>
  <c r="AA118" i="2"/>
  <c r="AA119" i="2"/>
  <c r="AA120" i="2"/>
  <c r="AA224" i="2"/>
  <c r="AA225" i="2"/>
  <c r="AA307" i="2"/>
  <c r="AA308" i="2"/>
  <c r="AA176" i="2"/>
  <c r="AA177" i="2"/>
  <c r="AA157" i="2"/>
  <c r="AA158" i="2"/>
  <c r="AA13" i="2"/>
  <c r="AA14" i="2"/>
  <c r="AA274" i="2"/>
  <c r="AA275" i="2"/>
  <c r="AA332" i="2"/>
  <c r="AA333" i="2"/>
  <c r="AA45" i="2"/>
  <c r="AA46" i="2"/>
  <c r="AA159" i="2"/>
  <c r="AA160" i="2"/>
  <c r="AA15" i="2"/>
  <c r="AA16" i="2"/>
  <c r="AA143" i="2"/>
  <c r="AA144" i="2"/>
  <c r="AA351" i="2"/>
  <c r="AA352" i="2"/>
  <c r="AA31" i="2"/>
  <c r="AA32" i="2"/>
  <c r="AA256" i="2"/>
  <c r="AA257" i="2"/>
  <c r="AA258" i="2"/>
  <c r="AA259" i="2"/>
  <c r="AA260" i="2"/>
  <c r="AA47" i="2"/>
  <c r="AA48" i="2"/>
  <c r="AA276" i="2"/>
  <c r="AA277" i="2"/>
  <c r="AA278" i="2"/>
  <c r="AA178" i="2"/>
  <c r="AA179" i="2"/>
  <c r="AA309" i="2"/>
  <c r="AA310" i="2"/>
  <c r="AA293" i="2"/>
  <c r="AA294" i="2"/>
  <c r="AA194" i="2"/>
  <c r="AA195" i="2"/>
  <c r="AA367" i="2"/>
  <c r="AA368" i="2"/>
  <c r="AA334" i="2"/>
  <c r="AA335" i="2"/>
  <c r="AA226" i="2"/>
  <c r="AA227" i="2"/>
  <c r="AA81" i="2"/>
  <c r="AA82" i="2"/>
  <c r="AA83" i="2"/>
  <c r="AA84" i="2"/>
  <c r="AA85" i="2"/>
  <c r="AA121" i="2"/>
  <c r="AA122" i="2"/>
  <c r="AA123" i="2"/>
  <c r="AA124" i="2"/>
  <c r="AA125" i="2"/>
  <c r="AA379" i="2"/>
  <c r="AA380" i="2"/>
  <c r="AA369" i="2"/>
  <c r="AA370" i="2"/>
  <c r="AA261" i="2"/>
  <c r="AA262" i="2"/>
  <c r="AA317" i="2"/>
  <c r="AA263" i="2"/>
  <c r="AA318" i="2"/>
  <c r="AA180" i="2"/>
  <c r="AA181" i="2"/>
  <c r="AA295" i="2"/>
  <c r="AA296" i="2"/>
  <c r="AA336" i="2"/>
  <c r="AA337" i="2"/>
  <c r="AA161" i="2"/>
  <c r="AA162" i="2"/>
  <c r="AA17" i="2"/>
  <c r="AA18" i="2"/>
  <c r="AA279" i="2"/>
  <c r="AA280" i="2"/>
  <c r="AA353" i="2"/>
  <c r="AA354" i="2"/>
  <c r="AA86" i="2"/>
  <c r="AA87" i="2"/>
  <c r="AA88" i="2"/>
  <c r="AA89" i="2"/>
  <c r="AA90" i="2"/>
  <c r="AA196" i="2"/>
  <c r="AA197" i="2"/>
  <c r="AA126" i="2"/>
  <c r="AA127" i="2"/>
  <c r="AA128" i="2"/>
  <c r="AA129" i="2"/>
  <c r="AA130" i="2"/>
  <c r="AA33" i="2"/>
  <c r="AA34" i="2"/>
  <c r="AA228" i="2"/>
  <c r="AA229" i="2"/>
  <c r="AA145" i="2"/>
  <c r="AA146" i="2"/>
  <c r="AA311" i="2"/>
  <c r="AA312" i="2"/>
  <c r="AA49" i="2"/>
  <c r="AA50" i="2"/>
  <c r="AA381" i="2"/>
  <c r="AA264" i="2"/>
  <c r="Z265" i="2"/>
  <c r="Z131" i="2"/>
  <c r="Z132" i="2"/>
  <c r="Z35" i="2"/>
  <c r="Z36" i="2"/>
  <c r="Z338" i="2"/>
  <c r="Z339" i="2"/>
  <c r="Z319" i="2"/>
  <c r="Z320" i="2"/>
  <c r="Z230" i="2"/>
  <c r="Z231" i="2"/>
  <c r="Z232" i="2"/>
  <c r="Z233" i="2"/>
  <c r="Z234" i="2"/>
  <c r="Z91" i="2"/>
  <c r="Z92" i="2"/>
  <c r="Z93" i="2"/>
  <c r="Z94" i="2"/>
  <c r="Z95" i="2"/>
  <c r="Z214" i="2"/>
  <c r="Z215" i="2"/>
  <c r="Z2" i="2"/>
  <c r="Z3" i="2"/>
  <c r="Z147" i="2"/>
  <c r="Z148" i="2"/>
  <c r="Z281" i="2"/>
  <c r="Z282" i="2"/>
  <c r="Z355" i="2"/>
  <c r="Z356" i="2"/>
  <c r="Z297" i="2"/>
  <c r="Z298" i="2"/>
  <c r="Z19" i="2"/>
  <c r="Z20" i="2"/>
  <c r="Z198" i="2"/>
  <c r="Z199" i="2"/>
  <c r="Z163" i="2"/>
  <c r="Z164" i="2"/>
  <c r="Z51" i="2"/>
  <c r="Z52" i="2"/>
  <c r="Z53" i="2"/>
  <c r="Z54" i="2"/>
  <c r="Z55" i="2"/>
  <c r="Z4" i="2"/>
  <c r="Z5" i="2"/>
  <c r="Z321" i="2"/>
  <c r="Z322" i="2"/>
  <c r="Z266" i="2"/>
  <c r="Z267" i="2"/>
  <c r="Z357" i="2"/>
  <c r="Z358" i="2"/>
  <c r="Z133" i="2"/>
  <c r="Z134" i="2"/>
  <c r="Z56" i="2"/>
  <c r="Z57" i="2"/>
  <c r="Z58" i="2"/>
  <c r="Z59" i="2"/>
  <c r="Z60" i="2"/>
  <c r="Z283" i="2"/>
  <c r="Z284" i="2"/>
  <c r="Z149" i="2"/>
  <c r="Z150" i="2"/>
  <c r="Z96" i="2"/>
  <c r="Z97" i="2"/>
  <c r="Z98" i="2"/>
  <c r="Z99" i="2"/>
  <c r="Z100" i="2"/>
  <c r="Z200" i="2"/>
  <c r="Z201" i="2"/>
  <c r="Z299" i="2"/>
  <c r="Z300" i="2"/>
  <c r="Z37" i="2"/>
  <c r="Z38" i="2"/>
  <c r="Z340" i="2"/>
  <c r="Z341" i="2"/>
  <c r="Z21" i="2"/>
  <c r="Z22" i="2"/>
  <c r="Z235" i="2"/>
  <c r="Z313" i="2"/>
  <c r="Z236" i="2"/>
  <c r="Z237" i="2"/>
  <c r="Z314" i="2"/>
  <c r="Z216" i="2"/>
  <c r="Z217" i="2"/>
  <c r="Z165" i="2"/>
  <c r="Z166" i="2"/>
  <c r="Z373" i="2"/>
  <c r="Z371" i="2"/>
  <c r="Z372" i="2"/>
  <c r="Z23" i="2"/>
  <c r="Z24" i="2"/>
  <c r="Z301" i="2"/>
  <c r="Z302" i="2"/>
  <c r="Z39" i="2"/>
  <c r="Z40" i="2"/>
  <c r="Z167" i="2"/>
  <c r="Z168" i="2"/>
  <c r="Z169" i="2"/>
  <c r="Z170" i="2"/>
  <c r="Z171" i="2"/>
  <c r="Z359" i="2"/>
  <c r="Z360" i="2"/>
  <c r="Z268" i="2"/>
  <c r="Z269" i="2"/>
  <c r="Z238" i="2"/>
  <c r="Z239" i="2"/>
  <c r="Z240" i="2"/>
  <c r="Z241" i="2"/>
  <c r="Z242" i="2"/>
  <c r="Z61" i="2"/>
  <c r="Z62" i="2"/>
  <c r="Z63" i="2"/>
  <c r="Z64" i="2"/>
  <c r="Z65" i="2"/>
  <c r="Z323" i="2"/>
  <c r="Z324" i="2"/>
  <c r="Z342" i="2"/>
  <c r="Z343" i="2"/>
  <c r="Z344" i="2"/>
  <c r="Z218" i="2"/>
  <c r="Z219" i="2"/>
  <c r="Z135" i="2"/>
  <c r="Z136" i="2"/>
  <c r="Z101" i="2"/>
  <c r="Z102" i="2"/>
  <c r="Z103" i="2"/>
  <c r="Z104" i="2"/>
  <c r="Z105" i="2"/>
  <c r="Z151" i="2"/>
  <c r="Z152" i="2"/>
  <c r="Z6" i="2"/>
  <c r="Z7" i="2"/>
  <c r="Z8" i="2"/>
  <c r="Z285" i="2"/>
  <c r="Z286" i="2"/>
  <c r="Z202" i="2"/>
  <c r="Z203" i="2"/>
  <c r="Z361" i="2"/>
  <c r="Z362" i="2"/>
  <c r="Z153" i="2"/>
  <c r="Z154" i="2"/>
  <c r="Z137" i="2"/>
  <c r="Z138" i="2"/>
  <c r="Z303" i="2"/>
  <c r="Z304" i="2"/>
  <c r="Z9" i="2"/>
  <c r="Z10" i="2"/>
  <c r="Z66" i="2"/>
  <c r="Z67" i="2"/>
  <c r="Z68" i="2"/>
  <c r="Z69" i="2"/>
  <c r="Z70" i="2"/>
  <c r="Z287" i="2"/>
  <c r="Z288" i="2"/>
  <c r="Z106" i="2"/>
  <c r="Z107" i="2"/>
  <c r="Z108" i="2"/>
  <c r="Z109" i="2"/>
  <c r="Z110" i="2"/>
  <c r="Z270" i="2"/>
  <c r="Z271" i="2"/>
  <c r="Z41" i="2"/>
  <c r="Z42" i="2"/>
  <c r="Z204" i="2"/>
  <c r="Z205" i="2"/>
  <c r="Z345" i="2"/>
  <c r="Z346" i="2"/>
  <c r="Z172" i="2"/>
  <c r="Z173" i="2"/>
  <c r="Z243" i="2"/>
  <c r="Z315" i="2"/>
  <c r="Z244" i="2"/>
  <c r="Z316" i="2"/>
  <c r="Z245" i="2"/>
  <c r="Z25" i="2"/>
  <c r="Z26" i="2"/>
  <c r="Z325" i="2"/>
  <c r="Z326" i="2"/>
  <c r="Z220" i="2"/>
  <c r="Z221" i="2"/>
  <c r="Z111" i="2"/>
  <c r="Z112" i="2"/>
  <c r="Z113" i="2"/>
  <c r="Z114" i="2"/>
  <c r="Z115" i="2"/>
  <c r="Z327" i="2"/>
  <c r="Z328" i="2"/>
  <c r="Z329" i="2"/>
  <c r="Z330" i="2"/>
  <c r="Z331" i="2"/>
  <c r="Z374" i="2"/>
  <c r="Z375" i="2"/>
  <c r="Z246" i="2"/>
  <c r="Z247" i="2"/>
  <c r="Z248" i="2"/>
  <c r="Z249" i="2"/>
  <c r="Z250" i="2"/>
  <c r="Z272" i="2"/>
  <c r="Z273" i="2"/>
  <c r="Z363" i="2"/>
  <c r="Z364" i="2"/>
  <c r="Z174" i="2"/>
  <c r="Z175" i="2"/>
  <c r="Z71" i="2"/>
  <c r="Z72" i="2"/>
  <c r="Z73" i="2"/>
  <c r="Z74" i="2"/>
  <c r="Z75" i="2"/>
  <c r="Z206" i="2"/>
  <c r="Z207" i="2"/>
  <c r="Z43" i="2"/>
  <c r="Z44" i="2"/>
  <c r="Z347" i="2"/>
  <c r="Z348" i="2"/>
  <c r="Z289" i="2"/>
  <c r="Z290" i="2"/>
  <c r="Z27" i="2"/>
  <c r="Z28" i="2"/>
  <c r="Z222" i="2"/>
  <c r="Z223" i="2"/>
  <c r="Z11" i="2"/>
  <c r="Z12" i="2"/>
  <c r="Z139" i="2"/>
  <c r="Z140" i="2"/>
  <c r="Z155" i="2"/>
  <c r="Z156" i="2"/>
  <c r="Z305" i="2"/>
  <c r="Z306" i="2"/>
  <c r="Z376" i="2"/>
  <c r="Z377" i="2"/>
  <c r="Z378" i="2"/>
  <c r="Z251" i="2"/>
  <c r="Z252" i="2"/>
  <c r="Z253" i="2"/>
  <c r="Z254" i="2"/>
  <c r="Z255" i="2"/>
  <c r="Z349" i="2"/>
  <c r="Z350" i="2"/>
  <c r="Z141" i="2"/>
  <c r="Z142" i="2"/>
  <c r="Z29" i="2"/>
  <c r="Z30" i="2"/>
  <c r="Z76" i="2"/>
  <c r="Z77" i="2"/>
  <c r="Z78" i="2"/>
  <c r="Z79" i="2"/>
  <c r="Z80" i="2"/>
  <c r="Z365" i="2"/>
  <c r="Z366" i="2"/>
  <c r="Z291" i="2"/>
  <c r="Z292" i="2"/>
  <c r="Z208" i="2"/>
  <c r="Z209" i="2"/>
  <c r="Z116" i="2"/>
  <c r="Z117" i="2"/>
  <c r="Z118" i="2"/>
  <c r="Z119" i="2"/>
  <c r="Z120" i="2"/>
  <c r="Z224" i="2"/>
  <c r="Z225" i="2"/>
  <c r="Z307" i="2"/>
  <c r="Z308" i="2"/>
  <c r="Z176" i="2"/>
  <c r="Z177" i="2"/>
  <c r="Z157" i="2"/>
  <c r="Z158" i="2"/>
  <c r="Z13" i="2"/>
  <c r="Z14" i="2"/>
  <c r="Z274" i="2"/>
  <c r="Z275" i="2"/>
  <c r="Z332" i="2"/>
  <c r="Z333" i="2"/>
  <c r="Z45" i="2"/>
  <c r="Z46" i="2"/>
  <c r="Z159" i="2"/>
  <c r="Z160" i="2"/>
  <c r="Z15" i="2"/>
  <c r="Z16" i="2"/>
  <c r="Z210" i="2"/>
  <c r="Z211" i="2"/>
  <c r="Z143" i="2"/>
  <c r="Z144" i="2"/>
  <c r="Z351" i="2"/>
  <c r="Z352" i="2"/>
  <c r="Z31" i="2"/>
  <c r="Z32" i="2"/>
  <c r="Z256" i="2"/>
  <c r="Z257" i="2"/>
  <c r="Z258" i="2"/>
  <c r="Z259" i="2"/>
  <c r="Z260" i="2"/>
  <c r="Z47" i="2"/>
  <c r="Z48" i="2"/>
  <c r="Z276" i="2"/>
  <c r="Z277" i="2"/>
  <c r="Z278" i="2"/>
  <c r="Z178" i="2"/>
  <c r="Z179" i="2"/>
  <c r="Z309" i="2"/>
  <c r="Z310" i="2"/>
  <c r="Z293" i="2"/>
  <c r="Z294" i="2"/>
  <c r="Z367" i="2"/>
  <c r="Z368" i="2"/>
  <c r="Z334" i="2"/>
  <c r="Z335" i="2"/>
  <c r="Z226" i="2"/>
  <c r="Z227" i="2"/>
  <c r="Z81" i="2"/>
  <c r="Z82" i="2"/>
  <c r="Z83" i="2"/>
  <c r="Z84" i="2"/>
  <c r="Z85" i="2"/>
  <c r="Z121" i="2"/>
  <c r="Z122" i="2"/>
  <c r="Z123" i="2"/>
  <c r="Z124" i="2"/>
  <c r="Z125" i="2"/>
  <c r="Z379" i="2"/>
  <c r="Z380" i="2"/>
  <c r="Z369" i="2"/>
  <c r="Z370" i="2"/>
  <c r="Z261" i="2"/>
  <c r="Z262" i="2"/>
  <c r="Z317" i="2"/>
  <c r="Z263" i="2"/>
  <c r="Z318" i="2"/>
  <c r="Z180" i="2"/>
  <c r="Z181" i="2"/>
  <c r="Z295" i="2"/>
  <c r="Z296" i="2"/>
  <c r="Z336" i="2"/>
  <c r="Z337" i="2"/>
  <c r="Z161" i="2"/>
  <c r="Z162" i="2"/>
  <c r="Z17" i="2"/>
  <c r="Z18" i="2"/>
  <c r="Z279" i="2"/>
  <c r="Z280" i="2"/>
  <c r="Z353" i="2"/>
  <c r="Z354" i="2"/>
  <c r="Z86" i="2"/>
  <c r="Z87" i="2"/>
  <c r="Z88" i="2"/>
  <c r="Z89" i="2"/>
  <c r="Z90" i="2"/>
  <c r="Z126" i="2"/>
  <c r="Z127" i="2"/>
  <c r="Z128" i="2"/>
  <c r="Z129" i="2"/>
  <c r="Z130" i="2"/>
  <c r="Z33" i="2"/>
  <c r="Z34" i="2"/>
  <c r="Z228" i="2"/>
  <c r="Z229" i="2"/>
  <c r="Z145" i="2"/>
  <c r="Z146" i="2"/>
  <c r="Z311" i="2"/>
  <c r="Z312" i="2"/>
  <c r="Z212" i="2"/>
  <c r="Z213" i="2"/>
  <c r="Z49" i="2"/>
  <c r="Z50" i="2"/>
  <c r="Z381" i="2"/>
  <c r="Z264" i="2"/>
  <c r="Y265" i="2"/>
  <c r="Y35" i="2"/>
  <c r="Y36" i="2"/>
  <c r="Y338" i="2"/>
  <c r="Y339" i="2"/>
  <c r="Y319" i="2"/>
  <c r="Y320" i="2"/>
  <c r="Y230" i="2"/>
  <c r="Y231" i="2"/>
  <c r="Y232" i="2"/>
  <c r="Y233" i="2"/>
  <c r="Y234" i="2"/>
  <c r="Y91" i="2"/>
  <c r="Y92" i="2"/>
  <c r="Y93" i="2"/>
  <c r="Y94" i="2"/>
  <c r="Y95" i="2"/>
  <c r="Y214" i="2"/>
  <c r="Y215" i="2"/>
  <c r="Y2" i="2"/>
  <c r="Y3" i="2"/>
  <c r="Y147" i="2"/>
  <c r="Y148" i="2"/>
  <c r="Y281" i="2"/>
  <c r="Y282" i="2"/>
  <c r="Y355" i="2"/>
  <c r="Y356" i="2"/>
  <c r="Y297" i="2"/>
  <c r="Y298" i="2"/>
  <c r="Y19" i="2"/>
  <c r="Y20" i="2"/>
  <c r="Y198" i="2"/>
  <c r="Y199" i="2"/>
  <c r="Y163" i="2"/>
  <c r="Y164" i="2"/>
  <c r="Y51" i="2"/>
  <c r="Y52" i="2"/>
  <c r="Y53" i="2"/>
  <c r="Y54" i="2"/>
  <c r="Y55" i="2"/>
  <c r="Y182" i="2"/>
  <c r="Y183" i="2"/>
  <c r="Y4" i="2"/>
  <c r="Y5" i="2"/>
  <c r="Y321" i="2"/>
  <c r="Y322" i="2"/>
  <c r="Y266" i="2"/>
  <c r="Y267" i="2"/>
  <c r="Y357" i="2"/>
  <c r="Y358" i="2"/>
  <c r="Y184" i="2"/>
  <c r="Y185" i="2"/>
  <c r="Y56" i="2"/>
  <c r="Y57" i="2"/>
  <c r="Y58" i="2"/>
  <c r="Y59" i="2"/>
  <c r="Y60" i="2"/>
  <c r="Y283" i="2"/>
  <c r="Y284" i="2"/>
  <c r="Y149" i="2"/>
  <c r="Y150" i="2"/>
  <c r="Y96" i="2"/>
  <c r="Y97" i="2"/>
  <c r="Y98" i="2"/>
  <c r="Y99" i="2"/>
  <c r="Y100" i="2"/>
  <c r="Y200" i="2"/>
  <c r="Y201" i="2"/>
  <c r="Y299" i="2"/>
  <c r="Y300" i="2"/>
  <c r="Y37" i="2"/>
  <c r="Y38" i="2"/>
  <c r="Y340" i="2"/>
  <c r="Y341" i="2"/>
  <c r="Y21" i="2"/>
  <c r="Y22" i="2"/>
  <c r="Y235" i="2"/>
  <c r="Y313" i="2"/>
  <c r="Y236" i="2"/>
  <c r="Y237" i="2"/>
  <c r="Y314" i="2"/>
  <c r="Y216" i="2"/>
  <c r="Y217" i="2"/>
  <c r="Y165" i="2"/>
  <c r="Y166" i="2"/>
  <c r="Y373" i="2"/>
  <c r="Y371" i="2"/>
  <c r="Y372" i="2"/>
  <c r="Y23" i="2"/>
  <c r="Y24" i="2"/>
  <c r="Y301" i="2"/>
  <c r="Y302" i="2"/>
  <c r="Y39" i="2"/>
  <c r="Y40" i="2"/>
  <c r="Y167" i="2"/>
  <c r="Y168" i="2"/>
  <c r="Y169" i="2"/>
  <c r="Y170" i="2"/>
  <c r="Y171" i="2"/>
  <c r="Y359" i="2"/>
  <c r="Y360" i="2"/>
  <c r="Y268" i="2"/>
  <c r="Y269" i="2"/>
  <c r="Y186" i="2"/>
  <c r="Y187" i="2"/>
  <c r="Y238" i="2"/>
  <c r="Y239" i="2"/>
  <c r="Y240" i="2"/>
  <c r="Y241" i="2"/>
  <c r="Y242" i="2"/>
  <c r="Y61" i="2"/>
  <c r="Y62" i="2"/>
  <c r="Y63" i="2"/>
  <c r="Y64" i="2"/>
  <c r="Y65" i="2"/>
  <c r="Y323" i="2"/>
  <c r="Y324" i="2"/>
  <c r="Y342" i="2"/>
  <c r="Y343" i="2"/>
  <c r="Y344" i="2"/>
  <c r="Y218" i="2"/>
  <c r="Y219" i="2"/>
  <c r="Y101" i="2"/>
  <c r="Y102" i="2"/>
  <c r="Y103" i="2"/>
  <c r="Y104" i="2"/>
  <c r="Y105" i="2"/>
  <c r="Y151" i="2"/>
  <c r="Y152" i="2"/>
  <c r="Y6" i="2"/>
  <c r="Y7" i="2"/>
  <c r="Y8" i="2"/>
  <c r="Y285" i="2"/>
  <c r="Y286" i="2"/>
  <c r="Y202" i="2"/>
  <c r="Y203" i="2"/>
  <c r="Y361" i="2"/>
  <c r="Y362" i="2"/>
  <c r="Y153" i="2"/>
  <c r="Y154" i="2"/>
  <c r="Y188" i="2"/>
  <c r="Y189" i="2"/>
  <c r="Y303" i="2"/>
  <c r="Y304" i="2"/>
  <c r="Y9" i="2"/>
  <c r="Y10" i="2"/>
  <c r="Y66" i="2"/>
  <c r="Y67" i="2"/>
  <c r="Y68" i="2"/>
  <c r="Y69" i="2"/>
  <c r="Y70" i="2"/>
  <c r="Y287" i="2"/>
  <c r="Y288" i="2"/>
  <c r="Y106" i="2"/>
  <c r="Y107" i="2"/>
  <c r="Y108" i="2"/>
  <c r="Y109" i="2"/>
  <c r="Y110" i="2"/>
  <c r="Y270" i="2"/>
  <c r="Y271" i="2"/>
  <c r="Y41" i="2"/>
  <c r="Y42" i="2"/>
  <c r="Y204" i="2"/>
  <c r="Y205" i="2"/>
  <c r="Y345" i="2"/>
  <c r="Y346" i="2"/>
  <c r="Y172" i="2"/>
  <c r="Y173" i="2"/>
  <c r="Y243" i="2"/>
  <c r="Y315" i="2"/>
  <c r="Y244" i="2"/>
  <c r="Y316" i="2"/>
  <c r="Y245" i="2"/>
  <c r="Y25" i="2"/>
  <c r="Y26" i="2"/>
  <c r="Y325" i="2"/>
  <c r="Y326" i="2"/>
  <c r="Y220" i="2"/>
  <c r="Y221" i="2"/>
  <c r="Y111" i="2"/>
  <c r="Y112" i="2"/>
  <c r="Y113" i="2"/>
  <c r="Y114" i="2"/>
  <c r="Y115" i="2"/>
  <c r="Y327" i="2"/>
  <c r="Y328" i="2"/>
  <c r="Y329" i="2"/>
  <c r="Y330" i="2"/>
  <c r="Y331" i="2"/>
  <c r="Y190" i="2"/>
  <c r="Y191" i="2"/>
  <c r="Y374" i="2"/>
  <c r="Y375" i="2"/>
  <c r="Y246" i="2"/>
  <c r="Y247" i="2"/>
  <c r="Y248" i="2"/>
  <c r="Y249" i="2"/>
  <c r="Y250" i="2"/>
  <c r="Y272" i="2"/>
  <c r="Y273" i="2"/>
  <c r="Y363" i="2"/>
  <c r="Y364" i="2"/>
  <c r="Y174" i="2"/>
  <c r="Y175" i="2"/>
  <c r="Y71" i="2"/>
  <c r="Y72" i="2"/>
  <c r="Y73" i="2"/>
  <c r="Y74" i="2"/>
  <c r="Y75" i="2"/>
  <c r="Y206" i="2"/>
  <c r="Y207" i="2"/>
  <c r="Y43" i="2"/>
  <c r="Y44" i="2"/>
  <c r="Y347" i="2"/>
  <c r="Y348" i="2"/>
  <c r="Y289" i="2"/>
  <c r="Y290" i="2"/>
  <c r="Y27" i="2"/>
  <c r="Y28" i="2"/>
  <c r="Y222" i="2"/>
  <c r="Y223" i="2"/>
  <c r="Y11" i="2"/>
  <c r="Y12" i="2"/>
  <c r="Y155" i="2"/>
  <c r="Y156" i="2"/>
  <c r="Y305" i="2"/>
  <c r="Y306" i="2"/>
  <c r="Y376" i="2"/>
  <c r="Y377" i="2"/>
  <c r="Y378" i="2"/>
  <c r="Y251" i="2"/>
  <c r="Y252" i="2"/>
  <c r="Y253" i="2"/>
  <c r="Y254" i="2"/>
  <c r="Y255" i="2"/>
  <c r="Y349" i="2"/>
  <c r="Y350" i="2"/>
  <c r="Y192" i="2"/>
  <c r="Y193" i="2"/>
  <c r="Y29" i="2"/>
  <c r="Y30" i="2"/>
  <c r="Y76" i="2"/>
  <c r="Y77" i="2"/>
  <c r="Y78" i="2"/>
  <c r="Y79" i="2"/>
  <c r="Y80" i="2"/>
  <c r="Y365" i="2"/>
  <c r="Y366" i="2"/>
  <c r="Y291" i="2"/>
  <c r="Y292" i="2"/>
  <c r="Y208" i="2"/>
  <c r="Y209" i="2"/>
  <c r="Y116" i="2"/>
  <c r="Y117" i="2"/>
  <c r="Y118" i="2"/>
  <c r="Y119" i="2"/>
  <c r="Y120" i="2"/>
  <c r="Y224" i="2"/>
  <c r="Y225" i="2"/>
  <c r="Y307" i="2"/>
  <c r="Y308" i="2"/>
  <c r="Y176" i="2"/>
  <c r="Y177" i="2"/>
  <c r="Y157" i="2"/>
  <c r="Y158" i="2"/>
  <c r="Y13" i="2"/>
  <c r="Y14" i="2"/>
  <c r="Y274" i="2"/>
  <c r="Y275" i="2"/>
  <c r="Y332" i="2"/>
  <c r="Y333" i="2"/>
  <c r="Y45" i="2"/>
  <c r="Y46" i="2"/>
  <c r="Y159" i="2"/>
  <c r="Y160" i="2"/>
  <c r="Y15" i="2"/>
  <c r="Y16" i="2"/>
  <c r="Y210" i="2"/>
  <c r="Y211" i="2"/>
  <c r="Y351" i="2"/>
  <c r="Y352" i="2"/>
  <c r="Y31" i="2"/>
  <c r="Y32" i="2"/>
  <c r="Y256" i="2"/>
  <c r="Y257" i="2"/>
  <c r="Y258" i="2"/>
  <c r="Y259" i="2"/>
  <c r="Y260" i="2"/>
  <c r="Y47" i="2"/>
  <c r="Y48" i="2"/>
  <c r="Y276" i="2"/>
  <c r="Y277" i="2"/>
  <c r="Y278" i="2"/>
  <c r="Y178" i="2"/>
  <c r="Y179" i="2"/>
  <c r="Y309" i="2"/>
  <c r="Y310" i="2"/>
  <c r="Y293" i="2"/>
  <c r="Y294" i="2"/>
  <c r="Y194" i="2"/>
  <c r="Y195" i="2"/>
  <c r="Y367" i="2"/>
  <c r="Y368" i="2"/>
  <c r="Y334" i="2"/>
  <c r="Y335" i="2"/>
  <c r="Y226" i="2"/>
  <c r="Y227" i="2"/>
  <c r="Y81" i="2"/>
  <c r="Y82" i="2"/>
  <c r="Y83" i="2"/>
  <c r="Y84" i="2"/>
  <c r="Y85" i="2"/>
  <c r="Y121" i="2"/>
  <c r="Y122" i="2"/>
  <c r="Y123" i="2"/>
  <c r="Y124" i="2"/>
  <c r="Y125" i="2"/>
  <c r="Y379" i="2"/>
  <c r="Y380" i="2"/>
  <c r="Y369" i="2"/>
  <c r="Y370" i="2"/>
  <c r="Y261" i="2"/>
  <c r="Y262" i="2"/>
  <c r="Y317" i="2"/>
  <c r="Y263" i="2"/>
  <c r="Y318" i="2"/>
  <c r="Y180" i="2"/>
  <c r="Y181" i="2"/>
  <c r="Y295" i="2"/>
  <c r="Y296" i="2"/>
  <c r="Y336" i="2"/>
  <c r="Y337" i="2"/>
  <c r="Y161" i="2"/>
  <c r="Y162" i="2"/>
  <c r="Y17" i="2"/>
  <c r="Y18" i="2"/>
  <c r="Y279" i="2"/>
  <c r="Y280" i="2"/>
  <c r="Y353" i="2"/>
  <c r="Y354" i="2"/>
  <c r="Y86" i="2"/>
  <c r="Y87" i="2"/>
  <c r="Y88" i="2"/>
  <c r="Y89" i="2"/>
  <c r="Y90" i="2"/>
  <c r="Y196" i="2"/>
  <c r="Y197" i="2"/>
  <c r="Y126" i="2"/>
  <c r="Y127" i="2"/>
  <c r="Y128" i="2"/>
  <c r="Y129" i="2"/>
  <c r="Y130" i="2"/>
  <c r="Y33" i="2"/>
  <c r="Y34" i="2"/>
  <c r="Y228" i="2"/>
  <c r="Y229" i="2"/>
  <c r="Y311" i="2"/>
  <c r="Y312" i="2"/>
  <c r="Y212" i="2"/>
  <c r="Y213" i="2"/>
  <c r="Y49" i="2"/>
  <c r="Y50" i="2"/>
  <c r="Y381" i="2"/>
  <c r="Y264" i="2"/>
  <c r="X265" i="2"/>
  <c r="X131" i="2"/>
  <c r="X132" i="2"/>
  <c r="X338" i="2"/>
  <c r="X339" i="2"/>
  <c r="X319" i="2"/>
  <c r="X320" i="2"/>
  <c r="X230" i="2"/>
  <c r="X231" i="2"/>
  <c r="X232" i="2"/>
  <c r="X233" i="2"/>
  <c r="X234" i="2"/>
  <c r="X91" i="2"/>
  <c r="X92" i="2"/>
  <c r="X93" i="2"/>
  <c r="X94" i="2"/>
  <c r="X95" i="2"/>
  <c r="X214" i="2"/>
  <c r="X215" i="2"/>
  <c r="X2" i="2"/>
  <c r="X3" i="2"/>
  <c r="X147" i="2"/>
  <c r="X148" i="2"/>
  <c r="X281" i="2"/>
  <c r="X282" i="2"/>
  <c r="X355" i="2"/>
  <c r="X356" i="2"/>
  <c r="X297" i="2"/>
  <c r="X298" i="2"/>
  <c r="X19" i="2"/>
  <c r="X20" i="2"/>
  <c r="X198" i="2"/>
  <c r="X199" i="2"/>
  <c r="X163" i="2"/>
  <c r="X164" i="2"/>
  <c r="X51" i="2"/>
  <c r="X52" i="2"/>
  <c r="X53" i="2"/>
  <c r="X54" i="2"/>
  <c r="X55" i="2"/>
  <c r="X182" i="2"/>
  <c r="X183" i="2"/>
  <c r="X4" i="2"/>
  <c r="X5" i="2"/>
  <c r="X321" i="2"/>
  <c r="X322" i="2"/>
  <c r="X266" i="2"/>
  <c r="X267" i="2"/>
  <c r="X357" i="2"/>
  <c r="X358" i="2"/>
  <c r="X184" i="2"/>
  <c r="X185" i="2"/>
  <c r="X133" i="2"/>
  <c r="X134" i="2"/>
  <c r="X56" i="2"/>
  <c r="X57" i="2"/>
  <c r="X58" i="2"/>
  <c r="X59" i="2"/>
  <c r="X60" i="2"/>
  <c r="X283" i="2"/>
  <c r="X284" i="2"/>
  <c r="X149" i="2"/>
  <c r="X150" i="2"/>
  <c r="X96" i="2"/>
  <c r="X97" i="2"/>
  <c r="X98" i="2"/>
  <c r="X99" i="2"/>
  <c r="X100" i="2"/>
  <c r="X200" i="2"/>
  <c r="X201" i="2"/>
  <c r="X299" i="2"/>
  <c r="X300" i="2"/>
  <c r="X340" i="2"/>
  <c r="X341" i="2"/>
  <c r="X21" i="2"/>
  <c r="X22" i="2"/>
  <c r="X235" i="2"/>
  <c r="X313" i="2"/>
  <c r="X236" i="2"/>
  <c r="X237" i="2"/>
  <c r="X314" i="2"/>
  <c r="X216" i="2"/>
  <c r="X217" i="2"/>
  <c r="X165" i="2"/>
  <c r="X166" i="2"/>
  <c r="X373" i="2"/>
  <c r="X371" i="2"/>
  <c r="X372" i="2"/>
  <c r="X23" i="2"/>
  <c r="X24" i="2"/>
  <c r="X301" i="2"/>
  <c r="X302" i="2"/>
  <c r="X167" i="2"/>
  <c r="X168" i="2"/>
  <c r="X169" i="2"/>
  <c r="X170" i="2"/>
  <c r="X171" i="2"/>
  <c r="X359" i="2"/>
  <c r="X360" i="2"/>
  <c r="X268" i="2"/>
  <c r="X269" i="2"/>
  <c r="X186" i="2"/>
  <c r="X187" i="2"/>
  <c r="X238" i="2"/>
  <c r="X239" i="2"/>
  <c r="X240" i="2"/>
  <c r="X241" i="2"/>
  <c r="X242" i="2"/>
  <c r="X61" i="2"/>
  <c r="X62" i="2"/>
  <c r="X63" i="2"/>
  <c r="X64" i="2"/>
  <c r="X65" i="2"/>
  <c r="X323" i="2"/>
  <c r="X324" i="2"/>
  <c r="X342" i="2"/>
  <c r="X343" i="2"/>
  <c r="X344" i="2"/>
  <c r="X218" i="2"/>
  <c r="X219" i="2"/>
  <c r="X135" i="2"/>
  <c r="X136" i="2"/>
  <c r="X101" i="2"/>
  <c r="X102" i="2"/>
  <c r="X103" i="2"/>
  <c r="X104" i="2"/>
  <c r="X105" i="2"/>
  <c r="X151" i="2"/>
  <c r="X152" i="2"/>
  <c r="X6" i="2"/>
  <c r="X7" i="2"/>
  <c r="X8" i="2"/>
  <c r="X285" i="2"/>
  <c r="X286" i="2"/>
  <c r="X202" i="2"/>
  <c r="X203" i="2"/>
  <c r="X361" i="2"/>
  <c r="X362" i="2"/>
  <c r="X153" i="2"/>
  <c r="X154" i="2"/>
  <c r="X137" i="2"/>
  <c r="X138" i="2"/>
  <c r="X188" i="2"/>
  <c r="X189" i="2"/>
  <c r="X303" i="2"/>
  <c r="X304" i="2"/>
  <c r="X9" i="2"/>
  <c r="X10" i="2"/>
  <c r="X66" i="2"/>
  <c r="X67" i="2"/>
  <c r="X68" i="2"/>
  <c r="X69" i="2"/>
  <c r="X70" i="2"/>
  <c r="X287" i="2"/>
  <c r="X288" i="2"/>
  <c r="X106" i="2"/>
  <c r="X107" i="2"/>
  <c r="X108" i="2"/>
  <c r="X109" i="2"/>
  <c r="X110" i="2"/>
  <c r="X270" i="2"/>
  <c r="X271" i="2"/>
  <c r="X204" i="2"/>
  <c r="X205" i="2"/>
  <c r="X345" i="2"/>
  <c r="X346" i="2"/>
  <c r="X172" i="2"/>
  <c r="X173" i="2"/>
  <c r="X243" i="2"/>
  <c r="X315" i="2"/>
  <c r="X244" i="2"/>
  <c r="X316" i="2"/>
  <c r="X245" i="2"/>
  <c r="X25" i="2"/>
  <c r="X26" i="2"/>
  <c r="X325" i="2"/>
  <c r="X326" i="2"/>
  <c r="X220" i="2"/>
  <c r="X221" i="2"/>
  <c r="X111" i="2"/>
  <c r="X112" i="2"/>
  <c r="X113" i="2"/>
  <c r="X114" i="2"/>
  <c r="X115" i="2"/>
  <c r="X327" i="2"/>
  <c r="X328" i="2"/>
  <c r="X329" i="2"/>
  <c r="X330" i="2"/>
  <c r="X331" i="2"/>
  <c r="X190" i="2"/>
  <c r="X191" i="2"/>
  <c r="X374" i="2"/>
  <c r="X375" i="2"/>
  <c r="X246" i="2"/>
  <c r="X247" i="2"/>
  <c r="X248" i="2"/>
  <c r="X249" i="2"/>
  <c r="X250" i="2"/>
  <c r="X272" i="2"/>
  <c r="X273" i="2"/>
  <c r="X363" i="2"/>
  <c r="X364" i="2"/>
  <c r="X174" i="2"/>
  <c r="X175" i="2"/>
  <c r="X71" i="2"/>
  <c r="X72" i="2"/>
  <c r="X73" i="2"/>
  <c r="X74" i="2"/>
  <c r="X75" i="2"/>
  <c r="X206" i="2"/>
  <c r="X207" i="2"/>
  <c r="X347" i="2"/>
  <c r="X348" i="2"/>
  <c r="X289" i="2"/>
  <c r="X290" i="2"/>
  <c r="X27" i="2"/>
  <c r="X28" i="2"/>
  <c r="X222" i="2"/>
  <c r="X223" i="2"/>
  <c r="X11" i="2"/>
  <c r="X12" i="2"/>
  <c r="X139" i="2"/>
  <c r="X140" i="2"/>
  <c r="X155" i="2"/>
  <c r="X156" i="2"/>
  <c r="X305" i="2"/>
  <c r="X306" i="2"/>
  <c r="X376" i="2"/>
  <c r="X377" i="2"/>
  <c r="X378" i="2"/>
  <c r="X251" i="2"/>
  <c r="X252" i="2"/>
  <c r="X253" i="2"/>
  <c r="X254" i="2"/>
  <c r="X255" i="2"/>
  <c r="X349" i="2"/>
  <c r="X350" i="2"/>
  <c r="X141" i="2"/>
  <c r="X142" i="2"/>
  <c r="X192" i="2"/>
  <c r="X193" i="2"/>
  <c r="X29" i="2"/>
  <c r="X30" i="2"/>
  <c r="X76" i="2"/>
  <c r="X77" i="2"/>
  <c r="X78" i="2"/>
  <c r="X79" i="2"/>
  <c r="X80" i="2"/>
  <c r="X365" i="2"/>
  <c r="X366" i="2"/>
  <c r="X291" i="2"/>
  <c r="X292" i="2"/>
  <c r="X208" i="2"/>
  <c r="X209" i="2"/>
  <c r="X116" i="2"/>
  <c r="X117" i="2"/>
  <c r="X118" i="2"/>
  <c r="X119" i="2"/>
  <c r="X120" i="2"/>
  <c r="X224" i="2"/>
  <c r="X225" i="2"/>
  <c r="X307" i="2"/>
  <c r="X308" i="2"/>
  <c r="X176" i="2"/>
  <c r="X177" i="2"/>
  <c r="X157" i="2"/>
  <c r="X158" i="2"/>
  <c r="X13" i="2"/>
  <c r="X14" i="2"/>
  <c r="X274" i="2"/>
  <c r="X275" i="2"/>
  <c r="X332" i="2"/>
  <c r="X333" i="2"/>
  <c r="X159" i="2"/>
  <c r="X160" i="2"/>
  <c r="X15" i="2"/>
  <c r="X16" i="2"/>
  <c r="X210" i="2"/>
  <c r="X211" i="2"/>
  <c r="X143" i="2"/>
  <c r="X144" i="2"/>
  <c r="X351" i="2"/>
  <c r="X352" i="2"/>
  <c r="X31" i="2"/>
  <c r="X32" i="2"/>
  <c r="X256" i="2"/>
  <c r="X257" i="2"/>
  <c r="X258" i="2"/>
  <c r="X259" i="2"/>
  <c r="X260" i="2"/>
  <c r="X276" i="2"/>
  <c r="X277" i="2"/>
  <c r="X278" i="2"/>
  <c r="X178" i="2"/>
  <c r="X179" i="2"/>
  <c r="X309" i="2"/>
  <c r="X310" i="2"/>
  <c r="X293" i="2"/>
  <c r="X294" i="2"/>
  <c r="X194" i="2"/>
  <c r="X195" i="2"/>
  <c r="X367" i="2"/>
  <c r="X368" i="2"/>
  <c r="X334" i="2"/>
  <c r="X335" i="2"/>
  <c r="X226" i="2"/>
  <c r="X227" i="2"/>
  <c r="X81" i="2"/>
  <c r="X82" i="2"/>
  <c r="X83" i="2"/>
  <c r="X84" i="2"/>
  <c r="X85" i="2"/>
  <c r="X121" i="2"/>
  <c r="X122" i="2"/>
  <c r="X123" i="2"/>
  <c r="X124" i="2"/>
  <c r="X125" i="2"/>
  <c r="X379" i="2"/>
  <c r="X380" i="2"/>
  <c r="X369" i="2"/>
  <c r="X370" i="2"/>
  <c r="X261" i="2"/>
  <c r="X262" i="2"/>
  <c r="X317" i="2"/>
  <c r="X263" i="2"/>
  <c r="X318" i="2"/>
  <c r="X180" i="2"/>
  <c r="X181" i="2"/>
  <c r="X295" i="2"/>
  <c r="X296" i="2"/>
  <c r="X336" i="2"/>
  <c r="X337" i="2"/>
  <c r="X161" i="2"/>
  <c r="X162" i="2"/>
  <c r="X17" i="2"/>
  <c r="X18" i="2"/>
  <c r="X279" i="2"/>
  <c r="X280" i="2"/>
  <c r="X353" i="2"/>
  <c r="X354" i="2"/>
  <c r="X86" i="2"/>
  <c r="X87" i="2"/>
  <c r="X88" i="2"/>
  <c r="X89" i="2"/>
  <c r="X90" i="2"/>
  <c r="X196" i="2"/>
  <c r="X197" i="2"/>
  <c r="X126" i="2"/>
  <c r="X127" i="2"/>
  <c r="X128" i="2"/>
  <c r="X129" i="2"/>
  <c r="X130" i="2"/>
  <c r="X33" i="2"/>
  <c r="X34" i="2"/>
  <c r="X228" i="2"/>
  <c r="X229" i="2"/>
  <c r="X145" i="2"/>
  <c r="X146" i="2"/>
  <c r="X311" i="2"/>
  <c r="X312" i="2"/>
  <c r="X212" i="2"/>
  <c r="X213" i="2"/>
  <c r="X381" i="2"/>
  <c r="X264" i="2"/>
  <c r="W265" i="2"/>
  <c r="W131" i="2"/>
  <c r="W132" i="2"/>
  <c r="W35" i="2"/>
  <c r="W36" i="2"/>
  <c r="W338" i="2"/>
  <c r="W339" i="2"/>
  <c r="W319" i="2"/>
  <c r="W320" i="2"/>
  <c r="W230" i="2"/>
  <c r="W231" i="2"/>
  <c r="W232" i="2"/>
  <c r="W233" i="2"/>
  <c r="W234" i="2"/>
  <c r="W91" i="2"/>
  <c r="W92" i="2"/>
  <c r="W93" i="2"/>
  <c r="W94" i="2"/>
  <c r="W95" i="2"/>
  <c r="W214" i="2"/>
  <c r="W215" i="2"/>
  <c r="W2" i="2"/>
  <c r="W3" i="2"/>
  <c r="W147" i="2"/>
  <c r="W148" i="2"/>
  <c r="W281" i="2"/>
  <c r="W282" i="2"/>
  <c r="W355" i="2"/>
  <c r="W356" i="2"/>
  <c r="W297" i="2"/>
  <c r="W298" i="2"/>
  <c r="W198" i="2"/>
  <c r="W199" i="2"/>
  <c r="W163" i="2"/>
  <c r="W164" i="2"/>
  <c r="W51" i="2"/>
  <c r="W52" i="2"/>
  <c r="W53" i="2"/>
  <c r="W54" i="2"/>
  <c r="W55" i="2"/>
  <c r="W182" i="2"/>
  <c r="W183" i="2"/>
  <c r="W4" i="2"/>
  <c r="W5" i="2"/>
  <c r="W321" i="2"/>
  <c r="W322" i="2"/>
  <c r="W266" i="2"/>
  <c r="W267" i="2"/>
  <c r="W357" i="2"/>
  <c r="W358" i="2"/>
  <c r="W184" i="2"/>
  <c r="W185" i="2"/>
  <c r="W133" i="2"/>
  <c r="W134" i="2"/>
  <c r="W56" i="2"/>
  <c r="W57" i="2"/>
  <c r="W58" i="2"/>
  <c r="W59" i="2"/>
  <c r="W60" i="2"/>
  <c r="W283" i="2"/>
  <c r="W284" i="2"/>
  <c r="W149" i="2"/>
  <c r="W150" i="2"/>
  <c r="W96" i="2"/>
  <c r="W97" i="2"/>
  <c r="W98" i="2"/>
  <c r="W99" i="2"/>
  <c r="W100" i="2"/>
  <c r="W200" i="2"/>
  <c r="W201" i="2"/>
  <c r="W299" i="2"/>
  <c r="W300" i="2"/>
  <c r="W37" i="2"/>
  <c r="W38" i="2"/>
  <c r="W340" i="2"/>
  <c r="W341" i="2"/>
  <c r="W235" i="2"/>
  <c r="W313" i="2"/>
  <c r="W236" i="2"/>
  <c r="W237" i="2"/>
  <c r="W314" i="2"/>
  <c r="W216" i="2"/>
  <c r="W217" i="2"/>
  <c r="W165" i="2"/>
  <c r="W166" i="2"/>
  <c r="W373" i="2"/>
  <c r="W371" i="2"/>
  <c r="W372" i="2"/>
  <c r="W301" i="2"/>
  <c r="W302" i="2"/>
  <c r="W39" i="2"/>
  <c r="W40" i="2"/>
  <c r="W167" i="2"/>
  <c r="W168" i="2"/>
  <c r="W169" i="2"/>
  <c r="W170" i="2"/>
  <c r="W171" i="2"/>
  <c r="W359" i="2"/>
  <c r="W360" i="2"/>
  <c r="W268" i="2"/>
  <c r="W269" i="2"/>
  <c r="W186" i="2"/>
  <c r="W187" i="2"/>
  <c r="W238" i="2"/>
  <c r="W239" i="2"/>
  <c r="W240" i="2"/>
  <c r="W241" i="2"/>
  <c r="W242" i="2"/>
  <c r="W61" i="2"/>
  <c r="W62" i="2"/>
  <c r="W63" i="2"/>
  <c r="W64" i="2"/>
  <c r="W65" i="2"/>
  <c r="W323" i="2"/>
  <c r="W324" i="2"/>
  <c r="W342" i="2"/>
  <c r="W343" i="2"/>
  <c r="W344" i="2"/>
  <c r="W218" i="2"/>
  <c r="W219" i="2"/>
  <c r="W135" i="2"/>
  <c r="W136" i="2"/>
  <c r="W101" i="2"/>
  <c r="W102" i="2"/>
  <c r="W103" i="2"/>
  <c r="W104" i="2"/>
  <c r="W105" i="2"/>
  <c r="W151" i="2"/>
  <c r="W152" i="2"/>
  <c r="W6" i="2"/>
  <c r="W7" i="2"/>
  <c r="W8" i="2"/>
  <c r="W285" i="2"/>
  <c r="W286" i="2"/>
  <c r="W202" i="2"/>
  <c r="W203" i="2"/>
  <c r="W361" i="2"/>
  <c r="W362" i="2"/>
  <c r="W153" i="2"/>
  <c r="W154" i="2"/>
  <c r="W137" i="2"/>
  <c r="W138" i="2"/>
  <c r="W188" i="2"/>
  <c r="W189" i="2"/>
  <c r="W303" i="2"/>
  <c r="W304" i="2"/>
  <c r="W9" i="2"/>
  <c r="W10" i="2"/>
  <c r="W66" i="2"/>
  <c r="W67" i="2"/>
  <c r="W68" i="2"/>
  <c r="W69" i="2"/>
  <c r="W70" i="2"/>
  <c r="W287" i="2"/>
  <c r="W288" i="2"/>
  <c r="W106" i="2"/>
  <c r="W107" i="2"/>
  <c r="W108" i="2"/>
  <c r="W109" i="2"/>
  <c r="W110" i="2"/>
  <c r="W270" i="2"/>
  <c r="W271" i="2"/>
  <c r="W41" i="2"/>
  <c r="W42" i="2"/>
  <c r="W204" i="2"/>
  <c r="W205" i="2"/>
  <c r="W345" i="2"/>
  <c r="W346" i="2"/>
  <c r="W172" i="2"/>
  <c r="W173" i="2"/>
  <c r="W243" i="2"/>
  <c r="W315" i="2"/>
  <c r="W244" i="2"/>
  <c r="W316" i="2"/>
  <c r="W245" i="2"/>
  <c r="W325" i="2"/>
  <c r="W326" i="2"/>
  <c r="W220" i="2"/>
  <c r="W221" i="2"/>
  <c r="W111" i="2"/>
  <c r="W112" i="2"/>
  <c r="W113" i="2"/>
  <c r="W114" i="2"/>
  <c r="W115" i="2"/>
  <c r="W327" i="2"/>
  <c r="W328" i="2"/>
  <c r="W329" i="2"/>
  <c r="W330" i="2"/>
  <c r="W331" i="2"/>
  <c r="W190" i="2"/>
  <c r="W191" i="2"/>
  <c r="W374" i="2"/>
  <c r="W375" i="2"/>
  <c r="W246" i="2"/>
  <c r="W247" i="2"/>
  <c r="W248" i="2"/>
  <c r="W249" i="2"/>
  <c r="W250" i="2"/>
  <c r="W272" i="2"/>
  <c r="W273" i="2"/>
  <c r="W363" i="2"/>
  <c r="W364" i="2"/>
  <c r="W174" i="2"/>
  <c r="W175" i="2"/>
  <c r="W71" i="2"/>
  <c r="W72" i="2"/>
  <c r="W73" i="2"/>
  <c r="W74" i="2"/>
  <c r="W75" i="2"/>
  <c r="W206" i="2"/>
  <c r="W207" i="2"/>
  <c r="W43" i="2"/>
  <c r="W44" i="2"/>
  <c r="W347" i="2"/>
  <c r="W348" i="2"/>
  <c r="W289" i="2"/>
  <c r="W290" i="2"/>
  <c r="W222" i="2"/>
  <c r="W223" i="2"/>
  <c r="W11" i="2"/>
  <c r="W12" i="2"/>
  <c r="W139" i="2"/>
  <c r="W140" i="2"/>
  <c r="W155" i="2"/>
  <c r="W156" i="2"/>
  <c r="W305" i="2"/>
  <c r="W306" i="2"/>
  <c r="W376" i="2"/>
  <c r="W377" i="2"/>
  <c r="W378" i="2"/>
  <c r="W251" i="2"/>
  <c r="W252" i="2"/>
  <c r="W253" i="2"/>
  <c r="W254" i="2"/>
  <c r="W255" i="2"/>
  <c r="W349" i="2"/>
  <c r="W350" i="2"/>
  <c r="W141" i="2"/>
  <c r="W142" i="2"/>
  <c r="W192" i="2"/>
  <c r="W193" i="2"/>
  <c r="W76" i="2"/>
  <c r="W77" i="2"/>
  <c r="W78" i="2"/>
  <c r="W79" i="2"/>
  <c r="W80" i="2"/>
  <c r="W365" i="2"/>
  <c r="W366" i="2"/>
  <c r="W291" i="2"/>
  <c r="W292" i="2"/>
  <c r="W208" i="2"/>
  <c r="W209" i="2"/>
  <c r="W116" i="2"/>
  <c r="W117" i="2"/>
  <c r="W118" i="2"/>
  <c r="W119" i="2"/>
  <c r="W120" i="2"/>
  <c r="W224" i="2"/>
  <c r="W225" i="2"/>
  <c r="W307" i="2"/>
  <c r="W308" i="2"/>
  <c r="W176" i="2"/>
  <c r="W177" i="2"/>
  <c r="W157" i="2"/>
  <c r="W158" i="2"/>
  <c r="W13" i="2"/>
  <c r="W14" i="2"/>
  <c r="W274" i="2"/>
  <c r="W275" i="2"/>
  <c r="W332" i="2"/>
  <c r="W333" i="2"/>
  <c r="W45" i="2"/>
  <c r="W46" i="2"/>
  <c r="W159" i="2"/>
  <c r="W160" i="2"/>
  <c r="W15" i="2"/>
  <c r="W16" i="2"/>
  <c r="W210" i="2"/>
  <c r="W211" i="2"/>
  <c r="W143" i="2"/>
  <c r="W144" i="2"/>
  <c r="W351" i="2"/>
  <c r="W352" i="2"/>
  <c r="W256" i="2"/>
  <c r="W257" i="2"/>
  <c r="W258" i="2"/>
  <c r="W259" i="2"/>
  <c r="W260" i="2"/>
  <c r="W47" i="2"/>
  <c r="W48" i="2"/>
  <c r="W276" i="2"/>
  <c r="W277" i="2"/>
  <c r="W278" i="2"/>
  <c r="W178" i="2"/>
  <c r="W179" i="2"/>
  <c r="W309" i="2"/>
  <c r="W310" i="2"/>
  <c r="W293" i="2"/>
  <c r="W294" i="2"/>
  <c r="W194" i="2"/>
  <c r="W195" i="2"/>
  <c r="W367" i="2"/>
  <c r="W368" i="2"/>
  <c r="W334" i="2"/>
  <c r="W335" i="2"/>
  <c r="W226" i="2"/>
  <c r="W227" i="2"/>
  <c r="W81" i="2"/>
  <c r="W82" i="2"/>
  <c r="W83" i="2"/>
  <c r="W84" i="2"/>
  <c r="W85" i="2"/>
  <c r="W121" i="2"/>
  <c r="W122" i="2"/>
  <c r="W123" i="2"/>
  <c r="W124" i="2"/>
  <c r="W125" i="2"/>
  <c r="W379" i="2"/>
  <c r="W380" i="2"/>
  <c r="W369" i="2"/>
  <c r="W370" i="2"/>
  <c r="W261" i="2"/>
  <c r="W262" i="2"/>
  <c r="W317" i="2"/>
  <c r="W263" i="2"/>
  <c r="W318" i="2"/>
  <c r="W180" i="2"/>
  <c r="W181" i="2"/>
  <c r="W295" i="2"/>
  <c r="W296" i="2"/>
  <c r="W336" i="2"/>
  <c r="W337" i="2"/>
  <c r="W161" i="2"/>
  <c r="W162" i="2"/>
  <c r="W17" i="2"/>
  <c r="W18" i="2"/>
  <c r="W279" i="2"/>
  <c r="W280" i="2"/>
  <c r="W353" i="2"/>
  <c r="W354" i="2"/>
  <c r="W86" i="2"/>
  <c r="W87" i="2"/>
  <c r="W88" i="2"/>
  <c r="W89" i="2"/>
  <c r="W90" i="2"/>
  <c r="W196" i="2"/>
  <c r="W197" i="2"/>
  <c r="W126" i="2"/>
  <c r="W127" i="2"/>
  <c r="W128" i="2"/>
  <c r="W129" i="2"/>
  <c r="W130" i="2"/>
  <c r="W228" i="2"/>
  <c r="W229" i="2"/>
  <c r="W145" i="2"/>
  <c r="W146" i="2"/>
  <c r="W311" i="2"/>
  <c r="W312" i="2"/>
  <c r="W212" i="2"/>
  <c r="W213" i="2"/>
  <c r="W49" i="2"/>
  <c r="W50" i="2"/>
  <c r="W381" i="2"/>
  <c r="W264" i="2"/>
  <c r="V265" i="2"/>
  <c r="V131" i="2"/>
  <c r="V132" i="2"/>
  <c r="V35" i="2"/>
  <c r="V36" i="2"/>
  <c r="V338" i="2"/>
  <c r="V339" i="2"/>
  <c r="V230" i="2"/>
  <c r="V231" i="2"/>
  <c r="V232" i="2"/>
  <c r="V233" i="2"/>
  <c r="V234" i="2"/>
  <c r="V91" i="2"/>
  <c r="V92" i="2"/>
  <c r="V93" i="2"/>
  <c r="V94" i="2"/>
  <c r="V95" i="2"/>
  <c r="V214" i="2"/>
  <c r="V215" i="2"/>
  <c r="V2" i="2"/>
  <c r="V3" i="2"/>
  <c r="V147" i="2"/>
  <c r="V148" i="2"/>
  <c r="V281" i="2"/>
  <c r="V282" i="2"/>
  <c r="V355" i="2"/>
  <c r="V356" i="2"/>
  <c r="V297" i="2"/>
  <c r="V298" i="2"/>
  <c r="V19" i="2"/>
  <c r="V20" i="2"/>
  <c r="V198" i="2"/>
  <c r="V199" i="2"/>
  <c r="V163" i="2"/>
  <c r="V164" i="2"/>
  <c r="V51" i="2"/>
  <c r="V52" i="2"/>
  <c r="V53" i="2"/>
  <c r="V54" i="2"/>
  <c r="V55" i="2"/>
  <c r="V182" i="2"/>
  <c r="V183" i="2"/>
  <c r="V4" i="2"/>
  <c r="V5" i="2"/>
  <c r="V266" i="2"/>
  <c r="V267" i="2"/>
  <c r="V357" i="2"/>
  <c r="V358" i="2"/>
  <c r="V184" i="2"/>
  <c r="V185" i="2"/>
  <c r="V133" i="2"/>
  <c r="V134" i="2"/>
  <c r="V56" i="2"/>
  <c r="V57" i="2"/>
  <c r="V58" i="2"/>
  <c r="V59" i="2"/>
  <c r="V60" i="2"/>
  <c r="V283" i="2"/>
  <c r="V284" i="2"/>
  <c r="V149" i="2"/>
  <c r="V150" i="2"/>
  <c r="V96" i="2"/>
  <c r="V97" i="2"/>
  <c r="V98" i="2"/>
  <c r="V99" i="2"/>
  <c r="V100" i="2"/>
  <c r="V200" i="2"/>
  <c r="V201" i="2"/>
  <c r="V299" i="2"/>
  <c r="V300" i="2"/>
  <c r="V37" i="2"/>
  <c r="V38" i="2"/>
  <c r="V340" i="2"/>
  <c r="V341" i="2"/>
  <c r="V21" i="2"/>
  <c r="V22" i="2"/>
  <c r="V235" i="2"/>
  <c r="V313" i="2"/>
  <c r="V236" i="2"/>
  <c r="V237" i="2"/>
  <c r="V314" i="2"/>
  <c r="V216" i="2"/>
  <c r="V217" i="2"/>
  <c r="V165" i="2"/>
  <c r="V166" i="2"/>
  <c r="V373" i="2"/>
  <c r="V371" i="2"/>
  <c r="V372" i="2"/>
  <c r="V23" i="2"/>
  <c r="V24" i="2"/>
  <c r="V301" i="2"/>
  <c r="V302" i="2"/>
  <c r="V39" i="2"/>
  <c r="V40" i="2"/>
  <c r="V167" i="2"/>
  <c r="V168" i="2"/>
  <c r="V169" i="2"/>
  <c r="V170" i="2"/>
  <c r="V171" i="2"/>
  <c r="V359" i="2"/>
  <c r="V360" i="2"/>
  <c r="V268" i="2"/>
  <c r="V269" i="2"/>
  <c r="V186" i="2"/>
  <c r="V187" i="2"/>
  <c r="V238" i="2"/>
  <c r="V239" i="2"/>
  <c r="V240" i="2"/>
  <c r="V241" i="2"/>
  <c r="V242" i="2"/>
  <c r="V61" i="2"/>
  <c r="V62" i="2"/>
  <c r="V63" i="2"/>
  <c r="V64" i="2"/>
  <c r="V65" i="2"/>
  <c r="V342" i="2"/>
  <c r="V343" i="2"/>
  <c r="V344" i="2"/>
  <c r="V218" i="2"/>
  <c r="V219" i="2"/>
  <c r="V135" i="2"/>
  <c r="V136" i="2"/>
  <c r="V101" i="2"/>
  <c r="V102" i="2"/>
  <c r="V103" i="2"/>
  <c r="V104" i="2"/>
  <c r="V105" i="2"/>
  <c r="V151" i="2"/>
  <c r="V152" i="2"/>
  <c r="V6" i="2"/>
  <c r="V7" i="2"/>
  <c r="V8" i="2"/>
  <c r="V285" i="2"/>
  <c r="V286" i="2"/>
  <c r="V202" i="2"/>
  <c r="V203" i="2"/>
  <c r="V361" i="2"/>
  <c r="V362" i="2"/>
  <c r="V153" i="2"/>
  <c r="V154" i="2"/>
  <c r="V137" i="2"/>
  <c r="V138" i="2"/>
  <c r="V188" i="2"/>
  <c r="V189" i="2"/>
  <c r="V303" i="2"/>
  <c r="V304" i="2"/>
  <c r="V9" i="2"/>
  <c r="V10" i="2"/>
  <c r="V66" i="2"/>
  <c r="V67" i="2"/>
  <c r="V68" i="2"/>
  <c r="V69" i="2"/>
  <c r="V70" i="2"/>
  <c r="V287" i="2"/>
  <c r="V288" i="2"/>
  <c r="V106" i="2"/>
  <c r="V107" i="2"/>
  <c r="V108" i="2"/>
  <c r="V109" i="2"/>
  <c r="V110" i="2"/>
  <c r="V270" i="2"/>
  <c r="V271" i="2"/>
  <c r="V41" i="2"/>
  <c r="V42" i="2"/>
  <c r="V204" i="2"/>
  <c r="V205" i="2"/>
  <c r="V345" i="2"/>
  <c r="V346" i="2"/>
  <c r="V172" i="2"/>
  <c r="V173" i="2"/>
  <c r="V243" i="2"/>
  <c r="V315" i="2"/>
  <c r="V244" i="2"/>
  <c r="V316" i="2"/>
  <c r="V245" i="2"/>
  <c r="V25" i="2"/>
  <c r="V26" i="2"/>
  <c r="V220" i="2"/>
  <c r="V221" i="2"/>
  <c r="V111" i="2"/>
  <c r="V112" i="2"/>
  <c r="V113" i="2"/>
  <c r="V114" i="2"/>
  <c r="V115" i="2"/>
  <c r="V190" i="2"/>
  <c r="V191" i="2"/>
  <c r="V374" i="2"/>
  <c r="V375" i="2"/>
  <c r="V246" i="2"/>
  <c r="V247" i="2"/>
  <c r="V248" i="2"/>
  <c r="V249" i="2"/>
  <c r="V250" i="2"/>
  <c r="V272" i="2"/>
  <c r="V273" i="2"/>
  <c r="V363" i="2"/>
  <c r="V364" i="2"/>
  <c r="V174" i="2"/>
  <c r="V175" i="2"/>
  <c r="V71" i="2"/>
  <c r="V72" i="2"/>
  <c r="V73" i="2"/>
  <c r="V74" i="2"/>
  <c r="V75" i="2"/>
  <c r="V206" i="2"/>
  <c r="V207" i="2"/>
  <c r="V43" i="2"/>
  <c r="V44" i="2"/>
  <c r="V347" i="2"/>
  <c r="V348" i="2"/>
  <c r="V289" i="2"/>
  <c r="V290" i="2"/>
  <c r="V27" i="2"/>
  <c r="V28" i="2"/>
  <c r="V222" i="2"/>
  <c r="V223" i="2"/>
  <c r="V11" i="2"/>
  <c r="V12" i="2"/>
  <c r="V139" i="2"/>
  <c r="V140" i="2"/>
  <c r="V155" i="2"/>
  <c r="V156" i="2"/>
  <c r="V305" i="2"/>
  <c r="V306" i="2"/>
  <c r="V376" i="2"/>
  <c r="V377" i="2"/>
  <c r="V378" i="2"/>
  <c r="V251" i="2"/>
  <c r="V252" i="2"/>
  <c r="V253" i="2"/>
  <c r="V254" i="2"/>
  <c r="V255" i="2"/>
  <c r="V349" i="2"/>
  <c r="V350" i="2"/>
  <c r="V141" i="2"/>
  <c r="V142" i="2"/>
  <c r="V192" i="2"/>
  <c r="V193" i="2"/>
  <c r="V29" i="2"/>
  <c r="V30" i="2"/>
  <c r="V76" i="2"/>
  <c r="V77" i="2"/>
  <c r="V78" i="2"/>
  <c r="V79" i="2"/>
  <c r="V80" i="2"/>
  <c r="V365" i="2"/>
  <c r="V366" i="2"/>
  <c r="V291" i="2"/>
  <c r="V292" i="2"/>
  <c r="V208" i="2"/>
  <c r="V209" i="2"/>
  <c r="V116" i="2"/>
  <c r="V117" i="2"/>
  <c r="V118" i="2"/>
  <c r="V119" i="2"/>
  <c r="V120" i="2"/>
  <c r="V224" i="2"/>
  <c r="V225" i="2"/>
  <c r="V307" i="2"/>
  <c r="V308" i="2"/>
  <c r="V176" i="2"/>
  <c r="V177" i="2"/>
  <c r="V157" i="2"/>
  <c r="V158" i="2"/>
  <c r="V13" i="2"/>
  <c r="V14" i="2"/>
  <c r="V274" i="2"/>
  <c r="V275" i="2"/>
  <c r="V45" i="2"/>
  <c r="V46" i="2"/>
  <c r="V159" i="2"/>
  <c r="V160" i="2"/>
  <c r="V15" i="2"/>
  <c r="V16" i="2"/>
  <c r="V210" i="2"/>
  <c r="V211" i="2"/>
  <c r="V143" i="2"/>
  <c r="V144" i="2"/>
  <c r="V351" i="2"/>
  <c r="V352" i="2"/>
  <c r="V31" i="2"/>
  <c r="V32" i="2"/>
  <c r="V256" i="2"/>
  <c r="V257" i="2"/>
  <c r="V258" i="2"/>
  <c r="V259" i="2"/>
  <c r="V260" i="2"/>
  <c r="V47" i="2"/>
  <c r="V48" i="2"/>
  <c r="V276" i="2"/>
  <c r="V277" i="2"/>
  <c r="V278" i="2"/>
  <c r="V178" i="2"/>
  <c r="V179" i="2"/>
  <c r="V309" i="2"/>
  <c r="V310" i="2"/>
  <c r="V293" i="2"/>
  <c r="V294" i="2"/>
  <c r="V194" i="2"/>
  <c r="V195" i="2"/>
  <c r="V367" i="2"/>
  <c r="V368" i="2"/>
  <c r="V226" i="2"/>
  <c r="V227" i="2"/>
  <c r="V81" i="2"/>
  <c r="V82" i="2"/>
  <c r="V83" i="2"/>
  <c r="V84" i="2"/>
  <c r="V85" i="2"/>
  <c r="V121" i="2"/>
  <c r="V122" i="2"/>
  <c r="V123" i="2"/>
  <c r="V124" i="2"/>
  <c r="V125" i="2"/>
  <c r="V379" i="2"/>
  <c r="V380" i="2"/>
  <c r="V369" i="2"/>
  <c r="V370" i="2"/>
  <c r="V261" i="2"/>
  <c r="V262" i="2"/>
  <c r="V317" i="2"/>
  <c r="V263" i="2"/>
  <c r="V318" i="2"/>
  <c r="V180" i="2"/>
  <c r="V181" i="2"/>
  <c r="V295" i="2"/>
  <c r="V296" i="2"/>
  <c r="V161" i="2"/>
  <c r="V162" i="2"/>
  <c r="V17" i="2"/>
  <c r="V18" i="2"/>
  <c r="V279" i="2"/>
  <c r="V280" i="2"/>
  <c r="V353" i="2"/>
  <c r="V354" i="2"/>
  <c r="V86" i="2"/>
  <c r="V87" i="2"/>
  <c r="V88" i="2"/>
  <c r="V89" i="2"/>
  <c r="V90" i="2"/>
  <c r="V196" i="2"/>
  <c r="V197" i="2"/>
  <c r="V126" i="2"/>
  <c r="V127" i="2"/>
  <c r="V128" i="2"/>
  <c r="V129" i="2"/>
  <c r="V130" i="2"/>
  <c r="V33" i="2"/>
  <c r="V34" i="2"/>
  <c r="V228" i="2"/>
  <c r="V229" i="2"/>
  <c r="V145" i="2"/>
  <c r="V146" i="2"/>
  <c r="V311" i="2"/>
  <c r="V312" i="2"/>
  <c r="V212" i="2"/>
  <c r="V213" i="2"/>
  <c r="V49" i="2"/>
  <c r="V50" i="2"/>
  <c r="V381" i="2"/>
  <c r="V264" i="2"/>
  <c r="U265" i="2"/>
  <c r="U131" i="2"/>
  <c r="U132" i="2"/>
  <c r="U35" i="2"/>
  <c r="U36" i="2"/>
  <c r="U338" i="2"/>
  <c r="U339" i="2"/>
  <c r="U319" i="2"/>
  <c r="U320" i="2"/>
  <c r="U230" i="2"/>
  <c r="U231" i="2"/>
  <c r="U232" i="2"/>
  <c r="U233" i="2"/>
  <c r="U234" i="2"/>
  <c r="U91" i="2"/>
  <c r="U92" i="2"/>
  <c r="U93" i="2"/>
  <c r="U94" i="2"/>
  <c r="U95" i="2"/>
  <c r="U214" i="2"/>
  <c r="U215" i="2"/>
  <c r="U2" i="2"/>
  <c r="U3" i="2"/>
  <c r="U147" i="2"/>
  <c r="U148" i="2"/>
  <c r="U281" i="2"/>
  <c r="U282" i="2"/>
  <c r="U355" i="2"/>
  <c r="U356" i="2"/>
  <c r="U19" i="2"/>
  <c r="U20" i="2"/>
  <c r="U198" i="2"/>
  <c r="U199" i="2"/>
  <c r="U163" i="2"/>
  <c r="U164" i="2"/>
  <c r="U51" i="2"/>
  <c r="U52" i="2"/>
  <c r="U53" i="2"/>
  <c r="U54" i="2"/>
  <c r="U55" i="2"/>
  <c r="U182" i="2"/>
  <c r="U183" i="2"/>
  <c r="U4" i="2"/>
  <c r="U5" i="2"/>
  <c r="U321" i="2"/>
  <c r="U322" i="2"/>
  <c r="U266" i="2"/>
  <c r="U267" i="2"/>
  <c r="U357" i="2"/>
  <c r="U358" i="2"/>
  <c r="U184" i="2"/>
  <c r="U185" i="2"/>
  <c r="U133" i="2"/>
  <c r="U134" i="2"/>
  <c r="U56" i="2"/>
  <c r="U57" i="2"/>
  <c r="U58" i="2"/>
  <c r="U59" i="2"/>
  <c r="U60" i="2"/>
  <c r="U283" i="2"/>
  <c r="U284" i="2"/>
  <c r="U149" i="2"/>
  <c r="U150" i="2"/>
  <c r="U96" i="2"/>
  <c r="U97" i="2"/>
  <c r="U98" i="2"/>
  <c r="U99" i="2"/>
  <c r="U100" i="2"/>
  <c r="U200" i="2"/>
  <c r="U201" i="2"/>
  <c r="U37" i="2"/>
  <c r="U38" i="2"/>
  <c r="U340" i="2"/>
  <c r="U341" i="2"/>
  <c r="U21" i="2"/>
  <c r="U22" i="2"/>
  <c r="U235" i="2"/>
  <c r="U313" i="2"/>
  <c r="U236" i="2"/>
  <c r="U237" i="2"/>
  <c r="U314" i="2"/>
  <c r="U216" i="2"/>
  <c r="U217" i="2"/>
  <c r="U165" i="2"/>
  <c r="U166" i="2"/>
  <c r="U373" i="2"/>
  <c r="U371" i="2"/>
  <c r="U372" i="2"/>
  <c r="U23" i="2"/>
  <c r="U24" i="2"/>
  <c r="U39" i="2"/>
  <c r="U40" i="2"/>
  <c r="U167" i="2"/>
  <c r="U168" i="2"/>
  <c r="U169" i="2"/>
  <c r="U170" i="2"/>
  <c r="U171" i="2"/>
  <c r="U359" i="2"/>
  <c r="U360" i="2"/>
  <c r="U268" i="2"/>
  <c r="U269" i="2"/>
  <c r="U186" i="2"/>
  <c r="U187" i="2"/>
  <c r="U238" i="2"/>
  <c r="U239" i="2"/>
  <c r="U240" i="2"/>
  <c r="U241" i="2"/>
  <c r="U242" i="2"/>
  <c r="U61" i="2"/>
  <c r="U62" i="2"/>
  <c r="U63" i="2"/>
  <c r="U64" i="2"/>
  <c r="U65" i="2"/>
  <c r="U323" i="2"/>
  <c r="U324" i="2"/>
  <c r="U342" i="2"/>
  <c r="U343" i="2"/>
  <c r="U344" i="2"/>
  <c r="U218" i="2"/>
  <c r="U219" i="2"/>
  <c r="U135" i="2"/>
  <c r="U136" i="2"/>
  <c r="U101" i="2"/>
  <c r="U102" i="2"/>
  <c r="U103" i="2"/>
  <c r="U104" i="2"/>
  <c r="U105" i="2"/>
  <c r="U151" i="2"/>
  <c r="U152" i="2"/>
  <c r="U6" i="2"/>
  <c r="U7" i="2"/>
  <c r="U8" i="2"/>
  <c r="U285" i="2"/>
  <c r="U286" i="2"/>
  <c r="U202" i="2"/>
  <c r="U203" i="2"/>
  <c r="U361" i="2"/>
  <c r="U362" i="2"/>
  <c r="U153" i="2"/>
  <c r="U154" i="2"/>
  <c r="U137" i="2"/>
  <c r="U138" i="2"/>
  <c r="U188" i="2"/>
  <c r="U189" i="2"/>
  <c r="U9" i="2"/>
  <c r="U10" i="2"/>
  <c r="U66" i="2"/>
  <c r="U67" i="2"/>
  <c r="U68" i="2"/>
  <c r="U69" i="2"/>
  <c r="U70" i="2"/>
  <c r="U287" i="2"/>
  <c r="U288" i="2"/>
  <c r="U106" i="2"/>
  <c r="U107" i="2"/>
  <c r="U108" i="2"/>
  <c r="U109" i="2"/>
  <c r="U110" i="2"/>
  <c r="U270" i="2"/>
  <c r="U271" i="2"/>
  <c r="U41" i="2"/>
  <c r="U42" i="2"/>
  <c r="U204" i="2"/>
  <c r="U205" i="2"/>
  <c r="U345" i="2"/>
  <c r="U346" i="2"/>
  <c r="U172" i="2"/>
  <c r="U173" i="2"/>
  <c r="U243" i="2"/>
  <c r="U315" i="2"/>
  <c r="U244" i="2"/>
  <c r="U316" i="2"/>
  <c r="U245" i="2"/>
  <c r="U25" i="2"/>
  <c r="U26" i="2"/>
  <c r="U325" i="2"/>
  <c r="U326" i="2"/>
  <c r="U220" i="2"/>
  <c r="U221" i="2"/>
  <c r="U111" i="2"/>
  <c r="U112" i="2"/>
  <c r="U113" i="2"/>
  <c r="U114" i="2"/>
  <c r="U115" i="2"/>
  <c r="U327" i="2"/>
  <c r="U328" i="2"/>
  <c r="U329" i="2"/>
  <c r="U330" i="2"/>
  <c r="U331" i="2"/>
  <c r="U190" i="2"/>
  <c r="U191" i="2"/>
  <c r="U374" i="2"/>
  <c r="U375" i="2"/>
  <c r="U246" i="2"/>
  <c r="U247" i="2"/>
  <c r="U248" i="2"/>
  <c r="U249" i="2"/>
  <c r="U250" i="2"/>
  <c r="U272" i="2"/>
  <c r="U273" i="2"/>
  <c r="U363" i="2"/>
  <c r="U364" i="2"/>
  <c r="U174" i="2"/>
  <c r="U175" i="2"/>
  <c r="U71" i="2"/>
  <c r="U72" i="2"/>
  <c r="U73" i="2"/>
  <c r="U74" i="2"/>
  <c r="U75" i="2"/>
  <c r="U206" i="2"/>
  <c r="U207" i="2"/>
  <c r="U43" i="2"/>
  <c r="U44" i="2"/>
  <c r="U347" i="2"/>
  <c r="U348" i="2"/>
  <c r="U289" i="2"/>
  <c r="U290" i="2"/>
  <c r="U27" i="2"/>
  <c r="U28" i="2"/>
  <c r="U222" i="2"/>
  <c r="U223" i="2"/>
  <c r="U11" i="2"/>
  <c r="U12" i="2"/>
  <c r="U139" i="2"/>
  <c r="U140" i="2"/>
  <c r="U155" i="2"/>
  <c r="U156" i="2"/>
  <c r="U376" i="2"/>
  <c r="U377" i="2"/>
  <c r="U378" i="2"/>
  <c r="U251" i="2"/>
  <c r="U252" i="2"/>
  <c r="U253" i="2"/>
  <c r="U254" i="2"/>
  <c r="U255" i="2"/>
  <c r="U349" i="2"/>
  <c r="U350" i="2"/>
  <c r="U141" i="2"/>
  <c r="U142" i="2"/>
  <c r="U192" i="2"/>
  <c r="U193" i="2"/>
  <c r="U29" i="2"/>
  <c r="U30" i="2"/>
  <c r="U76" i="2"/>
  <c r="U77" i="2"/>
  <c r="U78" i="2"/>
  <c r="U79" i="2"/>
  <c r="U80" i="2"/>
  <c r="U365" i="2"/>
  <c r="U366" i="2"/>
  <c r="U291" i="2"/>
  <c r="U292" i="2"/>
  <c r="U208" i="2"/>
  <c r="U209" i="2"/>
  <c r="U116" i="2"/>
  <c r="U117" i="2"/>
  <c r="U118" i="2"/>
  <c r="U119" i="2"/>
  <c r="U120" i="2"/>
  <c r="U224" i="2"/>
  <c r="U225" i="2"/>
  <c r="U176" i="2"/>
  <c r="U177" i="2"/>
  <c r="U157" i="2"/>
  <c r="U158" i="2"/>
  <c r="U13" i="2"/>
  <c r="U14" i="2"/>
  <c r="U274" i="2"/>
  <c r="U275" i="2"/>
  <c r="U332" i="2"/>
  <c r="U333" i="2"/>
  <c r="U45" i="2"/>
  <c r="U46" i="2"/>
  <c r="U159" i="2"/>
  <c r="U160" i="2"/>
  <c r="U15" i="2"/>
  <c r="U16" i="2"/>
  <c r="U210" i="2"/>
  <c r="U211" i="2"/>
  <c r="U143" i="2"/>
  <c r="U144" i="2"/>
  <c r="U351" i="2"/>
  <c r="U352" i="2"/>
  <c r="U31" i="2"/>
  <c r="U32" i="2"/>
  <c r="U256" i="2"/>
  <c r="U257" i="2"/>
  <c r="U258" i="2"/>
  <c r="U259" i="2"/>
  <c r="U260" i="2"/>
  <c r="U47" i="2"/>
  <c r="U48" i="2"/>
  <c r="U276" i="2"/>
  <c r="U277" i="2"/>
  <c r="U278" i="2"/>
  <c r="U178" i="2"/>
  <c r="U179" i="2"/>
  <c r="U293" i="2"/>
  <c r="U294" i="2"/>
  <c r="U194" i="2"/>
  <c r="U195" i="2"/>
  <c r="U367" i="2"/>
  <c r="U368" i="2"/>
  <c r="U334" i="2"/>
  <c r="U335" i="2"/>
  <c r="U226" i="2"/>
  <c r="U227" i="2"/>
  <c r="U81" i="2"/>
  <c r="U82" i="2"/>
  <c r="U83" i="2"/>
  <c r="U84" i="2"/>
  <c r="U85" i="2"/>
  <c r="U121" i="2"/>
  <c r="U122" i="2"/>
  <c r="U123" i="2"/>
  <c r="U124" i="2"/>
  <c r="U125" i="2"/>
  <c r="U379" i="2"/>
  <c r="U380" i="2"/>
  <c r="U369" i="2"/>
  <c r="U370" i="2"/>
  <c r="U261" i="2"/>
  <c r="U262" i="2"/>
  <c r="U317" i="2"/>
  <c r="U263" i="2"/>
  <c r="U318" i="2"/>
  <c r="U180" i="2"/>
  <c r="U181" i="2"/>
  <c r="U295" i="2"/>
  <c r="U296" i="2"/>
  <c r="U336" i="2"/>
  <c r="U337" i="2"/>
  <c r="U161" i="2"/>
  <c r="U162" i="2"/>
  <c r="U17" i="2"/>
  <c r="U18" i="2"/>
  <c r="U279" i="2"/>
  <c r="U280" i="2"/>
  <c r="U353" i="2"/>
  <c r="U354" i="2"/>
  <c r="U86" i="2"/>
  <c r="U87" i="2"/>
  <c r="U88" i="2"/>
  <c r="U89" i="2"/>
  <c r="U90" i="2"/>
  <c r="U196" i="2"/>
  <c r="U197" i="2"/>
  <c r="U126" i="2"/>
  <c r="U127" i="2"/>
  <c r="U128" i="2"/>
  <c r="U129" i="2"/>
  <c r="U130" i="2"/>
  <c r="U33" i="2"/>
  <c r="U34" i="2"/>
  <c r="U228" i="2"/>
  <c r="U229" i="2"/>
  <c r="U145" i="2"/>
  <c r="U146" i="2"/>
  <c r="U212" i="2"/>
  <c r="U213" i="2"/>
  <c r="U49" i="2"/>
  <c r="U50" i="2"/>
  <c r="U381" i="2"/>
  <c r="U264" i="2"/>
  <c r="T265" i="2"/>
  <c r="T131" i="2"/>
  <c r="T132" i="2"/>
  <c r="T35" i="2"/>
  <c r="T36" i="2"/>
  <c r="T338" i="2"/>
  <c r="T339" i="2"/>
  <c r="T319" i="2"/>
  <c r="T320" i="2"/>
  <c r="T230" i="2"/>
  <c r="T231" i="2"/>
  <c r="T232" i="2"/>
  <c r="T233" i="2"/>
  <c r="T234" i="2"/>
  <c r="T91" i="2"/>
  <c r="T92" i="2"/>
  <c r="T93" i="2"/>
  <c r="T94" i="2"/>
  <c r="T95" i="2"/>
  <c r="T214" i="2"/>
  <c r="T215" i="2"/>
  <c r="T2" i="2"/>
  <c r="T3" i="2"/>
  <c r="T147" i="2"/>
  <c r="T148" i="2"/>
  <c r="T355" i="2"/>
  <c r="T356" i="2"/>
  <c r="T297" i="2"/>
  <c r="T298" i="2"/>
  <c r="T19" i="2"/>
  <c r="T20" i="2"/>
  <c r="T198" i="2"/>
  <c r="T199" i="2"/>
  <c r="T163" i="2"/>
  <c r="T164" i="2"/>
  <c r="T51" i="2"/>
  <c r="T52" i="2"/>
  <c r="T53" i="2"/>
  <c r="T54" i="2"/>
  <c r="T55" i="2"/>
  <c r="T182" i="2"/>
  <c r="T183" i="2"/>
  <c r="T4" i="2"/>
  <c r="T5" i="2"/>
  <c r="T321" i="2"/>
  <c r="T322" i="2"/>
  <c r="T266" i="2"/>
  <c r="T267" i="2"/>
  <c r="T357" i="2"/>
  <c r="T358" i="2"/>
  <c r="T184" i="2"/>
  <c r="T185" i="2"/>
  <c r="T133" i="2"/>
  <c r="T134" i="2"/>
  <c r="T56" i="2"/>
  <c r="T57" i="2"/>
  <c r="T58" i="2"/>
  <c r="T59" i="2"/>
  <c r="T60" i="2"/>
  <c r="T149" i="2"/>
  <c r="T150" i="2"/>
  <c r="T96" i="2"/>
  <c r="T97" i="2"/>
  <c r="T98" i="2"/>
  <c r="T99" i="2"/>
  <c r="T100" i="2"/>
  <c r="T200" i="2"/>
  <c r="T201" i="2"/>
  <c r="T299" i="2"/>
  <c r="T300" i="2"/>
  <c r="T37" i="2"/>
  <c r="T38" i="2"/>
  <c r="T340" i="2"/>
  <c r="T341" i="2"/>
  <c r="T21" i="2"/>
  <c r="T22" i="2"/>
  <c r="T235" i="2"/>
  <c r="T313" i="2"/>
  <c r="T236" i="2"/>
  <c r="T237" i="2"/>
  <c r="T314" i="2"/>
  <c r="T216" i="2"/>
  <c r="T217" i="2"/>
  <c r="T165" i="2"/>
  <c r="T166" i="2"/>
  <c r="T373" i="2"/>
  <c r="T371" i="2"/>
  <c r="T372" i="2"/>
  <c r="T23" i="2"/>
  <c r="T24" i="2"/>
  <c r="T301" i="2"/>
  <c r="T302" i="2"/>
  <c r="T39" i="2"/>
  <c r="T40" i="2"/>
  <c r="T167" i="2"/>
  <c r="T168" i="2"/>
  <c r="T169" i="2"/>
  <c r="T170" i="2"/>
  <c r="T171" i="2"/>
  <c r="T359" i="2"/>
  <c r="T360" i="2"/>
  <c r="T268" i="2"/>
  <c r="T269" i="2"/>
  <c r="T186" i="2"/>
  <c r="T187" i="2"/>
  <c r="T238" i="2"/>
  <c r="T239" i="2"/>
  <c r="T240" i="2"/>
  <c r="T241" i="2"/>
  <c r="T242" i="2"/>
  <c r="T61" i="2"/>
  <c r="T62" i="2"/>
  <c r="T63" i="2"/>
  <c r="T64" i="2"/>
  <c r="T65" i="2"/>
  <c r="T323" i="2"/>
  <c r="T324" i="2"/>
  <c r="T342" i="2"/>
  <c r="T343" i="2"/>
  <c r="T344" i="2"/>
  <c r="T218" i="2"/>
  <c r="T219" i="2"/>
  <c r="T135" i="2"/>
  <c r="T136" i="2"/>
  <c r="T101" i="2"/>
  <c r="T102" i="2"/>
  <c r="T103" i="2"/>
  <c r="T104" i="2"/>
  <c r="T105" i="2"/>
  <c r="T151" i="2"/>
  <c r="T152" i="2"/>
  <c r="T6" i="2"/>
  <c r="T7" i="2"/>
  <c r="T8" i="2"/>
  <c r="T202" i="2"/>
  <c r="T203" i="2"/>
  <c r="T361" i="2"/>
  <c r="T362" i="2"/>
  <c r="T153" i="2"/>
  <c r="T154" i="2"/>
  <c r="T137" i="2"/>
  <c r="T138" i="2"/>
  <c r="T188" i="2"/>
  <c r="T189" i="2"/>
  <c r="T303" i="2"/>
  <c r="T304" i="2"/>
  <c r="T9" i="2"/>
  <c r="T10" i="2"/>
  <c r="T66" i="2"/>
  <c r="T67" i="2"/>
  <c r="T68" i="2"/>
  <c r="T69" i="2"/>
  <c r="T70" i="2"/>
  <c r="T106" i="2"/>
  <c r="T107" i="2"/>
  <c r="T108" i="2"/>
  <c r="T109" i="2"/>
  <c r="T110" i="2"/>
  <c r="T270" i="2"/>
  <c r="T271" i="2"/>
  <c r="T41" i="2"/>
  <c r="T42" i="2"/>
  <c r="T204" i="2"/>
  <c r="T205" i="2"/>
  <c r="T345" i="2"/>
  <c r="T346" i="2"/>
  <c r="T172" i="2"/>
  <c r="T173" i="2"/>
  <c r="T243" i="2"/>
  <c r="T315" i="2"/>
  <c r="T244" i="2"/>
  <c r="T316" i="2"/>
  <c r="T245" i="2"/>
  <c r="T25" i="2"/>
  <c r="T26" i="2"/>
  <c r="T325" i="2"/>
  <c r="T326" i="2"/>
  <c r="T220" i="2"/>
  <c r="T221" i="2"/>
  <c r="T111" i="2"/>
  <c r="T112" i="2"/>
  <c r="T113" i="2"/>
  <c r="T114" i="2"/>
  <c r="T115" i="2"/>
  <c r="T327" i="2"/>
  <c r="T328" i="2"/>
  <c r="T329" i="2"/>
  <c r="T330" i="2"/>
  <c r="T331" i="2"/>
  <c r="T190" i="2"/>
  <c r="T191" i="2"/>
  <c r="T374" i="2"/>
  <c r="T375" i="2"/>
  <c r="T246" i="2"/>
  <c r="T247" i="2"/>
  <c r="T248" i="2"/>
  <c r="T249" i="2"/>
  <c r="T250" i="2"/>
  <c r="T272" i="2"/>
  <c r="T273" i="2"/>
  <c r="T363" i="2"/>
  <c r="T364" i="2"/>
  <c r="T174" i="2"/>
  <c r="T175" i="2"/>
  <c r="T71" i="2"/>
  <c r="T72" i="2"/>
  <c r="T73" i="2"/>
  <c r="T74" i="2"/>
  <c r="T75" i="2"/>
  <c r="T206" i="2"/>
  <c r="T207" i="2"/>
  <c r="T43" i="2"/>
  <c r="T44" i="2"/>
  <c r="T347" i="2"/>
  <c r="T348" i="2"/>
  <c r="T27" i="2"/>
  <c r="T28" i="2"/>
  <c r="T222" i="2"/>
  <c r="T223" i="2"/>
  <c r="T11" i="2"/>
  <c r="T12" i="2"/>
  <c r="T139" i="2"/>
  <c r="T140" i="2"/>
  <c r="T155" i="2"/>
  <c r="T156" i="2"/>
  <c r="T305" i="2"/>
  <c r="T306" i="2"/>
  <c r="T376" i="2"/>
  <c r="T377" i="2"/>
  <c r="T378" i="2"/>
  <c r="T251" i="2"/>
  <c r="T252" i="2"/>
  <c r="T253" i="2"/>
  <c r="T254" i="2"/>
  <c r="T255" i="2"/>
  <c r="T349" i="2"/>
  <c r="T350" i="2"/>
  <c r="T141" i="2"/>
  <c r="T142" i="2"/>
  <c r="T192" i="2"/>
  <c r="T193" i="2"/>
  <c r="T29" i="2"/>
  <c r="T30" i="2"/>
  <c r="T76" i="2"/>
  <c r="T77" i="2"/>
  <c r="T78" i="2"/>
  <c r="T79" i="2"/>
  <c r="T80" i="2"/>
  <c r="T365" i="2"/>
  <c r="T366" i="2"/>
  <c r="T208" i="2"/>
  <c r="T209" i="2"/>
  <c r="T116" i="2"/>
  <c r="T117" i="2"/>
  <c r="T118" i="2"/>
  <c r="T119" i="2"/>
  <c r="T120" i="2"/>
  <c r="T224" i="2"/>
  <c r="T225" i="2"/>
  <c r="T307" i="2"/>
  <c r="T308" i="2"/>
  <c r="T176" i="2"/>
  <c r="T177" i="2"/>
  <c r="T157" i="2"/>
  <c r="T158" i="2"/>
  <c r="T13" i="2"/>
  <c r="T14" i="2"/>
  <c r="T274" i="2"/>
  <c r="T275" i="2"/>
  <c r="T332" i="2"/>
  <c r="T333" i="2"/>
  <c r="T45" i="2"/>
  <c r="T46" i="2"/>
  <c r="T159" i="2"/>
  <c r="T160" i="2"/>
  <c r="T15" i="2"/>
  <c r="T16" i="2"/>
  <c r="T210" i="2"/>
  <c r="T211" i="2"/>
  <c r="T143" i="2"/>
  <c r="T144" i="2"/>
  <c r="T351" i="2"/>
  <c r="T352" i="2"/>
  <c r="T31" i="2"/>
  <c r="T32" i="2"/>
  <c r="T256" i="2"/>
  <c r="T257" i="2"/>
  <c r="T258" i="2"/>
  <c r="T259" i="2"/>
  <c r="T260" i="2"/>
  <c r="T47" i="2"/>
  <c r="T48" i="2"/>
  <c r="T276" i="2"/>
  <c r="T277" i="2"/>
  <c r="T278" i="2"/>
  <c r="T178" i="2"/>
  <c r="T179" i="2"/>
  <c r="T309" i="2"/>
  <c r="T310" i="2"/>
  <c r="T194" i="2"/>
  <c r="T195" i="2"/>
  <c r="T367" i="2"/>
  <c r="T368" i="2"/>
  <c r="T334" i="2"/>
  <c r="T335" i="2"/>
  <c r="T226" i="2"/>
  <c r="T227" i="2"/>
  <c r="T81" i="2"/>
  <c r="T82" i="2"/>
  <c r="T83" i="2"/>
  <c r="T84" i="2"/>
  <c r="T85" i="2"/>
  <c r="T121" i="2"/>
  <c r="T122" i="2"/>
  <c r="T123" i="2"/>
  <c r="T124" i="2"/>
  <c r="T125" i="2"/>
  <c r="T379" i="2"/>
  <c r="T380" i="2"/>
  <c r="T369" i="2"/>
  <c r="T370" i="2"/>
  <c r="T261" i="2"/>
  <c r="T262" i="2"/>
  <c r="T317" i="2"/>
  <c r="T263" i="2"/>
  <c r="T318" i="2"/>
  <c r="T180" i="2"/>
  <c r="T181" i="2"/>
  <c r="T336" i="2"/>
  <c r="T337" i="2"/>
  <c r="T161" i="2"/>
  <c r="T162" i="2"/>
  <c r="T17" i="2"/>
  <c r="T18" i="2"/>
  <c r="T279" i="2"/>
  <c r="T280" i="2"/>
  <c r="T353" i="2"/>
  <c r="T354" i="2"/>
  <c r="T86" i="2"/>
  <c r="T87" i="2"/>
  <c r="T88" i="2"/>
  <c r="T89" i="2"/>
  <c r="T90" i="2"/>
  <c r="T196" i="2"/>
  <c r="T197" i="2"/>
  <c r="T126" i="2"/>
  <c r="T127" i="2"/>
  <c r="T128" i="2"/>
  <c r="T129" i="2"/>
  <c r="T130" i="2"/>
  <c r="T33" i="2"/>
  <c r="T34" i="2"/>
  <c r="T228" i="2"/>
  <c r="T229" i="2"/>
  <c r="T145" i="2"/>
  <c r="T146" i="2"/>
  <c r="T311" i="2"/>
  <c r="T312" i="2"/>
  <c r="T212" i="2"/>
  <c r="T213" i="2"/>
  <c r="T49" i="2"/>
  <c r="T50" i="2"/>
  <c r="T381" i="2"/>
  <c r="T264" i="2"/>
  <c r="S265" i="2"/>
  <c r="S131" i="2"/>
  <c r="S132" i="2"/>
  <c r="S35" i="2"/>
  <c r="S36" i="2"/>
  <c r="S338" i="2"/>
  <c r="S339" i="2"/>
  <c r="S319" i="2"/>
  <c r="S320" i="2"/>
  <c r="S230" i="2"/>
  <c r="S231" i="2"/>
  <c r="S232" i="2"/>
  <c r="S233" i="2"/>
  <c r="S234" i="2"/>
  <c r="S91" i="2"/>
  <c r="S92" i="2"/>
  <c r="S93" i="2"/>
  <c r="S94" i="2"/>
  <c r="S95" i="2"/>
  <c r="S214" i="2"/>
  <c r="S215" i="2"/>
  <c r="S2" i="2"/>
  <c r="S3" i="2"/>
  <c r="S147" i="2"/>
  <c r="S148" i="2"/>
  <c r="S281" i="2"/>
  <c r="S282" i="2"/>
  <c r="S355" i="2"/>
  <c r="S356" i="2"/>
  <c r="S297" i="2"/>
  <c r="S298" i="2"/>
  <c r="S19" i="2"/>
  <c r="S20" i="2"/>
  <c r="S198" i="2"/>
  <c r="S199" i="2"/>
  <c r="S163" i="2"/>
  <c r="S164" i="2"/>
  <c r="S51" i="2"/>
  <c r="S52" i="2"/>
  <c r="S53" i="2"/>
  <c r="S54" i="2"/>
  <c r="S55" i="2"/>
  <c r="S182" i="2"/>
  <c r="S183" i="2"/>
  <c r="S4" i="2"/>
  <c r="S5" i="2"/>
  <c r="S321" i="2"/>
  <c r="S322" i="2"/>
  <c r="S266" i="2"/>
  <c r="S267" i="2"/>
  <c r="S357" i="2"/>
  <c r="S358" i="2"/>
  <c r="S184" i="2"/>
  <c r="S185" i="2"/>
  <c r="S133" i="2"/>
  <c r="S134" i="2"/>
  <c r="S56" i="2"/>
  <c r="S57" i="2"/>
  <c r="S58" i="2"/>
  <c r="S59" i="2"/>
  <c r="S60" i="2"/>
  <c r="S283" i="2"/>
  <c r="S284" i="2"/>
  <c r="S149" i="2"/>
  <c r="S150" i="2"/>
  <c r="S96" i="2"/>
  <c r="S97" i="2"/>
  <c r="S98" i="2"/>
  <c r="S99" i="2"/>
  <c r="S100" i="2"/>
  <c r="S200" i="2"/>
  <c r="S201" i="2"/>
  <c r="S299" i="2"/>
  <c r="S300" i="2"/>
  <c r="S37" i="2"/>
  <c r="S38" i="2"/>
  <c r="S340" i="2"/>
  <c r="S341" i="2"/>
  <c r="S21" i="2"/>
  <c r="S22" i="2"/>
  <c r="S235" i="2"/>
  <c r="S236" i="2"/>
  <c r="S237" i="2"/>
  <c r="S216" i="2"/>
  <c r="S217" i="2"/>
  <c r="S165" i="2"/>
  <c r="S166" i="2"/>
  <c r="S373" i="2"/>
  <c r="S371" i="2"/>
  <c r="S372" i="2"/>
  <c r="S23" i="2"/>
  <c r="S24" i="2"/>
  <c r="S301" i="2"/>
  <c r="S302" i="2"/>
  <c r="S39" i="2"/>
  <c r="S40" i="2"/>
  <c r="S167" i="2"/>
  <c r="S168" i="2"/>
  <c r="S169" i="2"/>
  <c r="S170" i="2"/>
  <c r="S171" i="2"/>
  <c r="S359" i="2"/>
  <c r="S360" i="2"/>
  <c r="S268" i="2"/>
  <c r="S269" i="2"/>
  <c r="S186" i="2"/>
  <c r="S187" i="2"/>
  <c r="S238" i="2"/>
  <c r="S239" i="2"/>
  <c r="S240" i="2"/>
  <c r="S241" i="2"/>
  <c r="S242" i="2"/>
  <c r="S61" i="2"/>
  <c r="S62" i="2"/>
  <c r="S63" i="2"/>
  <c r="S64" i="2"/>
  <c r="S65" i="2"/>
  <c r="S323" i="2"/>
  <c r="S324" i="2"/>
  <c r="S342" i="2"/>
  <c r="S343" i="2"/>
  <c r="S344" i="2"/>
  <c r="S218" i="2"/>
  <c r="S219" i="2"/>
  <c r="S135" i="2"/>
  <c r="S136" i="2"/>
  <c r="S101" i="2"/>
  <c r="S102" i="2"/>
  <c r="S103" i="2"/>
  <c r="S104" i="2"/>
  <c r="S105" i="2"/>
  <c r="S151" i="2"/>
  <c r="S152" i="2"/>
  <c r="S6" i="2"/>
  <c r="S7" i="2"/>
  <c r="S8" i="2"/>
  <c r="S285" i="2"/>
  <c r="S286" i="2"/>
  <c r="S202" i="2"/>
  <c r="S203" i="2"/>
  <c r="S361" i="2"/>
  <c r="S362" i="2"/>
  <c r="S153" i="2"/>
  <c r="S154" i="2"/>
  <c r="S137" i="2"/>
  <c r="S138" i="2"/>
  <c r="S188" i="2"/>
  <c r="S189" i="2"/>
  <c r="S303" i="2"/>
  <c r="S304" i="2"/>
  <c r="S9" i="2"/>
  <c r="S10" i="2"/>
  <c r="S66" i="2"/>
  <c r="S67" i="2"/>
  <c r="S68" i="2"/>
  <c r="S69" i="2"/>
  <c r="S70" i="2"/>
  <c r="S287" i="2"/>
  <c r="S288" i="2"/>
  <c r="S106" i="2"/>
  <c r="S107" i="2"/>
  <c r="S108" i="2"/>
  <c r="S109" i="2"/>
  <c r="S110" i="2"/>
  <c r="S270" i="2"/>
  <c r="S271" i="2"/>
  <c r="S41" i="2"/>
  <c r="S42" i="2"/>
  <c r="S204" i="2"/>
  <c r="S205" i="2"/>
  <c r="S345" i="2"/>
  <c r="S346" i="2"/>
  <c r="S172" i="2"/>
  <c r="S173" i="2"/>
  <c r="S243" i="2"/>
  <c r="S244" i="2"/>
  <c r="S245" i="2"/>
  <c r="S25" i="2"/>
  <c r="S26" i="2"/>
  <c r="S325" i="2"/>
  <c r="S326" i="2"/>
  <c r="S220" i="2"/>
  <c r="S221" i="2"/>
  <c r="S111" i="2"/>
  <c r="S112" i="2"/>
  <c r="S113" i="2"/>
  <c r="S114" i="2"/>
  <c r="S115" i="2"/>
  <c r="S327" i="2"/>
  <c r="S328" i="2"/>
  <c r="S329" i="2"/>
  <c r="S330" i="2"/>
  <c r="S331" i="2"/>
  <c r="S190" i="2"/>
  <c r="S191" i="2"/>
  <c r="S374" i="2"/>
  <c r="S375" i="2"/>
  <c r="S246" i="2"/>
  <c r="S247" i="2"/>
  <c r="S248" i="2"/>
  <c r="S249" i="2"/>
  <c r="S250" i="2"/>
  <c r="S272" i="2"/>
  <c r="S273" i="2"/>
  <c r="S363" i="2"/>
  <c r="S364" i="2"/>
  <c r="S174" i="2"/>
  <c r="S175" i="2"/>
  <c r="S71" i="2"/>
  <c r="S72" i="2"/>
  <c r="S73" i="2"/>
  <c r="S74" i="2"/>
  <c r="S75" i="2"/>
  <c r="S206" i="2"/>
  <c r="S207" i="2"/>
  <c r="S43" i="2"/>
  <c r="S44" i="2"/>
  <c r="S347" i="2"/>
  <c r="S348" i="2"/>
  <c r="S289" i="2"/>
  <c r="S290" i="2"/>
  <c r="S27" i="2"/>
  <c r="S28" i="2"/>
  <c r="S222" i="2"/>
  <c r="S223" i="2"/>
  <c r="S11" i="2"/>
  <c r="S12" i="2"/>
  <c r="S139" i="2"/>
  <c r="S140" i="2"/>
  <c r="S155" i="2"/>
  <c r="S156" i="2"/>
  <c r="S305" i="2"/>
  <c r="S306" i="2"/>
  <c r="S376" i="2"/>
  <c r="S377" i="2"/>
  <c r="S378" i="2"/>
  <c r="S251" i="2"/>
  <c r="S252" i="2"/>
  <c r="S253" i="2"/>
  <c r="S254" i="2"/>
  <c r="S255" i="2"/>
  <c r="S349" i="2"/>
  <c r="S350" i="2"/>
  <c r="S141" i="2"/>
  <c r="S142" i="2"/>
  <c r="S192" i="2"/>
  <c r="S193" i="2"/>
  <c r="S29" i="2"/>
  <c r="S30" i="2"/>
  <c r="S76" i="2"/>
  <c r="S77" i="2"/>
  <c r="S78" i="2"/>
  <c r="S79" i="2"/>
  <c r="S80" i="2"/>
  <c r="S365" i="2"/>
  <c r="S366" i="2"/>
  <c r="S291" i="2"/>
  <c r="S292" i="2"/>
  <c r="S208" i="2"/>
  <c r="S209" i="2"/>
  <c r="S116" i="2"/>
  <c r="S117" i="2"/>
  <c r="S118" i="2"/>
  <c r="S119" i="2"/>
  <c r="S120" i="2"/>
  <c r="S224" i="2"/>
  <c r="S225" i="2"/>
  <c r="S307" i="2"/>
  <c r="S308" i="2"/>
  <c r="S176" i="2"/>
  <c r="S177" i="2"/>
  <c r="S157" i="2"/>
  <c r="S158" i="2"/>
  <c r="S13" i="2"/>
  <c r="S14" i="2"/>
  <c r="S274" i="2"/>
  <c r="S275" i="2"/>
  <c r="S332" i="2"/>
  <c r="S333" i="2"/>
  <c r="S45" i="2"/>
  <c r="S46" i="2"/>
  <c r="S159" i="2"/>
  <c r="S160" i="2"/>
  <c r="S15" i="2"/>
  <c r="S16" i="2"/>
  <c r="S210" i="2"/>
  <c r="S211" i="2"/>
  <c r="S143" i="2"/>
  <c r="S144" i="2"/>
  <c r="S351" i="2"/>
  <c r="S352" i="2"/>
  <c r="S31" i="2"/>
  <c r="S32" i="2"/>
  <c r="S256" i="2"/>
  <c r="S257" i="2"/>
  <c r="S258" i="2"/>
  <c r="S259" i="2"/>
  <c r="S260" i="2"/>
  <c r="S47" i="2"/>
  <c r="S48" i="2"/>
  <c r="S276" i="2"/>
  <c r="S277" i="2"/>
  <c r="S278" i="2"/>
  <c r="S178" i="2"/>
  <c r="S179" i="2"/>
  <c r="S309" i="2"/>
  <c r="S310" i="2"/>
  <c r="S293" i="2"/>
  <c r="S294" i="2"/>
  <c r="S194" i="2"/>
  <c r="S195" i="2"/>
  <c r="S367" i="2"/>
  <c r="S368" i="2"/>
  <c r="S334" i="2"/>
  <c r="S335" i="2"/>
  <c r="S226" i="2"/>
  <c r="S227" i="2"/>
  <c r="S81" i="2"/>
  <c r="S82" i="2"/>
  <c r="S83" i="2"/>
  <c r="S84" i="2"/>
  <c r="S85" i="2"/>
  <c r="S121" i="2"/>
  <c r="S122" i="2"/>
  <c r="S123" i="2"/>
  <c r="S124" i="2"/>
  <c r="S125" i="2"/>
  <c r="S379" i="2"/>
  <c r="S380" i="2"/>
  <c r="S369" i="2"/>
  <c r="S370" i="2"/>
  <c r="S261" i="2"/>
  <c r="S262" i="2"/>
  <c r="S263" i="2"/>
  <c r="S180" i="2"/>
  <c r="S181" i="2"/>
  <c r="S295" i="2"/>
  <c r="S296" i="2"/>
  <c r="S336" i="2"/>
  <c r="S337" i="2"/>
  <c r="S161" i="2"/>
  <c r="S162" i="2"/>
  <c r="S17" i="2"/>
  <c r="S18" i="2"/>
  <c r="S279" i="2"/>
  <c r="S280" i="2"/>
  <c r="S353" i="2"/>
  <c r="S354" i="2"/>
  <c r="S86" i="2"/>
  <c r="S87" i="2"/>
  <c r="S88" i="2"/>
  <c r="S89" i="2"/>
  <c r="S90" i="2"/>
  <c r="S196" i="2"/>
  <c r="S197" i="2"/>
  <c r="S126" i="2"/>
  <c r="S127" i="2"/>
  <c r="S128" i="2"/>
  <c r="S129" i="2"/>
  <c r="S130" i="2"/>
  <c r="S33" i="2"/>
  <c r="S34" i="2"/>
  <c r="S228" i="2"/>
  <c r="S229" i="2"/>
  <c r="S145" i="2"/>
  <c r="S146" i="2"/>
  <c r="S311" i="2"/>
  <c r="S312" i="2"/>
  <c r="S212" i="2"/>
  <c r="S213" i="2"/>
  <c r="S49" i="2"/>
  <c r="S50" i="2"/>
  <c r="S381" i="2"/>
  <c r="S264" i="2"/>
  <c r="R265" i="2"/>
  <c r="R131" i="2"/>
  <c r="R132" i="2"/>
  <c r="R35" i="2"/>
  <c r="R36" i="2"/>
  <c r="R338" i="2"/>
  <c r="R339" i="2"/>
  <c r="R319" i="2"/>
  <c r="R320" i="2"/>
  <c r="R230" i="2"/>
  <c r="R231" i="2"/>
  <c r="R232" i="2"/>
  <c r="R233" i="2"/>
  <c r="R234" i="2"/>
  <c r="R91" i="2"/>
  <c r="R92" i="2"/>
  <c r="R93" i="2"/>
  <c r="R94" i="2"/>
  <c r="R95" i="2"/>
  <c r="R214" i="2"/>
  <c r="R215" i="2"/>
  <c r="R2" i="2"/>
  <c r="R3" i="2"/>
  <c r="R147" i="2"/>
  <c r="R148" i="2"/>
  <c r="R281" i="2"/>
  <c r="R282" i="2"/>
  <c r="R355" i="2"/>
  <c r="R356" i="2"/>
  <c r="R297" i="2"/>
  <c r="R298" i="2"/>
  <c r="R19" i="2"/>
  <c r="R20" i="2"/>
  <c r="R198" i="2"/>
  <c r="R199" i="2"/>
  <c r="R51" i="2"/>
  <c r="R52" i="2"/>
  <c r="R53" i="2"/>
  <c r="R54" i="2"/>
  <c r="R55" i="2"/>
  <c r="R182" i="2"/>
  <c r="R183" i="2"/>
  <c r="R4" i="2"/>
  <c r="R5" i="2"/>
  <c r="R321" i="2"/>
  <c r="R322" i="2"/>
  <c r="R266" i="2"/>
  <c r="R267" i="2"/>
  <c r="R357" i="2"/>
  <c r="R358" i="2"/>
  <c r="R184" i="2"/>
  <c r="R185" i="2"/>
  <c r="R133" i="2"/>
  <c r="R134" i="2"/>
  <c r="R56" i="2"/>
  <c r="R57" i="2"/>
  <c r="R58" i="2"/>
  <c r="R59" i="2"/>
  <c r="R60" i="2"/>
  <c r="R283" i="2"/>
  <c r="R284" i="2"/>
  <c r="R149" i="2"/>
  <c r="R150" i="2"/>
  <c r="R96" i="2"/>
  <c r="R97" i="2"/>
  <c r="R98" i="2"/>
  <c r="R99" i="2"/>
  <c r="R100" i="2"/>
  <c r="R200" i="2"/>
  <c r="R201" i="2"/>
  <c r="R299" i="2"/>
  <c r="R300" i="2"/>
  <c r="R37" i="2"/>
  <c r="R38" i="2"/>
  <c r="R340" i="2"/>
  <c r="R341" i="2"/>
  <c r="R21" i="2"/>
  <c r="R22" i="2"/>
  <c r="R235" i="2"/>
  <c r="R313" i="2"/>
  <c r="R236" i="2"/>
  <c r="R237" i="2"/>
  <c r="R314" i="2"/>
  <c r="R216" i="2"/>
  <c r="R217" i="2"/>
  <c r="R373" i="2"/>
  <c r="R371" i="2"/>
  <c r="R372" i="2"/>
  <c r="R23" i="2"/>
  <c r="R24" i="2"/>
  <c r="R301" i="2"/>
  <c r="R302" i="2"/>
  <c r="R39" i="2"/>
  <c r="R40" i="2"/>
  <c r="R359" i="2"/>
  <c r="R360" i="2"/>
  <c r="R268" i="2"/>
  <c r="R269" i="2"/>
  <c r="R186" i="2"/>
  <c r="R187" i="2"/>
  <c r="R238" i="2"/>
  <c r="R239" i="2"/>
  <c r="R240" i="2"/>
  <c r="R241" i="2"/>
  <c r="R242" i="2"/>
  <c r="R61" i="2"/>
  <c r="R62" i="2"/>
  <c r="R63" i="2"/>
  <c r="R64" i="2"/>
  <c r="R65" i="2"/>
  <c r="R323" i="2"/>
  <c r="R324" i="2"/>
  <c r="R342" i="2"/>
  <c r="R343" i="2"/>
  <c r="R344" i="2"/>
  <c r="R218" i="2"/>
  <c r="R219" i="2"/>
  <c r="R135" i="2"/>
  <c r="R136" i="2"/>
  <c r="R101" i="2"/>
  <c r="R102" i="2"/>
  <c r="R103" i="2"/>
  <c r="R104" i="2"/>
  <c r="R105" i="2"/>
  <c r="R151" i="2"/>
  <c r="R152" i="2"/>
  <c r="R6" i="2"/>
  <c r="R7" i="2"/>
  <c r="R8" i="2"/>
  <c r="R285" i="2"/>
  <c r="R286" i="2"/>
  <c r="R202" i="2"/>
  <c r="R203" i="2"/>
  <c r="R361" i="2"/>
  <c r="R362" i="2"/>
  <c r="R153" i="2"/>
  <c r="R154" i="2"/>
  <c r="R137" i="2"/>
  <c r="R138" i="2"/>
  <c r="R188" i="2"/>
  <c r="R189" i="2"/>
  <c r="R303" i="2"/>
  <c r="R304" i="2"/>
  <c r="R9" i="2"/>
  <c r="R10" i="2"/>
  <c r="R66" i="2"/>
  <c r="R67" i="2"/>
  <c r="R68" i="2"/>
  <c r="R69" i="2"/>
  <c r="R70" i="2"/>
  <c r="R287" i="2"/>
  <c r="R288" i="2"/>
  <c r="R106" i="2"/>
  <c r="R107" i="2"/>
  <c r="R108" i="2"/>
  <c r="R109" i="2"/>
  <c r="R110" i="2"/>
  <c r="R270" i="2"/>
  <c r="R271" i="2"/>
  <c r="R41" i="2"/>
  <c r="R42" i="2"/>
  <c r="R204" i="2"/>
  <c r="R205" i="2"/>
  <c r="R345" i="2"/>
  <c r="R346" i="2"/>
  <c r="R243" i="2"/>
  <c r="R315" i="2"/>
  <c r="R244" i="2"/>
  <c r="R316" i="2"/>
  <c r="R245" i="2"/>
  <c r="R25" i="2"/>
  <c r="R26" i="2"/>
  <c r="R325" i="2"/>
  <c r="R326" i="2"/>
  <c r="R220" i="2"/>
  <c r="R221" i="2"/>
  <c r="R111" i="2"/>
  <c r="R112" i="2"/>
  <c r="R113" i="2"/>
  <c r="R114" i="2"/>
  <c r="R115" i="2"/>
  <c r="R327" i="2"/>
  <c r="R328" i="2"/>
  <c r="R329" i="2"/>
  <c r="R330" i="2"/>
  <c r="R331" i="2"/>
  <c r="R190" i="2"/>
  <c r="R191" i="2"/>
  <c r="R374" i="2"/>
  <c r="R375" i="2"/>
  <c r="R246" i="2"/>
  <c r="R247" i="2"/>
  <c r="R248" i="2"/>
  <c r="R249" i="2"/>
  <c r="R250" i="2"/>
  <c r="R272" i="2"/>
  <c r="R273" i="2"/>
  <c r="R363" i="2"/>
  <c r="R364" i="2"/>
  <c r="R71" i="2"/>
  <c r="R72" i="2"/>
  <c r="R73" i="2"/>
  <c r="R74" i="2"/>
  <c r="R75" i="2"/>
  <c r="R206" i="2"/>
  <c r="R207" i="2"/>
  <c r="R43" i="2"/>
  <c r="R44" i="2"/>
  <c r="R347" i="2"/>
  <c r="R348" i="2"/>
  <c r="R289" i="2"/>
  <c r="R290" i="2"/>
  <c r="R27" i="2"/>
  <c r="R28" i="2"/>
  <c r="R222" i="2"/>
  <c r="R223" i="2"/>
  <c r="R11" i="2"/>
  <c r="R12" i="2"/>
  <c r="R139" i="2"/>
  <c r="R140" i="2"/>
  <c r="R155" i="2"/>
  <c r="R156" i="2"/>
  <c r="R305" i="2"/>
  <c r="R306" i="2"/>
  <c r="R376" i="2"/>
  <c r="R377" i="2"/>
  <c r="R378" i="2"/>
  <c r="R251" i="2"/>
  <c r="R252" i="2"/>
  <c r="R253" i="2"/>
  <c r="R254" i="2"/>
  <c r="R255" i="2"/>
  <c r="R349" i="2"/>
  <c r="R350" i="2"/>
  <c r="R141" i="2"/>
  <c r="R142" i="2"/>
  <c r="R192" i="2"/>
  <c r="R193" i="2"/>
  <c r="R29" i="2"/>
  <c r="R30" i="2"/>
  <c r="R76" i="2"/>
  <c r="R77" i="2"/>
  <c r="R78" i="2"/>
  <c r="R79" i="2"/>
  <c r="R80" i="2"/>
  <c r="R365" i="2"/>
  <c r="R366" i="2"/>
  <c r="R291" i="2"/>
  <c r="R292" i="2"/>
  <c r="R208" i="2"/>
  <c r="R209" i="2"/>
  <c r="R116" i="2"/>
  <c r="R117" i="2"/>
  <c r="R118" i="2"/>
  <c r="R119" i="2"/>
  <c r="R120" i="2"/>
  <c r="R224" i="2"/>
  <c r="R225" i="2"/>
  <c r="R307" i="2"/>
  <c r="R308" i="2"/>
  <c r="R157" i="2"/>
  <c r="R158" i="2"/>
  <c r="R13" i="2"/>
  <c r="R14" i="2"/>
  <c r="R274" i="2"/>
  <c r="R275" i="2"/>
  <c r="R332" i="2"/>
  <c r="R333" i="2"/>
  <c r="R45" i="2"/>
  <c r="R46" i="2"/>
  <c r="R159" i="2"/>
  <c r="R160" i="2"/>
  <c r="R15" i="2"/>
  <c r="R16" i="2"/>
  <c r="R210" i="2"/>
  <c r="R211" i="2"/>
  <c r="R143" i="2"/>
  <c r="R144" i="2"/>
  <c r="R351" i="2"/>
  <c r="R352" i="2"/>
  <c r="R31" i="2"/>
  <c r="R32" i="2"/>
  <c r="R256" i="2"/>
  <c r="R257" i="2"/>
  <c r="R258" i="2"/>
  <c r="R259" i="2"/>
  <c r="R260" i="2"/>
  <c r="R47" i="2"/>
  <c r="R48" i="2"/>
  <c r="R276" i="2"/>
  <c r="R277" i="2"/>
  <c r="R278" i="2"/>
  <c r="R309" i="2"/>
  <c r="R310" i="2"/>
  <c r="R293" i="2"/>
  <c r="R294" i="2"/>
  <c r="R194" i="2"/>
  <c r="R195" i="2"/>
  <c r="R367" i="2"/>
  <c r="R368" i="2"/>
  <c r="R334" i="2"/>
  <c r="R335" i="2"/>
  <c r="R226" i="2"/>
  <c r="R227" i="2"/>
  <c r="R81" i="2"/>
  <c r="R82" i="2"/>
  <c r="R83" i="2"/>
  <c r="R84" i="2"/>
  <c r="R85" i="2"/>
  <c r="R121" i="2"/>
  <c r="R122" i="2"/>
  <c r="R123" i="2"/>
  <c r="R124" i="2"/>
  <c r="R125" i="2"/>
  <c r="R379" i="2"/>
  <c r="R380" i="2"/>
  <c r="R369" i="2"/>
  <c r="R370" i="2"/>
  <c r="R261" i="2"/>
  <c r="R262" i="2"/>
  <c r="R317" i="2"/>
  <c r="R263" i="2"/>
  <c r="R318" i="2"/>
  <c r="R295" i="2"/>
  <c r="R296" i="2"/>
  <c r="R336" i="2"/>
  <c r="R337" i="2"/>
  <c r="R161" i="2"/>
  <c r="R162" i="2"/>
  <c r="R17" i="2"/>
  <c r="R18" i="2"/>
  <c r="R279" i="2"/>
  <c r="R280" i="2"/>
  <c r="R353" i="2"/>
  <c r="R354" i="2"/>
  <c r="R86" i="2"/>
  <c r="R87" i="2"/>
  <c r="R88" i="2"/>
  <c r="R89" i="2"/>
  <c r="R90" i="2"/>
  <c r="R196" i="2"/>
  <c r="R197" i="2"/>
  <c r="R126" i="2"/>
  <c r="R127" i="2"/>
  <c r="R128" i="2"/>
  <c r="R129" i="2"/>
  <c r="R130" i="2"/>
  <c r="R33" i="2"/>
  <c r="R34" i="2"/>
  <c r="R228" i="2"/>
  <c r="R229" i="2"/>
  <c r="R145" i="2"/>
  <c r="R146" i="2"/>
  <c r="R311" i="2"/>
  <c r="R312" i="2"/>
  <c r="R212" i="2"/>
  <c r="R213" i="2"/>
  <c r="R49" i="2"/>
  <c r="R50" i="2"/>
  <c r="R381" i="2"/>
  <c r="R264" i="2"/>
  <c r="Q265" i="2"/>
  <c r="Q131" i="2"/>
  <c r="Q132" i="2"/>
  <c r="Q35" i="2"/>
  <c r="Q36" i="2"/>
  <c r="Q338" i="2"/>
  <c r="Q339" i="2"/>
  <c r="Q319" i="2"/>
  <c r="Q320" i="2"/>
  <c r="Q230" i="2"/>
  <c r="Q231" i="2"/>
  <c r="Q232" i="2"/>
  <c r="Q233" i="2"/>
  <c r="Q234" i="2"/>
  <c r="Q91" i="2"/>
  <c r="Q92" i="2"/>
  <c r="Q93" i="2"/>
  <c r="Q94" i="2"/>
  <c r="Q95" i="2"/>
  <c r="Q214" i="2"/>
  <c r="Q215" i="2"/>
  <c r="Q2" i="2"/>
  <c r="Q3" i="2"/>
  <c r="Q147" i="2"/>
  <c r="Q148" i="2"/>
  <c r="Q281" i="2"/>
  <c r="Q282" i="2"/>
  <c r="Q355" i="2"/>
  <c r="Q356" i="2"/>
  <c r="Q297" i="2"/>
  <c r="Q298" i="2"/>
  <c r="Q19" i="2"/>
  <c r="Q20" i="2"/>
  <c r="Q198" i="2"/>
  <c r="Q199" i="2"/>
  <c r="Q163" i="2"/>
  <c r="Q164" i="2"/>
  <c r="Q182" i="2"/>
  <c r="Q183" i="2"/>
  <c r="Q4" i="2"/>
  <c r="Q5" i="2"/>
  <c r="Q321" i="2"/>
  <c r="Q322" i="2"/>
  <c r="Q266" i="2"/>
  <c r="Q267" i="2"/>
  <c r="Q357" i="2"/>
  <c r="Q358" i="2"/>
  <c r="Q184" i="2"/>
  <c r="Q185" i="2"/>
  <c r="Q133" i="2"/>
  <c r="Q134" i="2"/>
  <c r="Q283" i="2"/>
  <c r="Q284" i="2"/>
  <c r="Q149" i="2"/>
  <c r="Q150" i="2"/>
  <c r="Q96" i="2"/>
  <c r="Q97" i="2"/>
  <c r="Q98" i="2"/>
  <c r="Q99" i="2"/>
  <c r="Q100" i="2"/>
  <c r="Q200" i="2"/>
  <c r="Q201" i="2"/>
  <c r="Q299" i="2"/>
  <c r="Q300" i="2"/>
  <c r="Q37" i="2"/>
  <c r="Q38" i="2"/>
  <c r="Q340" i="2"/>
  <c r="Q341" i="2"/>
  <c r="Q21" i="2"/>
  <c r="Q22" i="2"/>
  <c r="Q235" i="2"/>
  <c r="Q313" i="2"/>
  <c r="Q236" i="2"/>
  <c r="Q237" i="2"/>
  <c r="Q314" i="2"/>
  <c r="Q216" i="2"/>
  <c r="Q217" i="2"/>
  <c r="Q165" i="2"/>
  <c r="Q166" i="2"/>
  <c r="Q373" i="2"/>
  <c r="Q371" i="2"/>
  <c r="Q372" i="2"/>
  <c r="Q23" i="2"/>
  <c r="Q24" i="2"/>
  <c r="Q301" i="2"/>
  <c r="Q302" i="2"/>
  <c r="Q39" i="2"/>
  <c r="Q40" i="2"/>
  <c r="Q167" i="2"/>
  <c r="Q168" i="2"/>
  <c r="Q169" i="2"/>
  <c r="Q170" i="2"/>
  <c r="Q171" i="2"/>
  <c r="Q359" i="2"/>
  <c r="Q360" i="2"/>
  <c r="Q268" i="2"/>
  <c r="Q269" i="2"/>
  <c r="Q186" i="2"/>
  <c r="Q187" i="2"/>
  <c r="Q238" i="2"/>
  <c r="Q239" i="2"/>
  <c r="Q240" i="2"/>
  <c r="Q241" i="2"/>
  <c r="Q242" i="2"/>
  <c r="Q323" i="2"/>
  <c r="Q324" i="2"/>
  <c r="Q342" i="2"/>
  <c r="Q343" i="2"/>
  <c r="Q344" i="2"/>
  <c r="Q218" i="2"/>
  <c r="Q219" i="2"/>
  <c r="Q135" i="2"/>
  <c r="Q136" i="2"/>
  <c r="Q101" i="2"/>
  <c r="Q102" i="2"/>
  <c r="Q103" i="2"/>
  <c r="Q104" i="2"/>
  <c r="Q105" i="2"/>
  <c r="Q151" i="2"/>
  <c r="Q152" i="2"/>
  <c r="Q6" i="2"/>
  <c r="Q7" i="2"/>
  <c r="Q8" i="2"/>
  <c r="Q285" i="2"/>
  <c r="Q286" i="2"/>
  <c r="Q202" i="2"/>
  <c r="Q203" i="2"/>
  <c r="Q361" i="2"/>
  <c r="Q362" i="2"/>
  <c r="Q153" i="2"/>
  <c r="Q154" i="2"/>
  <c r="Q137" i="2"/>
  <c r="Q138" i="2"/>
  <c r="Q188" i="2"/>
  <c r="Q189" i="2"/>
  <c r="Q303" i="2"/>
  <c r="Q304" i="2"/>
  <c r="Q9" i="2"/>
  <c r="Q10" i="2"/>
  <c r="Q287" i="2"/>
  <c r="Q288" i="2"/>
  <c r="Q106" i="2"/>
  <c r="Q107" i="2"/>
  <c r="Q108" i="2"/>
  <c r="Q109" i="2"/>
  <c r="Q110" i="2"/>
  <c r="Q270" i="2"/>
  <c r="Q271" i="2"/>
  <c r="Q41" i="2"/>
  <c r="Q42" i="2"/>
  <c r="Q204" i="2"/>
  <c r="Q205" i="2"/>
  <c r="Q345" i="2"/>
  <c r="Q346" i="2"/>
  <c r="Q172" i="2"/>
  <c r="Q173" i="2"/>
  <c r="Q243" i="2"/>
  <c r="Q315" i="2"/>
  <c r="Q244" i="2"/>
  <c r="Q316" i="2"/>
  <c r="Q245" i="2"/>
  <c r="Q25" i="2"/>
  <c r="Q26" i="2"/>
  <c r="Q325" i="2"/>
  <c r="Q326" i="2"/>
  <c r="Q220" i="2"/>
  <c r="Q221" i="2"/>
  <c r="Q111" i="2"/>
  <c r="Q112" i="2"/>
  <c r="Q113" i="2"/>
  <c r="Q114" i="2"/>
  <c r="Q115" i="2"/>
  <c r="Q327" i="2"/>
  <c r="Q328" i="2"/>
  <c r="Q329" i="2"/>
  <c r="Q330" i="2"/>
  <c r="Q331" i="2"/>
  <c r="Q190" i="2"/>
  <c r="Q191" i="2"/>
  <c r="Q374" i="2"/>
  <c r="Q375" i="2"/>
  <c r="Q246" i="2"/>
  <c r="Q247" i="2"/>
  <c r="Q248" i="2"/>
  <c r="Q249" i="2"/>
  <c r="Q250" i="2"/>
  <c r="Q272" i="2"/>
  <c r="Q273" i="2"/>
  <c r="Q363" i="2"/>
  <c r="Q364" i="2"/>
  <c r="Q174" i="2"/>
  <c r="Q175" i="2"/>
  <c r="Q206" i="2"/>
  <c r="Q207" i="2"/>
  <c r="Q43" i="2"/>
  <c r="Q44" i="2"/>
  <c r="Q347" i="2"/>
  <c r="Q348" i="2"/>
  <c r="Q289" i="2"/>
  <c r="Q290" i="2"/>
  <c r="Q27" i="2"/>
  <c r="Q28" i="2"/>
  <c r="Q222" i="2"/>
  <c r="Q223" i="2"/>
  <c r="Q11" i="2"/>
  <c r="Q12" i="2"/>
  <c r="Q139" i="2"/>
  <c r="Q140" i="2"/>
  <c r="Q155" i="2"/>
  <c r="Q156" i="2"/>
  <c r="Q305" i="2"/>
  <c r="Q306" i="2"/>
  <c r="Q376" i="2"/>
  <c r="Q377" i="2"/>
  <c r="Q378" i="2"/>
  <c r="Q251" i="2"/>
  <c r="Q252" i="2"/>
  <c r="Q253" i="2"/>
  <c r="Q254" i="2"/>
  <c r="Q255" i="2"/>
  <c r="Q349" i="2"/>
  <c r="Q350" i="2"/>
  <c r="Q141" i="2"/>
  <c r="Q142" i="2"/>
  <c r="Q192" i="2"/>
  <c r="Q193" i="2"/>
  <c r="Q29" i="2"/>
  <c r="Q30" i="2"/>
  <c r="Q365" i="2"/>
  <c r="Q366" i="2"/>
  <c r="Q291" i="2"/>
  <c r="Q292" i="2"/>
  <c r="Q208" i="2"/>
  <c r="Q209" i="2"/>
  <c r="Q116" i="2"/>
  <c r="Q117" i="2"/>
  <c r="Q118" i="2"/>
  <c r="Q119" i="2"/>
  <c r="Q120" i="2"/>
  <c r="Q224" i="2"/>
  <c r="Q225" i="2"/>
  <c r="Q307" i="2"/>
  <c r="Q308" i="2"/>
  <c r="Q176" i="2"/>
  <c r="Q177" i="2"/>
  <c r="Q157" i="2"/>
  <c r="Q158" i="2"/>
  <c r="Q13" i="2"/>
  <c r="Q14" i="2"/>
  <c r="Q274" i="2"/>
  <c r="Q275" i="2"/>
  <c r="Q332" i="2"/>
  <c r="Q333" i="2"/>
  <c r="Q45" i="2"/>
  <c r="Q46" i="2"/>
  <c r="Q159" i="2"/>
  <c r="Q160" i="2"/>
  <c r="Q15" i="2"/>
  <c r="Q16" i="2"/>
  <c r="Q210" i="2"/>
  <c r="Q211" i="2"/>
  <c r="Q143" i="2"/>
  <c r="Q144" i="2"/>
  <c r="Q351" i="2"/>
  <c r="Q352" i="2"/>
  <c r="Q31" i="2"/>
  <c r="Q32" i="2"/>
  <c r="Q256" i="2"/>
  <c r="Q257" i="2"/>
  <c r="Q258" i="2"/>
  <c r="Q259" i="2"/>
  <c r="Q260" i="2"/>
  <c r="Q47" i="2"/>
  <c r="Q48" i="2"/>
  <c r="Q276" i="2"/>
  <c r="Q277" i="2"/>
  <c r="Q278" i="2"/>
  <c r="Q178" i="2"/>
  <c r="Q179" i="2"/>
  <c r="Q309" i="2"/>
  <c r="Q310" i="2"/>
  <c r="Q293" i="2"/>
  <c r="Q294" i="2"/>
  <c r="Q194" i="2"/>
  <c r="Q195" i="2"/>
  <c r="Q367" i="2"/>
  <c r="Q368" i="2"/>
  <c r="Q334" i="2"/>
  <c r="Q335" i="2"/>
  <c r="Q226" i="2"/>
  <c r="Q227" i="2"/>
  <c r="Q121" i="2"/>
  <c r="Q122" i="2"/>
  <c r="Q123" i="2"/>
  <c r="Q124" i="2"/>
  <c r="Q125" i="2"/>
  <c r="Q379" i="2"/>
  <c r="Q380" i="2"/>
  <c r="Q369" i="2"/>
  <c r="Q370" i="2"/>
  <c r="Q261" i="2"/>
  <c r="Q262" i="2"/>
  <c r="Q317" i="2"/>
  <c r="Q263" i="2"/>
  <c r="Q318" i="2"/>
  <c r="Q180" i="2"/>
  <c r="Q181" i="2"/>
  <c r="Q295" i="2"/>
  <c r="Q296" i="2"/>
  <c r="Q336" i="2"/>
  <c r="Q337" i="2"/>
  <c r="Q161" i="2"/>
  <c r="Q162" i="2"/>
  <c r="Q17" i="2"/>
  <c r="Q18" i="2"/>
  <c r="Q279" i="2"/>
  <c r="Q280" i="2"/>
  <c r="Q353" i="2"/>
  <c r="Q354" i="2"/>
  <c r="Q196" i="2"/>
  <c r="Q197" i="2"/>
  <c r="Q126" i="2"/>
  <c r="Q127" i="2"/>
  <c r="Q128" i="2"/>
  <c r="Q129" i="2"/>
  <c r="Q130" i="2"/>
  <c r="Q33" i="2"/>
  <c r="Q34" i="2"/>
  <c r="Q228" i="2"/>
  <c r="Q229" i="2"/>
  <c r="Q145" i="2"/>
  <c r="Q146" i="2"/>
  <c r="Q311" i="2"/>
  <c r="Q312" i="2"/>
  <c r="Q212" i="2"/>
  <c r="Q213" i="2"/>
  <c r="Q49" i="2"/>
  <c r="Q50" i="2"/>
  <c r="Q381" i="2"/>
  <c r="Q264" i="2"/>
  <c r="P265" i="2"/>
  <c r="P131" i="2"/>
  <c r="P132" i="2"/>
  <c r="P35" i="2"/>
  <c r="P36" i="2"/>
  <c r="P338" i="2"/>
  <c r="P339" i="2"/>
  <c r="P319" i="2"/>
  <c r="P320" i="2"/>
  <c r="P230" i="2"/>
  <c r="P231" i="2"/>
  <c r="P232" i="2"/>
  <c r="P233" i="2"/>
  <c r="P234" i="2"/>
  <c r="P91" i="2"/>
  <c r="P92" i="2"/>
  <c r="P93" i="2"/>
  <c r="P94" i="2"/>
  <c r="P95" i="2"/>
  <c r="P214" i="2"/>
  <c r="P215" i="2"/>
  <c r="P147" i="2"/>
  <c r="P148" i="2"/>
  <c r="P281" i="2"/>
  <c r="P282" i="2"/>
  <c r="P355" i="2"/>
  <c r="P356" i="2"/>
  <c r="P297" i="2"/>
  <c r="P298" i="2"/>
  <c r="P19" i="2"/>
  <c r="P20" i="2"/>
  <c r="P198" i="2"/>
  <c r="P199" i="2"/>
  <c r="P163" i="2"/>
  <c r="P164" i="2"/>
  <c r="P51" i="2"/>
  <c r="P52" i="2"/>
  <c r="P53" i="2"/>
  <c r="P54" i="2"/>
  <c r="P55" i="2"/>
  <c r="P182" i="2"/>
  <c r="P183" i="2"/>
  <c r="P321" i="2"/>
  <c r="P322" i="2"/>
  <c r="P266" i="2"/>
  <c r="P267" i="2"/>
  <c r="P357" i="2"/>
  <c r="P358" i="2"/>
  <c r="P184" i="2"/>
  <c r="P185" i="2"/>
  <c r="P133" i="2"/>
  <c r="P134" i="2"/>
  <c r="P56" i="2"/>
  <c r="P57" i="2"/>
  <c r="P58" i="2"/>
  <c r="P59" i="2"/>
  <c r="P60" i="2"/>
  <c r="P283" i="2"/>
  <c r="P284" i="2"/>
  <c r="P149" i="2"/>
  <c r="P150" i="2"/>
  <c r="P96" i="2"/>
  <c r="P97" i="2"/>
  <c r="P98" i="2"/>
  <c r="P99" i="2"/>
  <c r="P100" i="2"/>
  <c r="P200" i="2"/>
  <c r="P201" i="2"/>
  <c r="P299" i="2"/>
  <c r="P300" i="2"/>
  <c r="P37" i="2"/>
  <c r="P38" i="2"/>
  <c r="P340" i="2"/>
  <c r="P341" i="2"/>
  <c r="P21" i="2"/>
  <c r="P22" i="2"/>
  <c r="P235" i="2"/>
  <c r="P313" i="2"/>
  <c r="P236" i="2"/>
  <c r="P237" i="2"/>
  <c r="P314" i="2"/>
  <c r="P216" i="2"/>
  <c r="P217" i="2"/>
  <c r="P165" i="2"/>
  <c r="P166" i="2"/>
  <c r="P373" i="2"/>
  <c r="P371" i="2"/>
  <c r="P372" i="2"/>
  <c r="P23" i="2"/>
  <c r="P24" i="2"/>
  <c r="P301" i="2"/>
  <c r="P302" i="2"/>
  <c r="P39" i="2"/>
  <c r="P40" i="2"/>
  <c r="P167" i="2"/>
  <c r="P168" i="2"/>
  <c r="P169" i="2"/>
  <c r="P170" i="2"/>
  <c r="P171" i="2"/>
  <c r="P359" i="2"/>
  <c r="P360" i="2"/>
  <c r="P268" i="2"/>
  <c r="P269" i="2"/>
  <c r="P186" i="2"/>
  <c r="P187" i="2"/>
  <c r="P238" i="2"/>
  <c r="P239" i="2"/>
  <c r="P240" i="2"/>
  <c r="P241" i="2"/>
  <c r="P242" i="2"/>
  <c r="P61" i="2"/>
  <c r="P62" i="2"/>
  <c r="P63" i="2"/>
  <c r="P64" i="2"/>
  <c r="P65" i="2"/>
  <c r="P323" i="2"/>
  <c r="P324" i="2"/>
  <c r="P342" i="2"/>
  <c r="P343" i="2"/>
  <c r="P344" i="2"/>
  <c r="P218" i="2"/>
  <c r="P219" i="2"/>
  <c r="P135" i="2"/>
  <c r="P136" i="2"/>
  <c r="P101" i="2"/>
  <c r="P102" i="2"/>
  <c r="P103" i="2"/>
  <c r="P104" i="2"/>
  <c r="P105" i="2"/>
  <c r="P151" i="2"/>
  <c r="P152" i="2"/>
  <c r="P285" i="2"/>
  <c r="P286" i="2"/>
  <c r="P202" i="2"/>
  <c r="P203" i="2"/>
  <c r="P361" i="2"/>
  <c r="P362" i="2"/>
  <c r="P153" i="2"/>
  <c r="P154" i="2"/>
  <c r="P137" i="2"/>
  <c r="P138" i="2"/>
  <c r="P188" i="2"/>
  <c r="P189" i="2"/>
  <c r="P303" i="2"/>
  <c r="P304" i="2"/>
  <c r="P66" i="2"/>
  <c r="P67" i="2"/>
  <c r="P68" i="2"/>
  <c r="P69" i="2"/>
  <c r="P70" i="2"/>
  <c r="P287" i="2"/>
  <c r="P288" i="2"/>
  <c r="P106" i="2"/>
  <c r="P107" i="2"/>
  <c r="P108" i="2"/>
  <c r="P109" i="2"/>
  <c r="P110" i="2"/>
  <c r="P270" i="2"/>
  <c r="P271" i="2"/>
  <c r="P41" i="2"/>
  <c r="P42" i="2"/>
  <c r="P204" i="2"/>
  <c r="P205" i="2"/>
  <c r="P345" i="2"/>
  <c r="P346" i="2"/>
  <c r="P172" i="2"/>
  <c r="P173" i="2"/>
  <c r="P243" i="2"/>
  <c r="P315" i="2"/>
  <c r="P244" i="2"/>
  <c r="P316" i="2"/>
  <c r="P245" i="2"/>
  <c r="P25" i="2"/>
  <c r="P26" i="2"/>
  <c r="P325" i="2"/>
  <c r="P326" i="2"/>
  <c r="P220" i="2"/>
  <c r="P221" i="2"/>
  <c r="P111" i="2"/>
  <c r="P112" i="2"/>
  <c r="P113" i="2"/>
  <c r="P114" i="2"/>
  <c r="P115" i="2"/>
  <c r="P327" i="2"/>
  <c r="P328" i="2"/>
  <c r="P329" i="2"/>
  <c r="P330" i="2"/>
  <c r="P331" i="2"/>
  <c r="P190" i="2"/>
  <c r="P191" i="2"/>
  <c r="P374" i="2"/>
  <c r="P375" i="2"/>
  <c r="P246" i="2"/>
  <c r="P247" i="2"/>
  <c r="P248" i="2"/>
  <c r="P249" i="2"/>
  <c r="P250" i="2"/>
  <c r="P272" i="2"/>
  <c r="P273" i="2"/>
  <c r="P363" i="2"/>
  <c r="P364" i="2"/>
  <c r="P174" i="2"/>
  <c r="P175" i="2"/>
  <c r="P71" i="2"/>
  <c r="P72" i="2"/>
  <c r="P73" i="2"/>
  <c r="P74" i="2"/>
  <c r="P75" i="2"/>
  <c r="P206" i="2"/>
  <c r="P207" i="2"/>
  <c r="P43" i="2"/>
  <c r="P44" i="2"/>
  <c r="P347" i="2"/>
  <c r="P348" i="2"/>
  <c r="P289" i="2"/>
  <c r="P290" i="2"/>
  <c r="P27" i="2"/>
  <c r="P28" i="2"/>
  <c r="P222" i="2"/>
  <c r="P223" i="2"/>
  <c r="P139" i="2"/>
  <c r="P140" i="2"/>
  <c r="P155" i="2"/>
  <c r="P156" i="2"/>
  <c r="P305" i="2"/>
  <c r="P306" i="2"/>
  <c r="P376" i="2"/>
  <c r="P377" i="2"/>
  <c r="P378" i="2"/>
  <c r="P251" i="2"/>
  <c r="P252" i="2"/>
  <c r="P253" i="2"/>
  <c r="P254" i="2"/>
  <c r="P255" i="2"/>
  <c r="P349" i="2"/>
  <c r="P350" i="2"/>
  <c r="P141" i="2"/>
  <c r="P142" i="2"/>
  <c r="P192" i="2"/>
  <c r="P193" i="2"/>
  <c r="P29" i="2"/>
  <c r="P30" i="2"/>
  <c r="P76" i="2"/>
  <c r="P77" i="2"/>
  <c r="P78" i="2"/>
  <c r="P79" i="2"/>
  <c r="P80" i="2"/>
  <c r="P365" i="2"/>
  <c r="P366" i="2"/>
  <c r="P291" i="2"/>
  <c r="P292" i="2"/>
  <c r="P208" i="2"/>
  <c r="P209" i="2"/>
  <c r="P116" i="2"/>
  <c r="P117" i="2"/>
  <c r="P118" i="2"/>
  <c r="P119" i="2"/>
  <c r="P120" i="2"/>
  <c r="P224" i="2"/>
  <c r="P225" i="2"/>
  <c r="P307" i="2"/>
  <c r="P308" i="2"/>
  <c r="P176" i="2"/>
  <c r="P177" i="2"/>
  <c r="P157" i="2"/>
  <c r="P158" i="2"/>
  <c r="P274" i="2"/>
  <c r="P275" i="2"/>
  <c r="P332" i="2"/>
  <c r="P333" i="2"/>
  <c r="P45" i="2"/>
  <c r="P46" i="2"/>
  <c r="P159" i="2"/>
  <c r="P160" i="2"/>
  <c r="P210" i="2"/>
  <c r="P211" i="2"/>
  <c r="P143" i="2"/>
  <c r="P144" i="2"/>
  <c r="P351" i="2"/>
  <c r="P352" i="2"/>
  <c r="P31" i="2"/>
  <c r="P32" i="2"/>
  <c r="P256" i="2"/>
  <c r="P257" i="2"/>
  <c r="P258" i="2"/>
  <c r="P259" i="2"/>
  <c r="P260" i="2"/>
  <c r="P47" i="2"/>
  <c r="P48" i="2"/>
  <c r="P276" i="2"/>
  <c r="P277" i="2"/>
  <c r="P278" i="2"/>
  <c r="P178" i="2"/>
  <c r="P179" i="2"/>
  <c r="P309" i="2"/>
  <c r="P310" i="2"/>
  <c r="P293" i="2"/>
  <c r="P294" i="2"/>
  <c r="P194" i="2"/>
  <c r="P195" i="2"/>
  <c r="P367" i="2"/>
  <c r="P368" i="2"/>
  <c r="P334" i="2"/>
  <c r="P335" i="2"/>
  <c r="P226" i="2"/>
  <c r="P227" i="2"/>
  <c r="P81" i="2"/>
  <c r="P82" i="2"/>
  <c r="P83" i="2"/>
  <c r="P84" i="2"/>
  <c r="P85" i="2"/>
  <c r="P121" i="2"/>
  <c r="P122" i="2"/>
  <c r="P123" i="2"/>
  <c r="P124" i="2"/>
  <c r="P125" i="2"/>
  <c r="P379" i="2"/>
  <c r="P380" i="2"/>
  <c r="P369" i="2"/>
  <c r="P370" i="2"/>
  <c r="P261" i="2"/>
  <c r="P262" i="2"/>
  <c r="P317" i="2"/>
  <c r="P263" i="2"/>
  <c r="P318" i="2"/>
  <c r="P180" i="2"/>
  <c r="P181" i="2"/>
  <c r="P295" i="2"/>
  <c r="P296" i="2"/>
  <c r="P336" i="2"/>
  <c r="P337" i="2"/>
  <c r="P161" i="2"/>
  <c r="P162" i="2"/>
  <c r="P279" i="2"/>
  <c r="P280" i="2"/>
  <c r="P353" i="2"/>
  <c r="P354" i="2"/>
  <c r="P86" i="2"/>
  <c r="P87" i="2"/>
  <c r="P88" i="2"/>
  <c r="P89" i="2"/>
  <c r="P90" i="2"/>
  <c r="P196" i="2"/>
  <c r="P197" i="2"/>
  <c r="P126" i="2"/>
  <c r="P127" i="2"/>
  <c r="P128" i="2"/>
  <c r="P129" i="2"/>
  <c r="P130" i="2"/>
  <c r="P33" i="2"/>
  <c r="P34" i="2"/>
  <c r="P228" i="2"/>
  <c r="P229" i="2"/>
  <c r="P145" i="2"/>
  <c r="P146" i="2"/>
  <c r="P311" i="2"/>
  <c r="P312" i="2"/>
  <c r="P212" i="2"/>
  <c r="P213" i="2"/>
  <c r="P49" i="2"/>
  <c r="P50" i="2"/>
  <c r="P381" i="2"/>
  <c r="P264" i="2"/>
  <c r="O131" i="2"/>
  <c r="O132" i="2"/>
  <c r="O35" i="2"/>
  <c r="O36" i="2"/>
  <c r="O338" i="2"/>
  <c r="O339" i="2"/>
  <c r="O319" i="2"/>
  <c r="O320" i="2"/>
  <c r="O230" i="2"/>
  <c r="O231" i="2"/>
  <c r="O232" i="2"/>
  <c r="O233" i="2"/>
  <c r="O234" i="2"/>
  <c r="O91" i="2"/>
  <c r="O92" i="2"/>
  <c r="O93" i="2"/>
  <c r="O94" i="2"/>
  <c r="O95" i="2"/>
  <c r="O214" i="2"/>
  <c r="O215" i="2"/>
  <c r="O2" i="2"/>
  <c r="O3" i="2"/>
  <c r="O147" i="2"/>
  <c r="O148" i="2"/>
  <c r="O281" i="2"/>
  <c r="O282" i="2"/>
  <c r="O355" i="2"/>
  <c r="O356" i="2"/>
  <c r="O297" i="2"/>
  <c r="O298" i="2"/>
  <c r="O19" i="2"/>
  <c r="O20" i="2"/>
  <c r="O198" i="2"/>
  <c r="O199" i="2"/>
  <c r="O163" i="2"/>
  <c r="O164" i="2"/>
  <c r="O51" i="2"/>
  <c r="O52" i="2"/>
  <c r="O53" i="2"/>
  <c r="O54" i="2"/>
  <c r="O55" i="2"/>
  <c r="O182" i="2"/>
  <c r="O183" i="2"/>
  <c r="O4" i="2"/>
  <c r="O5" i="2"/>
  <c r="O321" i="2"/>
  <c r="O322" i="2"/>
  <c r="O357" i="2"/>
  <c r="O358" i="2"/>
  <c r="O184" i="2"/>
  <c r="O185" i="2"/>
  <c r="O133" i="2"/>
  <c r="O134" i="2"/>
  <c r="O56" i="2"/>
  <c r="O57" i="2"/>
  <c r="O58" i="2"/>
  <c r="O59" i="2"/>
  <c r="O60" i="2"/>
  <c r="O283" i="2"/>
  <c r="O284" i="2"/>
  <c r="O149" i="2"/>
  <c r="O150" i="2"/>
  <c r="O96" i="2"/>
  <c r="O97" i="2"/>
  <c r="O98" i="2"/>
  <c r="O99" i="2"/>
  <c r="O100" i="2"/>
  <c r="O200" i="2"/>
  <c r="O201" i="2"/>
  <c r="O299" i="2"/>
  <c r="O300" i="2"/>
  <c r="O37" i="2"/>
  <c r="O38" i="2"/>
  <c r="O340" i="2"/>
  <c r="O341" i="2"/>
  <c r="O21" i="2"/>
  <c r="O22" i="2"/>
  <c r="O235" i="2"/>
  <c r="O313" i="2"/>
  <c r="O236" i="2"/>
  <c r="O237" i="2"/>
  <c r="O314" i="2"/>
  <c r="O216" i="2"/>
  <c r="O217" i="2"/>
  <c r="O165" i="2"/>
  <c r="O166" i="2"/>
  <c r="O373" i="2"/>
  <c r="O371" i="2"/>
  <c r="O372" i="2"/>
  <c r="O23" i="2"/>
  <c r="O24" i="2"/>
  <c r="O301" i="2"/>
  <c r="O302" i="2"/>
  <c r="O39" i="2"/>
  <c r="O40" i="2"/>
  <c r="O167" i="2"/>
  <c r="O168" i="2"/>
  <c r="O169" i="2"/>
  <c r="O170" i="2"/>
  <c r="O171" i="2"/>
  <c r="O359" i="2"/>
  <c r="O360" i="2"/>
  <c r="O186" i="2"/>
  <c r="O187" i="2"/>
  <c r="O238" i="2"/>
  <c r="O239" i="2"/>
  <c r="O240" i="2"/>
  <c r="O241" i="2"/>
  <c r="O242" i="2"/>
  <c r="O61" i="2"/>
  <c r="O62" i="2"/>
  <c r="O63" i="2"/>
  <c r="O64" i="2"/>
  <c r="O65" i="2"/>
  <c r="O323" i="2"/>
  <c r="O324" i="2"/>
  <c r="O342" i="2"/>
  <c r="O343" i="2"/>
  <c r="O344" i="2"/>
  <c r="O218" i="2"/>
  <c r="O219" i="2"/>
  <c r="O135" i="2"/>
  <c r="O136" i="2"/>
  <c r="O101" i="2"/>
  <c r="O102" i="2"/>
  <c r="O103" i="2"/>
  <c r="O104" i="2"/>
  <c r="O105" i="2"/>
  <c r="O151" i="2"/>
  <c r="O152" i="2"/>
  <c r="O6" i="2"/>
  <c r="O7" i="2"/>
  <c r="O8" i="2"/>
  <c r="O285" i="2"/>
  <c r="O286" i="2"/>
  <c r="O202" i="2"/>
  <c r="O203" i="2"/>
  <c r="O361" i="2"/>
  <c r="O362" i="2"/>
  <c r="O153" i="2"/>
  <c r="O154" i="2"/>
  <c r="O137" i="2"/>
  <c r="O138" i="2"/>
  <c r="O188" i="2"/>
  <c r="O189" i="2"/>
  <c r="O303" i="2"/>
  <c r="O304" i="2"/>
  <c r="O9" i="2"/>
  <c r="O10" i="2"/>
  <c r="O66" i="2"/>
  <c r="O67" i="2"/>
  <c r="O68" i="2"/>
  <c r="O69" i="2"/>
  <c r="O70" i="2"/>
  <c r="O287" i="2"/>
  <c r="O288" i="2"/>
  <c r="O106" i="2"/>
  <c r="O107" i="2"/>
  <c r="O108" i="2"/>
  <c r="O109" i="2"/>
  <c r="O110" i="2"/>
  <c r="O41" i="2"/>
  <c r="O42" i="2"/>
  <c r="O204" i="2"/>
  <c r="O205" i="2"/>
  <c r="O345" i="2"/>
  <c r="O346" i="2"/>
  <c r="O172" i="2"/>
  <c r="O173" i="2"/>
  <c r="O243" i="2"/>
  <c r="O315" i="2"/>
  <c r="O244" i="2"/>
  <c r="O316" i="2"/>
  <c r="O245" i="2"/>
  <c r="O25" i="2"/>
  <c r="O26" i="2"/>
  <c r="O325" i="2"/>
  <c r="O326" i="2"/>
  <c r="O220" i="2"/>
  <c r="O221" i="2"/>
  <c r="O111" i="2"/>
  <c r="O112" i="2"/>
  <c r="O113" i="2"/>
  <c r="O114" i="2"/>
  <c r="O115" i="2"/>
  <c r="O327" i="2"/>
  <c r="O328" i="2"/>
  <c r="O329" i="2"/>
  <c r="O330" i="2"/>
  <c r="O331" i="2"/>
  <c r="O190" i="2"/>
  <c r="O191" i="2"/>
  <c r="O374" i="2"/>
  <c r="O375" i="2"/>
  <c r="O246" i="2"/>
  <c r="O247" i="2"/>
  <c r="O248" i="2"/>
  <c r="O249" i="2"/>
  <c r="O250" i="2"/>
  <c r="O363" i="2"/>
  <c r="O364" i="2"/>
  <c r="O174" i="2"/>
  <c r="O175" i="2"/>
  <c r="O71" i="2"/>
  <c r="O72" i="2"/>
  <c r="O73" i="2"/>
  <c r="O74" i="2"/>
  <c r="O75" i="2"/>
  <c r="O206" i="2"/>
  <c r="O207" i="2"/>
  <c r="O43" i="2"/>
  <c r="O44" i="2"/>
  <c r="O347" i="2"/>
  <c r="O348" i="2"/>
  <c r="O289" i="2"/>
  <c r="O290" i="2"/>
  <c r="O27" i="2"/>
  <c r="O28" i="2"/>
  <c r="O222" i="2"/>
  <c r="O223" i="2"/>
  <c r="O11" i="2"/>
  <c r="O12" i="2"/>
  <c r="O139" i="2"/>
  <c r="O140" i="2"/>
  <c r="O155" i="2"/>
  <c r="O156" i="2"/>
  <c r="O305" i="2"/>
  <c r="O306" i="2"/>
  <c r="O376" i="2"/>
  <c r="O377" i="2"/>
  <c r="O378" i="2"/>
  <c r="O251" i="2"/>
  <c r="O252" i="2"/>
  <c r="O253" i="2"/>
  <c r="O254" i="2"/>
  <c r="O255" i="2"/>
  <c r="O349" i="2"/>
  <c r="O350" i="2"/>
  <c r="O141" i="2"/>
  <c r="O142" i="2"/>
  <c r="O192" i="2"/>
  <c r="O193" i="2"/>
  <c r="O29" i="2"/>
  <c r="O30" i="2"/>
  <c r="O76" i="2"/>
  <c r="O77" i="2"/>
  <c r="O78" i="2"/>
  <c r="O79" i="2"/>
  <c r="O80" i="2"/>
  <c r="O365" i="2"/>
  <c r="O366" i="2"/>
  <c r="O291" i="2"/>
  <c r="O292" i="2"/>
  <c r="O208" i="2"/>
  <c r="O209" i="2"/>
  <c r="O116" i="2"/>
  <c r="O117" i="2"/>
  <c r="O118" i="2"/>
  <c r="O119" i="2"/>
  <c r="O120" i="2"/>
  <c r="O224" i="2"/>
  <c r="O225" i="2"/>
  <c r="O307" i="2"/>
  <c r="O308" i="2"/>
  <c r="O176" i="2"/>
  <c r="O177" i="2"/>
  <c r="O157" i="2"/>
  <c r="O158" i="2"/>
  <c r="O13" i="2"/>
  <c r="O14" i="2"/>
  <c r="O332" i="2"/>
  <c r="O333" i="2"/>
  <c r="O45" i="2"/>
  <c r="O46" i="2"/>
  <c r="O159" i="2"/>
  <c r="O160" i="2"/>
  <c r="O15" i="2"/>
  <c r="O16" i="2"/>
  <c r="O210" i="2"/>
  <c r="O211" i="2"/>
  <c r="O143" i="2"/>
  <c r="O144" i="2"/>
  <c r="O351" i="2"/>
  <c r="O352" i="2"/>
  <c r="O31" i="2"/>
  <c r="O32" i="2"/>
  <c r="O256" i="2"/>
  <c r="O257" i="2"/>
  <c r="O258" i="2"/>
  <c r="O259" i="2"/>
  <c r="O260" i="2"/>
  <c r="O47" i="2"/>
  <c r="O48" i="2"/>
  <c r="O178" i="2"/>
  <c r="O179" i="2"/>
  <c r="O309" i="2"/>
  <c r="O310" i="2"/>
  <c r="O293" i="2"/>
  <c r="O294" i="2"/>
  <c r="O194" i="2"/>
  <c r="O195" i="2"/>
  <c r="O367" i="2"/>
  <c r="O368" i="2"/>
  <c r="O334" i="2"/>
  <c r="O335" i="2"/>
  <c r="O226" i="2"/>
  <c r="O227" i="2"/>
  <c r="O81" i="2"/>
  <c r="O82" i="2"/>
  <c r="O83" i="2"/>
  <c r="O84" i="2"/>
  <c r="O85" i="2"/>
  <c r="O121" i="2"/>
  <c r="O122" i="2"/>
  <c r="O123" i="2"/>
  <c r="O124" i="2"/>
  <c r="O125" i="2"/>
  <c r="O379" i="2"/>
  <c r="O380" i="2"/>
  <c r="O369" i="2"/>
  <c r="O370" i="2"/>
  <c r="O261" i="2"/>
  <c r="O262" i="2"/>
  <c r="O317" i="2"/>
  <c r="O263" i="2"/>
  <c r="O318" i="2"/>
  <c r="O180" i="2"/>
  <c r="O181" i="2"/>
  <c r="O295" i="2"/>
  <c r="O296" i="2"/>
  <c r="O336" i="2"/>
  <c r="O337" i="2"/>
  <c r="O161" i="2"/>
  <c r="O162" i="2"/>
  <c r="O17" i="2"/>
  <c r="O18" i="2"/>
  <c r="O353" i="2"/>
  <c r="O354" i="2"/>
  <c r="O86" i="2"/>
  <c r="O87" i="2"/>
  <c r="O88" i="2"/>
  <c r="O89" i="2"/>
  <c r="O90" i="2"/>
  <c r="O196" i="2"/>
  <c r="O197" i="2"/>
  <c r="O126" i="2"/>
  <c r="O127" i="2"/>
  <c r="O128" i="2"/>
  <c r="O129" i="2"/>
  <c r="O130" i="2"/>
  <c r="O33" i="2"/>
  <c r="O34" i="2"/>
  <c r="O228" i="2"/>
  <c r="O229" i="2"/>
  <c r="O145" i="2"/>
  <c r="O146" i="2"/>
  <c r="O311" i="2"/>
  <c r="O312" i="2"/>
  <c r="O212" i="2"/>
  <c r="O213" i="2"/>
  <c r="O49" i="2"/>
  <c r="O50" i="2"/>
  <c r="O381" i="2"/>
  <c r="N265" i="2"/>
  <c r="N131" i="2"/>
  <c r="N132" i="2"/>
  <c r="N35" i="2"/>
  <c r="N36" i="2"/>
  <c r="N338" i="2"/>
  <c r="N339" i="2"/>
  <c r="N319" i="2"/>
  <c r="N320" i="2"/>
  <c r="N230" i="2"/>
  <c r="N231" i="2"/>
  <c r="N232" i="2"/>
  <c r="N233" i="2"/>
  <c r="N234" i="2"/>
  <c r="N91" i="2"/>
  <c r="N92" i="2"/>
  <c r="N93" i="2"/>
  <c r="N94" i="2"/>
  <c r="N95" i="2"/>
  <c r="N214" i="2"/>
  <c r="N215" i="2"/>
  <c r="N2" i="2"/>
  <c r="N3" i="2"/>
  <c r="N281" i="2"/>
  <c r="N282" i="2"/>
  <c r="N355" i="2"/>
  <c r="N356" i="2"/>
  <c r="N297" i="2"/>
  <c r="N298" i="2"/>
  <c r="N19" i="2"/>
  <c r="N20" i="2"/>
  <c r="N198" i="2"/>
  <c r="N199" i="2"/>
  <c r="N163" i="2"/>
  <c r="N164" i="2"/>
  <c r="N51" i="2"/>
  <c r="N52" i="2"/>
  <c r="N53" i="2"/>
  <c r="N54" i="2"/>
  <c r="N55" i="2"/>
  <c r="N182" i="2"/>
  <c r="N183" i="2"/>
  <c r="N4" i="2"/>
  <c r="N5" i="2"/>
  <c r="N321" i="2"/>
  <c r="N322" i="2"/>
  <c r="N266" i="2"/>
  <c r="N267" i="2"/>
  <c r="N357" i="2"/>
  <c r="N358" i="2"/>
  <c r="N184" i="2"/>
  <c r="N185" i="2"/>
  <c r="N133" i="2"/>
  <c r="N134" i="2"/>
  <c r="N56" i="2"/>
  <c r="N57" i="2"/>
  <c r="N58" i="2"/>
  <c r="N59" i="2"/>
  <c r="N60" i="2"/>
  <c r="N283" i="2"/>
  <c r="N284" i="2"/>
  <c r="N96" i="2"/>
  <c r="N97" i="2"/>
  <c r="N98" i="2"/>
  <c r="N99" i="2"/>
  <c r="N100" i="2"/>
  <c r="N200" i="2"/>
  <c r="N201" i="2"/>
  <c r="N299" i="2"/>
  <c r="N300" i="2"/>
  <c r="N37" i="2"/>
  <c r="N38" i="2"/>
  <c r="N340" i="2"/>
  <c r="N341" i="2"/>
  <c r="N21" i="2"/>
  <c r="N22" i="2"/>
  <c r="N235" i="2"/>
  <c r="N313" i="2"/>
  <c r="N236" i="2"/>
  <c r="N237" i="2"/>
  <c r="N314" i="2"/>
  <c r="N216" i="2"/>
  <c r="N217" i="2"/>
  <c r="N165" i="2"/>
  <c r="N166" i="2"/>
  <c r="N373" i="2"/>
  <c r="N371" i="2"/>
  <c r="N372" i="2"/>
  <c r="N23" i="2"/>
  <c r="N24" i="2"/>
  <c r="N301" i="2"/>
  <c r="N302" i="2"/>
  <c r="N39" i="2"/>
  <c r="N40" i="2"/>
  <c r="N167" i="2"/>
  <c r="N168" i="2"/>
  <c r="N169" i="2"/>
  <c r="N170" i="2"/>
  <c r="N171" i="2"/>
  <c r="N359" i="2"/>
  <c r="N360" i="2"/>
  <c r="N268" i="2"/>
  <c r="N269" i="2"/>
  <c r="N186" i="2"/>
  <c r="N187" i="2"/>
  <c r="N238" i="2"/>
  <c r="N239" i="2"/>
  <c r="N240" i="2"/>
  <c r="N241" i="2"/>
  <c r="N242" i="2"/>
  <c r="N61" i="2"/>
  <c r="N62" i="2"/>
  <c r="N63" i="2"/>
  <c r="N64" i="2"/>
  <c r="N65" i="2"/>
  <c r="N323" i="2"/>
  <c r="N324" i="2"/>
  <c r="N342" i="2"/>
  <c r="N343" i="2"/>
  <c r="N344" i="2"/>
  <c r="N218" i="2"/>
  <c r="N219" i="2"/>
  <c r="N135" i="2"/>
  <c r="N136" i="2"/>
  <c r="N101" i="2"/>
  <c r="N102" i="2"/>
  <c r="N103" i="2"/>
  <c r="N104" i="2"/>
  <c r="N105" i="2"/>
  <c r="N6" i="2"/>
  <c r="N7" i="2"/>
  <c r="N8" i="2"/>
  <c r="N285" i="2"/>
  <c r="N286" i="2"/>
  <c r="N202" i="2"/>
  <c r="N203" i="2"/>
  <c r="N361" i="2"/>
  <c r="N362" i="2"/>
  <c r="N137" i="2"/>
  <c r="N138" i="2"/>
  <c r="N188" i="2"/>
  <c r="N189" i="2"/>
  <c r="N303" i="2"/>
  <c r="N304" i="2"/>
  <c r="N9" i="2"/>
  <c r="N10" i="2"/>
  <c r="N66" i="2"/>
  <c r="N67" i="2"/>
  <c r="N68" i="2"/>
  <c r="N69" i="2"/>
  <c r="N70" i="2"/>
  <c r="N287" i="2"/>
  <c r="N288" i="2"/>
  <c r="N106" i="2"/>
  <c r="N107" i="2"/>
  <c r="N108" i="2"/>
  <c r="N109" i="2"/>
  <c r="N110" i="2"/>
  <c r="N270" i="2"/>
  <c r="N271" i="2"/>
  <c r="N41" i="2"/>
  <c r="N42" i="2"/>
  <c r="N204" i="2"/>
  <c r="N205" i="2"/>
  <c r="N345" i="2"/>
  <c r="N346" i="2"/>
  <c r="N172" i="2"/>
  <c r="N173" i="2"/>
  <c r="N243" i="2"/>
  <c r="N315" i="2"/>
  <c r="N244" i="2"/>
  <c r="N316" i="2"/>
  <c r="N245" i="2"/>
  <c r="N25" i="2"/>
  <c r="N26" i="2"/>
  <c r="N325" i="2"/>
  <c r="N326" i="2"/>
  <c r="N220" i="2"/>
  <c r="N221" i="2"/>
  <c r="N111" i="2"/>
  <c r="N112" i="2"/>
  <c r="N113" i="2"/>
  <c r="N114" i="2"/>
  <c r="N115" i="2"/>
  <c r="N327" i="2"/>
  <c r="N328" i="2"/>
  <c r="N329" i="2"/>
  <c r="N330" i="2"/>
  <c r="N331" i="2"/>
  <c r="N190" i="2"/>
  <c r="N191" i="2"/>
  <c r="N374" i="2"/>
  <c r="N375" i="2"/>
  <c r="N246" i="2"/>
  <c r="N247" i="2"/>
  <c r="N248" i="2"/>
  <c r="N249" i="2"/>
  <c r="N250" i="2"/>
  <c r="N272" i="2"/>
  <c r="N273" i="2"/>
  <c r="N363" i="2"/>
  <c r="N364" i="2"/>
  <c r="N174" i="2"/>
  <c r="N175" i="2"/>
  <c r="N71" i="2"/>
  <c r="N72" i="2"/>
  <c r="N73" i="2"/>
  <c r="N74" i="2"/>
  <c r="N75" i="2"/>
  <c r="N206" i="2"/>
  <c r="N207" i="2"/>
  <c r="N43" i="2"/>
  <c r="N44" i="2"/>
  <c r="N347" i="2"/>
  <c r="N348" i="2"/>
  <c r="N289" i="2"/>
  <c r="N290" i="2"/>
  <c r="N27" i="2"/>
  <c r="N28" i="2"/>
  <c r="N222" i="2"/>
  <c r="N223" i="2"/>
  <c r="N11" i="2"/>
  <c r="N12" i="2"/>
  <c r="N139" i="2"/>
  <c r="N140" i="2"/>
  <c r="N305" i="2"/>
  <c r="N306" i="2"/>
  <c r="N376" i="2"/>
  <c r="N377" i="2"/>
  <c r="N378" i="2"/>
  <c r="N251" i="2"/>
  <c r="N252" i="2"/>
  <c r="N253" i="2"/>
  <c r="N254" i="2"/>
  <c r="N255" i="2"/>
  <c r="N349" i="2"/>
  <c r="N350" i="2"/>
  <c r="N141" i="2"/>
  <c r="N142" i="2"/>
  <c r="N192" i="2"/>
  <c r="N193" i="2"/>
  <c r="N29" i="2"/>
  <c r="N30" i="2"/>
  <c r="N76" i="2"/>
  <c r="N77" i="2"/>
  <c r="N78" i="2"/>
  <c r="N79" i="2"/>
  <c r="N80" i="2"/>
  <c r="N365" i="2"/>
  <c r="N366" i="2"/>
  <c r="N291" i="2"/>
  <c r="N292" i="2"/>
  <c r="N208" i="2"/>
  <c r="N209" i="2"/>
  <c r="N116" i="2"/>
  <c r="N117" i="2"/>
  <c r="N118" i="2"/>
  <c r="N119" i="2"/>
  <c r="N120" i="2"/>
  <c r="N224" i="2"/>
  <c r="N225" i="2"/>
  <c r="N307" i="2"/>
  <c r="N308" i="2"/>
  <c r="N176" i="2"/>
  <c r="N177" i="2"/>
  <c r="N13" i="2"/>
  <c r="N14" i="2"/>
  <c r="N274" i="2"/>
  <c r="N275" i="2"/>
  <c r="N332" i="2"/>
  <c r="N333" i="2"/>
  <c r="N45" i="2"/>
  <c r="N46" i="2"/>
  <c r="N15" i="2"/>
  <c r="N16" i="2"/>
  <c r="N210" i="2"/>
  <c r="N211" i="2"/>
  <c r="N143" i="2"/>
  <c r="N144" i="2"/>
  <c r="N351" i="2"/>
  <c r="N352" i="2"/>
  <c r="N31" i="2"/>
  <c r="N32" i="2"/>
  <c r="N256" i="2"/>
  <c r="N257" i="2"/>
  <c r="N258" i="2"/>
  <c r="N259" i="2"/>
  <c r="N260" i="2"/>
  <c r="N47" i="2"/>
  <c r="N48" i="2"/>
  <c r="N276" i="2"/>
  <c r="N277" i="2"/>
  <c r="N278" i="2"/>
  <c r="N178" i="2"/>
  <c r="N179" i="2"/>
  <c r="N309" i="2"/>
  <c r="N310" i="2"/>
  <c r="N293" i="2"/>
  <c r="N294" i="2"/>
  <c r="N194" i="2"/>
  <c r="N195" i="2"/>
  <c r="N367" i="2"/>
  <c r="N368" i="2"/>
  <c r="N334" i="2"/>
  <c r="N335" i="2"/>
  <c r="N226" i="2"/>
  <c r="N227" i="2"/>
  <c r="N81" i="2"/>
  <c r="N82" i="2"/>
  <c r="N83" i="2"/>
  <c r="N84" i="2"/>
  <c r="N85" i="2"/>
  <c r="N121" i="2"/>
  <c r="N122" i="2"/>
  <c r="N123" i="2"/>
  <c r="N124" i="2"/>
  <c r="N125" i="2"/>
  <c r="N379" i="2"/>
  <c r="N380" i="2"/>
  <c r="N369" i="2"/>
  <c r="N370" i="2"/>
  <c r="N261" i="2"/>
  <c r="N262" i="2"/>
  <c r="N317" i="2"/>
  <c r="N263" i="2"/>
  <c r="N318" i="2"/>
  <c r="N180" i="2"/>
  <c r="N181" i="2"/>
  <c r="N295" i="2"/>
  <c r="N296" i="2"/>
  <c r="N336" i="2"/>
  <c r="N337" i="2"/>
  <c r="N17" i="2"/>
  <c r="N18" i="2"/>
  <c r="N279" i="2"/>
  <c r="N280" i="2"/>
  <c r="N353" i="2"/>
  <c r="N354" i="2"/>
  <c r="N86" i="2"/>
  <c r="N87" i="2"/>
  <c r="N88" i="2"/>
  <c r="N89" i="2"/>
  <c r="N90" i="2"/>
  <c r="N196" i="2"/>
  <c r="N197" i="2"/>
  <c r="N126" i="2"/>
  <c r="N127" i="2"/>
  <c r="N128" i="2"/>
  <c r="N129" i="2"/>
  <c r="N130" i="2"/>
  <c r="N33" i="2"/>
  <c r="N34" i="2"/>
  <c r="N228" i="2"/>
  <c r="N229" i="2"/>
  <c r="N145" i="2"/>
  <c r="N146" i="2"/>
  <c r="N311" i="2"/>
  <c r="N312" i="2"/>
  <c r="N212" i="2"/>
  <c r="N213" i="2"/>
  <c r="N49" i="2"/>
  <c r="N50" i="2"/>
  <c r="N381" i="2"/>
  <c r="N264" i="2"/>
  <c r="M265" i="2"/>
  <c r="M131" i="2"/>
  <c r="M132" i="2"/>
  <c r="M35" i="2"/>
  <c r="M36" i="2"/>
  <c r="M338" i="2"/>
  <c r="M339" i="2"/>
  <c r="M319" i="2"/>
  <c r="M320" i="2"/>
  <c r="M91" i="2"/>
  <c r="M92" i="2"/>
  <c r="M93" i="2"/>
  <c r="M94" i="2"/>
  <c r="M95" i="2"/>
  <c r="M214" i="2"/>
  <c r="M215" i="2"/>
  <c r="M2" i="2"/>
  <c r="M3" i="2"/>
  <c r="M147" i="2"/>
  <c r="M148" i="2"/>
  <c r="M281" i="2"/>
  <c r="M282" i="2"/>
  <c r="M355" i="2"/>
  <c r="M356" i="2"/>
  <c r="M297" i="2"/>
  <c r="M298" i="2"/>
  <c r="M19" i="2"/>
  <c r="M20" i="2"/>
  <c r="M198" i="2"/>
  <c r="M199" i="2"/>
  <c r="M163" i="2"/>
  <c r="M164" i="2"/>
  <c r="M51" i="2"/>
  <c r="M52" i="2"/>
  <c r="M53" i="2"/>
  <c r="M54" i="2"/>
  <c r="M55" i="2"/>
  <c r="M182" i="2"/>
  <c r="M183" i="2"/>
  <c r="M4" i="2"/>
  <c r="M5" i="2"/>
  <c r="M321" i="2"/>
  <c r="M322" i="2"/>
  <c r="M266" i="2"/>
  <c r="M267" i="2"/>
  <c r="M357" i="2"/>
  <c r="M358" i="2"/>
  <c r="M184" i="2"/>
  <c r="M185" i="2"/>
  <c r="M133" i="2"/>
  <c r="M134" i="2"/>
  <c r="M56" i="2"/>
  <c r="M57" i="2"/>
  <c r="M58" i="2"/>
  <c r="M59" i="2"/>
  <c r="M60" i="2"/>
  <c r="M283" i="2"/>
  <c r="M284" i="2"/>
  <c r="M149" i="2"/>
  <c r="M150" i="2"/>
  <c r="M96" i="2"/>
  <c r="M97" i="2"/>
  <c r="M98" i="2"/>
  <c r="M99" i="2"/>
  <c r="M100" i="2"/>
  <c r="M200" i="2"/>
  <c r="M201" i="2"/>
  <c r="M299" i="2"/>
  <c r="M300" i="2"/>
  <c r="M37" i="2"/>
  <c r="M38" i="2"/>
  <c r="M340" i="2"/>
  <c r="M341" i="2"/>
  <c r="M21" i="2"/>
  <c r="M22" i="2"/>
  <c r="M313" i="2"/>
  <c r="M314" i="2"/>
  <c r="M216" i="2"/>
  <c r="M217" i="2"/>
  <c r="M165" i="2"/>
  <c r="M166" i="2"/>
  <c r="M373" i="2"/>
  <c r="M371" i="2"/>
  <c r="M372" i="2"/>
  <c r="M23" i="2"/>
  <c r="M24" i="2"/>
  <c r="M301" i="2"/>
  <c r="M302" i="2"/>
  <c r="M39" i="2"/>
  <c r="M40" i="2"/>
  <c r="M167" i="2"/>
  <c r="M168" i="2"/>
  <c r="M169" i="2"/>
  <c r="M170" i="2"/>
  <c r="M171" i="2"/>
  <c r="M359" i="2"/>
  <c r="M360" i="2"/>
  <c r="M268" i="2"/>
  <c r="M269" i="2"/>
  <c r="M186" i="2"/>
  <c r="M187" i="2"/>
  <c r="M61" i="2"/>
  <c r="M62" i="2"/>
  <c r="M63" i="2"/>
  <c r="M64" i="2"/>
  <c r="M65" i="2"/>
  <c r="M323" i="2"/>
  <c r="M324" i="2"/>
  <c r="M342" i="2"/>
  <c r="M343" i="2"/>
  <c r="M344" i="2"/>
  <c r="M218" i="2"/>
  <c r="M219" i="2"/>
  <c r="M135" i="2"/>
  <c r="M136" i="2"/>
  <c r="M101" i="2"/>
  <c r="M102" i="2"/>
  <c r="M103" i="2"/>
  <c r="M104" i="2"/>
  <c r="M105" i="2"/>
  <c r="M151" i="2"/>
  <c r="M152" i="2"/>
  <c r="M6" i="2"/>
  <c r="M7" i="2"/>
  <c r="M8" i="2"/>
  <c r="M285" i="2"/>
  <c r="M286" i="2"/>
  <c r="M202" i="2"/>
  <c r="M203" i="2"/>
  <c r="M361" i="2"/>
  <c r="M362" i="2"/>
  <c r="M153" i="2"/>
  <c r="M154" i="2"/>
  <c r="M137" i="2"/>
  <c r="M138" i="2"/>
  <c r="M188" i="2"/>
  <c r="M189" i="2"/>
  <c r="M303" i="2"/>
  <c r="M304" i="2"/>
  <c r="M9" i="2"/>
  <c r="M10" i="2"/>
  <c r="M66" i="2"/>
  <c r="M67" i="2"/>
  <c r="M68" i="2"/>
  <c r="M69" i="2"/>
  <c r="M70" i="2"/>
  <c r="M287" i="2"/>
  <c r="M288" i="2"/>
  <c r="M106" i="2"/>
  <c r="M107" i="2"/>
  <c r="M108" i="2"/>
  <c r="M109" i="2"/>
  <c r="M110" i="2"/>
  <c r="M270" i="2"/>
  <c r="M271" i="2"/>
  <c r="M41" i="2"/>
  <c r="M42" i="2"/>
  <c r="M204" i="2"/>
  <c r="M205" i="2"/>
  <c r="M345" i="2"/>
  <c r="M346" i="2"/>
  <c r="M172" i="2"/>
  <c r="M173" i="2"/>
  <c r="M315" i="2"/>
  <c r="M316" i="2"/>
  <c r="M25" i="2"/>
  <c r="M26" i="2"/>
  <c r="M325" i="2"/>
  <c r="M326" i="2"/>
  <c r="M220" i="2"/>
  <c r="M221" i="2"/>
  <c r="M111" i="2"/>
  <c r="M112" i="2"/>
  <c r="M113" i="2"/>
  <c r="M114" i="2"/>
  <c r="M115" i="2"/>
  <c r="M327" i="2"/>
  <c r="M328" i="2"/>
  <c r="M329" i="2"/>
  <c r="M330" i="2"/>
  <c r="M331" i="2"/>
  <c r="M190" i="2"/>
  <c r="M191" i="2"/>
  <c r="M374" i="2"/>
  <c r="M375" i="2"/>
  <c r="M272" i="2"/>
  <c r="M273" i="2"/>
  <c r="M363" i="2"/>
  <c r="M364" i="2"/>
  <c r="M174" i="2"/>
  <c r="M175" i="2"/>
  <c r="M71" i="2"/>
  <c r="M72" i="2"/>
  <c r="M73" i="2"/>
  <c r="M74" i="2"/>
  <c r="M75" i="2"/>
  <c r="M206" i="2"/>
  <c r="M207" i="2"/>
  <c r="M43" i="2"/>
  <c r="M44" i="2"/>
  <c r="M347" i="2"/>
  <c r="M348" i="2"/>
  <c r="M289" i="2"/>
  <c r="M290" i="2"/>
  <c r="M27" i="2"/>
  <c r="M28" i="2"/>
  <c r="M222" i="2"/>
  <c r="M223" i="2"/>
  <c r="M11" i="2"/>
  <c r="M12" i="2"/>
  <c r="M139" i="2"/>
  <c r="M140" i="2"/>
  <c r="M155" i="2"/>
  <c r="M156" i="2"/>
  <c r="M305" i="2"/>
  <c r="M306" i="2"/>
  <c r="M376" i="2"/>
  <c r="M377" i="2"/>
  <c r="M378" i="2"/>
  <c r="M349" i="2"/>
  <c r="M350" i="2"/>
  <c r="M141" i="2"/>
  <c r="M142" i="2"/>
  <c r="M192" i="2"/>
  <c r="M193" i="2"/>
  <c r="M29" i="2"/>
  <c r="M30" i="2"/>
  <c r="M76" i="2"/>
  <c r="M77" i="2"/>
  <c r="M78" i="2"/>
  <c r="M79" i="2"/>
  <c r="M80" i="2"/>
  <c r="M365" i="2"/>
  <c r="M366" i="2"/>
  <c r="M291" i="2"/>
  <c r="M292" i="2"/>
  <c r="M208" i="2"/>
  <c r="M209" i="2"/>
  <c r="M116" i="2"/>
  <c r="M117" i="2"/>
  <c r="M118" i="2"/>
  <c r="M119" i="2"/>
  <c r="M120" i="2"/>
  <c r="M224" i="2"/>
  <c r="M225" i="2"/>
  <c r="M307" i="2"/>
  <c r="M308" i="2"/>
  <c r="M176" i="2"/>
  <c r="M177" i="2"/>
  <c r="M157" i="2"/>
  <c r="M158" i="2"/>
  <c r="M13" i="2"/>
  <c r="M14" i="2"/>
  <c r="M274" i="2"/>
  <c r="M275" i="2"/>
  <c r="M332" i="2"/>
  <c r="M333" i="2"/>
  <c r="M45" i="2"/>
  <c r="M46" i="2"/>
  <c r="M159" i="2"/>
  <c r="M160" i="2"/>
  <c r="M15" i="2"/>
  <c r="M16" i="2"/>
  <c r="M210" i="2"/>
  <c r="M211" i="2"/>
  <c r="M143" i="2"/>
  <c r="M144" i="2"/>
  <c r="M351" i="2"/>
  <c r="M352" i="2"/>
  <c r="M31" i="2"/>
  <c r="M32" i="2"/>
  <c r="M47" i="2"/>
  <c r="M48" i="2"/>
  <c r="M276" i="2"/>
  <c r="M277" i="2"/>
  <c r="M278" i="2"/>
  <c r="M178" i="2"/>
  <c r="M179" i="2"/>
  <c r="M309" i="2"/>
  <c r="M310" i="2"/>
  <c r="M293" i="2"/>
  <c r="M294" i="2"/>
  <c r="M194" i="2"/>
  <c r="M195" i="2"/>
  <c r="M367" i="2"/>
  <c r="M368" i="2"/>
  <c r="M334" i="2"/>
  <c r="M335" i="2"/>
  <c r="M226" i="2"/>
  <c r="M227" i="2"/>
  <c r="M81" i="2"/>
  <c r="M82" i="2"/>
  <c r="M83" i="2"/>
  <c r="M84" i="2"/>
  <c r="M85" i="2"/>
  <c r="M121" i="2"/>
  <c r="M122" i="2"/>
  <c r="M123" i="2"/>
  <c r="M124" i="2"/>
  <c r="M125" i="2"/>
  <c r="M379" i="2"/>
  <c r="M380" i="2"/>
  <c r="M369" i="2"/>
  <c r="M370" i="2"/>
  <c r="M317" i="2"/>
  <c r="M318" i="2"/>
  <c r="M180" i="2"/>
  <c r="M181" i="2"/>
  <c r="M295" i="2"/>
  <c r="M296" i="2"/>
  <c r="M336" i="2"/>
  <c r="M337" i="2"/>
  <c r="M161" i="2"/>
  <c r="M162" i="2"/>
  <c r="M17" i="2"/>
  <c r="M18" i="2"/>
  <c r="M279" i="2"/>
  <c r="M280" i="2"/>
  <c r="M353" i="2"/>
  <c r="M354" i="2"/>
  <c r="M86" i="2"/>
  <c r="M87" i="2"/>
  <c r="M88" i="2"/>
  <c r="M89" i="2"/>
  <c r="M90" i="2"/>
  <c r="M196" i="2"/>
  <c r="M197" i="2"/>
  <c r="M126" i="2"/>
  <c r="M127" i="2"/>
  <c r="M128" i="2"/>
  <c r="M129" i="2"/>
  <c r="M130" i="2"/>
  <c r="M33" i="2"/>
  <c r="M34" i="2"/>
  <c r="M228" i="2"/>
  <c r="M229" i="2"/>
  <c r="M145" i="2"/>
  <c r="M146" i="2"/>
  <c r="M311" i="2"/>
  <c r="M312" i="2"/>
  <c r="M212" i="2"/>
  <c r="M213" i="2"/>
  <c r="M49" i="2"/>
  <c r="M50" i="2"/>
  <c r="M381" i="2"/>
  <c r="M264" i="2"/>
  <c r="L265" i="2"/>
  <c r="L131" i="2"/>
  <c r="L132" i="2"/>
  <c r="L35" i="2"/>
  <c r="L36" i="2"/>
  <c r="L338" i="2"/>
  <c r="L339" i="2"/>
  <c r="L319" i="2"/>
  <c r="L320" i="2"/>
  <c r="L230" i="2"/>
  <c r="L231" i="2"/>
  <c r="L232" i="2"/>
  <c r="L233" i="2"/>
  <c r="L234" i="2"/>
  <c r="L214" i="2"/>
  <c r="L215" i="2"/>
  <c r="L2" i="2"/>
  <c r="L3" i="2"/>
  <c r="L147" i="2"/>
  <c r="L148" i="2"/>
  <c r="L281" i="2"/>
  <c r="L282" i="2"/>
  <c r="L355" i="2"/>
  <c r="L356" i="2"/>
  <c r="L297" i="2"/>
  <c r="L298" i="2"/>
  <c r="L19" i="2"/>
  <c r="L20" i="2"/>
  <c r="L198" i="2"/>
  <c r="L199" i="2"/>
  <c r="L163" i="2"/>
  <c r="L164" i="2"/>
  <c r="L51" i="2"/>
  <c r="L52" i="2"/>
  <c r="L53" i="2"/>
  <c r="L54" i="2"/>
  <c r="L55" i="2"/>
  <c r="L182" i="2"/>
  <c r="L183" i="2"/>
  <c r="L4" i="2"/>
  <c r="L5" i="2"/>
  <c r="L321" i="2"/>
  <c r="L322" i="2"/>
  <c r="L266" i="2"/>
  <c r="L267" i="2"/>
  <c r="L357" i="2"/>
  <c r="L358" i="2"/>
  <c r="L184" i="2"/>
  <c r="L185" i="2"/>
  <c r="L133" i="2"/>
  <c r="L134" i="2"/>
  <c r="L56" i="2"/>
  <c r="L57" i="2"/>
  <c r="L58" i="2"/>
  <c r="L59" i="2"/>
  <c r="L60" i="2"/>
  <c r="L283" i="2"/>
  <c r="L284" i="2"/>
  <c r="L149" i="2"/>
  <c r="L150" i="2"/>
  <c r="L200" i="2"/>
  <c r="L201" i="2"/>
  <c r="L299" i="2"/>
  <c r="L300" i="2"/>
  <c r="L37" i="2"/>
  <c r="L38" i="2"/>
  <c r="L340" i="2"/>
  <c r="L341" i="2"/>
  <c r="L21" i="2"/>
  <c r="L22" i="2"/>
  <c r="L235" i="2"/>
  <c r="L313" i="2"/>
  <c r="L236" i="2"/>
  <c r="L237" i="2"/>
  <c r="L314" i="2"/>
  <c r="L216" i="2"/>
  <c r="L217" i="2"/>
  <c r="L165" i="2"/>
  <c r="L166" i="2"/>
  <c r="L373" i="2"/>
  <c r="L371" i="2"/>
  <c r="L372" i="2"/>
  <c r="L23" i="2"/>
  <c r="L24" i="2"/>
  <c r="L301" i="2"/>
  <c r="L302" i="2"/>
  <c r="L39" i="2"/>
  <c r="L40" i="2"/>
  <c r="L167" i="2"/>
  <c r="L168" i="2"/>
  <c r="L169" i="2"/>
  <c r="L170" i="2"/>
  <c r="L171" i="2"/>
  <c r="L359" i="2"/>
  <c r="L360" i="2"/>
  <c r="L268" i="2"/>
  <c r="L269" i="2"/>
  <c r="L186" i="2"/>
  <c r="L187" i="2"/>
  <c r="L238" i="2"/>
  <c r="L239" i="2"/>
  <c r="L240" i="2"/>
  <c r="L241" i="2"/>
  <c r="L242" i="2"/>
  <c r="L61" i="2"/>
  <c r="L62" i="2"/>
  <c r="L63" i="2"/>
  <c r="L64" i="2"/>
  <c r="L65" i="2"/>
  <c r="L323" i="2"/>
  <c r="L324" i="2"/>
  <c r="L342" i="2"/>
  <c r="L343" i="2"/>
  <c r="L344" i="2"/>
  <c r="L218" i="2"/>
  <c r="L219" i="2"/>
  <c r="L135" i="2"/>
  <c r="L136" i="2"/>
  <c r="L151" i="2"/>
  <c r="L152" i="2"/>
  <c r="L6" i="2"/>
  <c r="L7" i="2"/>
  <c r="L8" i="2"/>
  <c r="L285" i="2"/>
  <c r="L286" i="2"/>
  <c r="L202" i="2"/>
  <c r="L203" i="2"/>
  <c r="L361" i="2"/>
  <c r="L362" i="2"/>
  <c r="L153" i="2"/>
  <c r="L154" i="2"/>
  <c r="L137" i="2"/>
  <c r="L138" i="2"/>
  <c r="L188" i="2"/>
  <c r="L189" i="2"/>
  <c r="L303" i="2"/>
  <c r="L304" i="2"/>
  <c r="L9" i="2"/>
  <c r="L10" i="2"/>
  <c r="L66" i="2"/>
  <c r="L67" i="2"/>
  <c r="L68" i="2"/>
  <c r="L69" i="2"/>
  <c r="L70" i="2"/>
  <c r="L287" i="2"/>
  <c r="L288" i="2"/>
  <c r="L270" i="2"/>
  <c r="L271" i="2"/>
  <c r="L41" i="2"/>
  <c r="L42" i="2"/>
  <c r="L204" i="2"/>
  <c r="L205" i="2"/>
  <c r="L345" i="2"/>
  <c r="L346" i="2"/>
  <c r="L172" i="2"/>
  <c r="L173" i="2"/>
  <c r="L243" i="2"/>
  <c r="L315" i="2"/>
  <c r="L244" i="2"/>
  <c r="L316" i="2"/>
  <c r="L245" i="2"/>
  <c r="L25" i="2"/>
  <c r="L26" i="2"/>
  <c r="L325" i="2"/>
  <c r="L326" i="2"/>
  <c r="L220" i="2"/>
  <c r="L221" i="2"/>
  <c r="L327" i="2"/>
  <c r="L328" i="2"/>
  <c r="L329" i="2"/>
  <c r="L330" i="2"/>
  <c r="L331" i="2"/>
  <c r="L190" i="2"/>
  <c r="L191" i="2"/>
  <c r="L374" i="2"/>
  <c r="L375" i="2"/>
  <c r="L246" i="2"/>
  <c r="L247" i="2"/>
  <c r="L248" i="2"/>
  <c r="L249" i="2"/>
  <c r="L250" i="2"/>
  <c r="L272" i="2"/>
  <c r="L273" i="2"/>
  <c r="L363" i="2"/>
  <c r="L364" i="2"/>
  <c r="L174" i="2"/>
  <c r="L175" i="2"/>
  <c r="L71" i="2"/>
  <c r="L72" i="2"/>
  <c r="L73" i="2"/>
  <c r="L74" i="2"/>
  <c r="L75" i="2"/>
  <c r="L206" i="2"/>
  <c r="L207" i="2"/>
  <c r="L43" i="2"/>
  <c r="L44" i="2"/>
  <c r="L347" i="2"/>
  <c r="L348" i="2"/>
  <c r="L289" i="2"/>
  <c r="L290" i="2"/>
  <c r="L27" i="2"/>
  <c r="L28" i="2"/>
  <c r="L222" i="2"/>
  <c r="L223" i="2"/>
  <c r="L11" i="2"/>
  <c r="L12" i="2"/>
  <c r="L139" i="2"/>
  <c r="L140" i="2"/>
  <c r="L155" i="2"/>
  <c r="L156" i="2"/>
  <c r="L305" i="2"/>
  <c r="L306" i="2"/>
  <c r="L376" i="2"/>
  <c r="L377" i="2"/>
  <c r="L378" i="2"/>
  <c r="L251" i="2"/>
  <c r="L252" i="2"/>
  <c r="L253" i="2"/>
  <c r="L254" i="2"/>
  <c r="L255" i="2"/>
  <c r="L349" i="2"/>
  <c r="L350" i="2"/>
  <c r="L141" i="2"/>
  <c r="L142" i="2"/>
  <c r="L192" i="2"/>
  <c r="L193" i="2"/>
  <c r="L29" i="2"/>
  <c r="L30" i="2"/>
  <c r="L76" i="2"/>
  <c r="L77" i="2"/>
  <c r="L78" i="2"/>
  <c r="L79" i="2"/>
  <c r="L80" i="2"/>
  <c r="L365" i="2"/>
  <c r="L366" i="2"/>
  <c r="L291" i="2"/>
  <c r="L292" i="2"/>
  <c r="L208" i="2"/>
  <c r="L209" i="2"/>
  <c r="L224" i="2"/>
  <c r="L225" i="2"/>
  <c r="L307" i="2"/>
  <c r="L308" i="2"/>
  <c r="L176" i="2"/>
  <c r="L177" i="2"/>
  <c r="L157" i="2"/>
  <c r="L158" i="2"/>
  <c r="L13" i="2"/>
  <c r="L14" i="2"/>
  <c r="L274" i="2"/>
  <c r="L275" i="2"/>
  <c r="L332" i="2"/>
  <c r="L333" i="2"/>
  <c r="L45" i="2"/>
  <c r="L46" i="2"/>
  <c r="L159" i="2"/>
  <c r="L160" i="2"/>
  <c r="L15" i="2"/>
  <c r="L16" i="2"/>
  <c r="L210" i="2"/>
  <c r="L211" i="2"/>
  <c r="L143" i="2"/>
  <c r="L144" i="2"/>
  <c r="L351" i="2"/>
  <c r="L352" i="2"/>
  <c r="L31" i="2"/>
  <c r="L32" i="2"/>
  <c r="L256" i="2"/>
  <c r="L257" i="2"/>
  <c r="L258" i="2"/>
  <c r="L259" i="2"/>
  <c r="L260" i="2"/>
  <c r="L47" i="2"/>
  <c r="L48" i="2"/>
  <c r="L276" i="2"/>
  <c r="L277" i="2"/>
  <c r="L278" i="2"/>
  <c r="L178" i="2"/>
  <c r="L179" i="2"/>
  <c r="L309" i="2"/>
  <c r="L310" i="2"/>
  <c r="L293" i="2"/>
  <c r="L294" i="2"/>
  <c r="L194" i="2"/>
  <c r="L195" i="2"/>
  <c r="L367" i="2"/>
  <c r="L368" i="2"/>
  <c r="L334" i="2"/>
  <c r="L335" i="2"/>
  <c r="L226" i="2"/>
  <c r="L227" i="2"/>
  <c r="L81" i="2"/>
  <c r="L82" i="2"/>
  <c r="L83" i="2"/>
  <c r="L84" i="2"/>
  <c r="L85" i="2"/>
  <c r="L379" i="2"/>
  <c r="L380" i="2"/>
  <c r="L369" i="2"/>
  <c r="L370" i="2"/>
  <c r="L261" i="2"/>
  <c r="L262" i="2"/>
  <c r="L317" i="2"/>
  <c r="L263" i="2"/>
  <c r="L318" i="2"/>
  <c r="L180" i="2"/>
  <c r="L181" i="2"/>
  <c r="L295" i="2"/>
  <c r="L296" i="2"/>
  <c r="L336" i="2"/>
  <c r="L337" i="2"/>
  <c r="L161" i="2"/>
  <c r="L162" i="2"/>
  <c r="L17" i="2"/>
  <c r="L18" i="2"/>
  <c r="L279" i="2"/>
  <c r="L280" i="2"/>
  <c r="L353" i="2"/>
  <c r="L354" i="2"/>
  <c r="L86" i="2"/>
  <c r="L87" i="2"/>
  <c r="L88" i="2"/>
  <c r="L89" i="2"/>
  <c r="L90" i="2"/>
  <c r="L196" i="2"/>
  <c r="L197" i="2"/>
  <c r="L33" i="2"/>
  <c r="L34" i="2"/>
  <c r="L228" i="2"/>
  <c r="L229" i="2"/>
  <c r="L145" i="2"/>
  <c r="L146" i="2"/>
  <c r="L311" i="2"/>
  <c r="L312" i="2"/>
  <c r="L212" i="2"/>
  <c r="L213" i="2"/>
  <c r="L49" i="2"/>
  <c r="L50" i="2"/>
  <c r="L381" i="2"/>
  <c r="L264" i="2"/>
  <c r="I265" i="2"/>
  <c r="J265" i="2" s="1"/>
  <c r="K265" i="2" s="1"/>
  <c r="O265" i="2" s="1"/>
  <c r="I131" i="2"/>
  <c r="J131" i="2" s="1"/>
  <c r="K131" i="2" s="1"/>
  <c r="Y131" i="2" s="1"/>
  <c r="I132" i="2"/>
  <c r="J132" i="2" s="1"/>
  <c r="K132" i="2" s="1"/>
  <c r="Y132" i="2" s="1"/>
  <c r="I35" i="2"/>
  <c r="J35" i="2" s="1"/>
  <c r="K35" i="2" s="1"/>
  <c r="X35" i="2" s="1"/>
  <c r="I36" i="2"/>
  <c r="J36" i="2" s="1"/>
  <c r="K36" i="2" s="1"/>
  <c r="X36" i="2" s="1"/>
  <c r="I338" i="2"/>
  <c r="J338" i="2" s="1"/>
  <c r="K338" i="2" s="1"/>
  <c r="AC338" i="2" s="1"/>
  <c r="I339" i="2"/>
  <c r="J339" i="2" s="1"/>
  <c r="K339" i="2" s="1"/>
  <c r="AC339" i="2" s="1"/>
  <c r="I319" i="2"/>
  <c r="J319" i="2" s="1"/>
  <c r="K319" i="2" s="1"/>
  <c r="V319" i="2" s="1"/>
  <c r="I320" i="2"/>
  <c r="J320" i="2" s="1"/>
  <c r="K320" i="2" s="1"/>
  <c r="V320" i="2" s="1"/>
  <c r="I230" i="2"/>
  <c r="J230" i="2" s="1"/>
  <c r="K230" i="2" s="1"/>
  <c r="M230" i="2" s="1"/>
  <c r="I231" i="2"/>
  <c r="J231" i="2" s="1"/>
  <c r="K231" i="2" s="1"/>
  <c r="M231" i="2" s="1"/>
  <c r="I232" i="2"/>
  <c r="J232" i="2" s="1"/>
  <c r="K232" i="2" s="1"/>
  <c r="M232" i="2" s="1"/>
  <c r="I233" i="2"/>
  <c r="J233" i="2" s="1"/>
  <c r="K233" i="2" s="1"/>
  <c r="M233" i="2" s="1"/>
  <c r="I234" i="2"/>
  <c r="J234" i="2" s="1"/>
  <c r="K234" i="2" s="1"/>
  <c r="M234" i="2" s="1"/>
  <c r="I91" i="2"/>
  <c r="J91" i="2" s="1"/>
  <c r="K91" i="2" s="1"/>
  <c r="L91" i="2" s="1"/>
  <c r="I92" i="2"/>
  <c r="J92" i="2" s="1"/>
  <c r="K92" i="2" s="1"/>
  <c r="L92" i="2" s="1"/>
  <c r="I93" i="2"/>
  <c r="J93" i="2" s="1"/>
  <c r="K93" i="2" s="1"/>
  <c r="L93" i="2" s="1"/>
  <c r="I94" i="2"/>
  <c r="J94" i="2" s="1"/>
  <c r="K94" i="2" s="1"/>
  <c r="L94" i="2" s="1"/>
  <c r="I95" i="2"/>
  <c r="J95" i="2" s="1"/>
  <c r="K95" i="2" s="1"/>
  <c r="L95" i="2" s="1"/>
  <c r="I214" i="2"/>
  <c r="J214" i="2" s="1"/>
  <c r="K214" i="2" s="1"/>
  <c r="AB214" i="2" s="1"/>
  <c r="I215" i="2"/>
  <c r="J215" i="2" s="1"/>
  <c r="K215" i="2" s="1"/>
  <c r="AB215" i="2" s="1"/>
  <c r="I2" i="2"/>
  <c r="J2" i="2" s="1"/>
  <c r="I3" i="2"/>
  <c r="J3" i="2" s="1"/>
  <c r="K3" i="2" s="1"/>
  <c r="P3" i="2" s="1"/>
  <c r="I147" i="2"/>
  <c r="J147" i="2" s="1"/>
  <c r="K147" i="2" s="1"/>
  <c r="N147" i="2" s="1"/>
  <c r="I148" i="2"/>
  <c r="J148" i="2" s="1"/>
  <c r="K148" i="2" s="1"/>
  <c r="N148" i="2" s="1"/>
  <c r="I281" i="2"/>
  <c r="J281" i="2" s="1"/>
  <c r="K281" i="2" s="1"/>
  <c r="T281" i="2" s="1"/>
  <c r="I282" i="2"/>
  <c r="J282" i="2" s="1"/>
  <c r="K282" i="2" s="1"/>
  <c r="T282" i="2" s="1"/>
  <c r="I355" i="2"/>
  <c r="J355" i="2" s="1"/>
  <c r="K355" i="2" s="1"/>
  <c r="I356" i="2"/>
  <c r="J356" i="2" s="1"/>
  <c r="K356" i="2" s="1"/>
  <c r="AD356" i="2" s="1"/>
  <c r="I297" i="2"/>
  <c r="J297" i="2" s="1"/>
  <c r="K297" i="2" s="1"/>
  <c r="U297" i="2" s="1"/>
  <c r="I298" i="2"/>
  <c r="J298" i="2" s="1"/>
  <c r="K298" i="2" s="1"/>
  <c r="U298" i="2" s="1"/>
  <c r="I19" i="2"/>
  <c r="J19" i="2" s="1"/>
  <c r="K19" i="2" s="1"/>
  <c r="W19" i="2" s="1"/>
  <c r="I20" i="2"/>
  <c r="J20" i="2" s="1"/>
  <c r="K20" i="2" s="1"/>
  <c r="W20" i="2" s="1"/>
  <c r="I198" i="2"/>
  <c r="J198" i="2" s="1"/>
  <c r="K198" i="2" s="1"/>
  <c r="I199" i="2"/>
  <c r="J199" i="2" s="1"/>
  <c r="K199" i="2" s="1"/>
  <c r="AA199" i="2" s="1"/>
  <c r="I163" i="2"/>
  <c r="J163" i="2" s="1"/>
  <c r="K163" i="2" s="1"/>
  <c r="R163" i="2" s="1"/>
  <c r="I164" i="2"/>
  <c r="J164" i="2" s="1"/>
  <c r="K164" i="2" s="1"/>
  <c r="R164" i="2" s="1"/>
  <c r="I51" i="2"/>
  <c r="J51" i="2" s="1"/>
  <c r="K51" i="2" s="1"/>
  <c r="Q51" i="2" s="1"/>
  <c r="I52" i="2"/>
  <c r="J52" i="2" s="1"/>
  <c r="K52" i="2" s="1"/>
  <c r="Q52" i="2" s="1"/>
  <c r="I53" i="2"/>
  <c r="J53" i="2" s="1"/>
  <c r="K53" i="2" s="1"/>
  <c r="Q53" i="2" s="1"/>
  <c r="I54" i="2"/>
  <c r="J54" i="2" s="1"/>
  <c r="K54" i="2" s="1"/>
  <c r="Q54" i="2" s="1"/>
  <c r="I55" i="2"/>
  <c r="J55" i="2" s="1"/>
  <c r="K55" i="2" s="1"/>
  <c r="Q55" i="2" s="1"/>
  <c r="I182" i="2"/>
  <c r="J182" i="2" s="1"/>
  <c r="K182" i="2" s="1"/>
  <c r="I183" i="2"/>
  <c r="J183" i="2" s="1"/>
  <c r="K183" i="2" s="1"/>
  <c r="Z183" i="2" s="1"/>
  <c r="I4" i="2"/>
  <c r="J4" i="2" s="1"/>
  <c r="I5" i="2"/>
  <c r="J5" i="2" s="1"/>
  <c r="I321" i="2"/>
  <c r="J321" i="2" s="1"/>
  <c r="K321" i="2" s="1"/>
  <c r="V321" i="2" s="1"/>
  <c r="I322" i="2"/>
  <c r="J322" i="2" s="1"/>
  <c r="K322" i="2" s="1"/>
  <c r="V322" i="2" s="1"/>
  <c r="I266" i="2"/>
  <c r="J266" i="2" s="1"/>
  <c r="K266" i="2" s="1"/>
  <c r="O266" i="2" s="1"/>
  <c r="I267" i="2"/>
  <c r="J267" i="2" s="1"/>
  <c r="K267" i="2" s="1"/>
  <c r="O267" i="2" s="1"/>
  <c r="I357" i="2"/>
  <c r="J357" i="2" s="1"/>
  <c r="K357" i="2" s="1"/>
  <c r="AD357" i="2" s="1"/>
  <c r="I358" i="2"/>
  <c r="J358" i="2" s="1"/>
  <c r="K358" i="2" s="1"/>
  <c r="AD358" i="2" s="1"/>
  <c r="I184" i="2"/>
  <c r="J184" i="2" s="1"/>
  <c r="K184" i="2" s="1"/>
  <c r="Z184" i="2" s="1"/>
  <c r="I185" i="2"/>
  <c r="J185" i="2" s="1"/>
  <c r="I133" i="2"/>
  <c r="J133" i="2" s="1"/>
  <c r="K133" i="2" s="1"/>
  <c r="Y133" i="2" s="1"/>
  <c r="I134" i="2"/>
  <c r="J134" i="2" s="1"/>
  <c r="K134" i="2" s="1"/>
  <c r="Y134" i="2" s="1"/>
  <c r="I56" i="2"/>
  <c r="J56" i="2" s="1"/>
  <c r="I57" i="2"/>
  <c r="J57" i="2" s="1"/>
  <c r="K57" i="2" s="1"/>
  <c r="Q57" i="2" s="1"/>
  <c r="I58" i="2"/>
  <c r="J58" i="2" s="1"/>
  <c r="K58" i="2" s="1"/>
  <c r="Q58" i="2" s="1"/>
  <c r="I59" i="2"/>
  <c r="J59" i="2" s="1"/>
  <c r="I60" i="2"/>
  <c r="J60" i="2" s="1"/>
  <c r="K60" i="2" s="1"/>
  <c r="Q60" i="2" s="1"/>
  <c r="I283" i="2"/>
  <c r="J283" i="2" s="1"/>
  <c r="I284" i="2"/>
  <c r="J284" i="2" s="1"/>
  <c r="K284" i="2" s="1"/>
  <c r="T284" i="2" s="1"/>
  <c r="I149" i="2"/>
  <c r="J149" i="2" s="1"/>
  <c r="I150" i="2"/>
  <c r="J150" i="2" s="1"/>
  <c r="K150" i="2" s="1"/>
  <c r="N150" i="2" s="1"/>
  <c r="I96" i="2"/>
  <c r="J96" i="2" s="1"/>
  <c r="I97" i="2"/>
  <c r="J97" i="2" s="1"/>
  <c r="K97" i="2" s="1"/>
  <c r="L97" i="2" s="1"/>
  <c r="I98" i="2"/>
  <c r="J98" i="2" s="1"/>
  <c r="I99" i="2"/>
  <c r="J99" i="2" s="1"/>
  <c r="I100" i="2"/>
  <c r="J100" i="2" s="1"/>
  <c r="I200" i="2"/>
  <c r="J200" i="2" s="1"/>
  <c r="K200" i="2" s="1"/>
  <c r="AA200" i="2" s="1"/>
  <c r="I201" i="2"/>
  <c r="J201" i="2" s="1"/>
  <c r="K201" i="2" s="1"/>
  <c r="AA201" i="2" s="1"/>
  <c r="I299" i="2"/>
  <c r="J299" i="2" s="1"/>
  <c r="K299" i="2" s="1"/>
  <c r="U299" i="2" s="1"/>
  <c r="I300" i="2"/>
  <c r="J300" i="2" s="1"/>
  <c r="K300" i="2" s="1"/>
  <c r="U300" i="2" s="1"/>
  <c r="I37" i="2"/>
  <c r="J37" i="2" s="1"/>
  <c r="K37" i="2" s="1"/>
  <c r="X37" i="2" s="1"/>
  <c r="I38" i="2"/>
  <c r="J38" i="2" s="1"/>
  <c r="K38" i="2" s="1"/>
  <c r="X38" i="2" s="1"/>
  <c r="I340" i="2"/>
  <c r="J340" i="2" s="1"/>
  <c r="I341" i="2"/>
  <c r="J341" i="2" s="1"/>
  <c r="I21" i="2"/>
  <c r="J21" i="2" s="1"/>
  <c r="K21" i="2" s="1"/>
  <c r="W21" i="2" s="1"/>
  <c r="I22" i="2"/>
  <c r="J22" i="2" s="1"/>
  <c r="I235" i="2"/>
  <c r="J235" i="2" s="1"/>
  <c r="K235" i="2" s="1"/>
  <c r="M235" i="2" s="1"/>
  <c r="I313" i="2"/>
  <c r="J313" i="2" s="1"/>
  <c r="J385" i="2" s="1"/>
  <c r="I236" i="2"/>
  <c r="J236" i="2" s="1"/>
  <c r="K236" i="2" s="1"/>
  <c r="M236" i="2" s="1"/>
  <c r="I237" i="2"/>
  <c r="J237" i="2" s="1"/>
  <c r="K237" i="2" s="1"/>
  <c r="M237" i="2" s="1"/>
  <c r="I314" i="2"/>
  <c r="J314" i="2" s="1"/>
  <c r="I216" i="2"/>
  <c r="J216" i="2" s="1"/>
  <c r="I217" i="2"/>
  <c r="J217" i="2" s="1"/>
  <c r="K217" i="2" s="1"/>
  <c r="AB217" i="2" s="1"/>
  <c r="I165" i="2"/>
  <c r="J165" i="2" s="1"/>
  <c r="K165" i="2" s="1"/>
  <c r="R165" i="2" s="1"/>
  <c r="I166" i="2"/>
  <c r="J166" i="2" s="1"/>
  <c r="I373" i="2"/>
  <c r="J373" i="2" s="1"/>
  <c r="K373" i="2" s="1"/>
  <c r="I371" i="2"/>
  <c r="J371" i="2" s="1"/>
  <c r="K371" i="2" s="1"/>
  <c r="I372" i="2"/>
  <c r="J372" i="2" s="1"/>
  <c r="K372" i="2" s="1"/>
  <c r="AE372" i="2" s="1"/>
  <c r="I23" i="2"/>
  <c r="J23" i="2" s="1"/>
  <c r="K23" i="2" s="1"/>
  <c r="W23" i="2" s="1"/>
  <c r="I24" i="2"/>
  <c r="J24" i="2" s="1"/>
  <c r="K24" i="2" s="1"/>
  <c r="W24" i="2" s="1"/>
  <c r="I301" i="2"/>
  <c r="J301" i="2" s="1"/>
  <c r="K301" i="2" s="1"/>
  <c r="U301" i="2" s="1"/>
  <c r="I302" i="2"/>
  <c r="J302" i="2" s="1"/>
  <c r="K302" i="2" s="1"/>
  <c r="U302" i="2" s="1"/>
  <c r="I39" i="2"/>
  <c r="J39" i="2" s="1"/>
  <c r="K39" i="2" s="1"/>
  <c r="X39" i="2" s="1"/>
  <c r="I40" i="2"/>
  <c r="J40" i="2" s="1"/>
  <c r="K40" i="2" s="1"/>
  <c r="X40" i="2" s="1"/>
  <c r="I167" i="2"/>
  <c r="J167" i="2" s="1"/>
  <c r="K167" i="2" s="1"/>
  <c r="R167" i="2" s="1"/>
  <c r="I168" i="2"/>
  <c r="J168" i="2" s="1"/>
  <c r="K168" i="2" s="1"/>
  <c r="R168" i="2" s="1"/>
  <c r="I169" i="2"/>
  <c r="J169" i="2" s="1"/>
  <c r="K169" i="2" s="1"/>
  <c r="R169" i="2" s="1"/>
  <c r="I170" i="2"/>
  <c r="J170" i="2" s="1"/>
  <c r="K170" i="2" s="1"/>
  <c r="R170" i="2" s="1"/>
  <c r="I171" i="2"/>
  <c r="J171" i="2" s="1"/>
  <c r="K171" i="2" s="1"/>
  <c r="R171" i="2" s="1"/>
  <c r="I359" i="2"/>
  <c r="J359" i="2" s="1"/>
  <c r="K359" i="2" s="1"/>
  <c r="AD359" i="2" s="1"/>
  <c r="I360" i="2"/>
  <c r="J360" i="2" s="1"/>
  <c r="K360" i="2" s="1"/>
  <c r="AD360" i="2" s="1"/>
  <c r="I268" i="2"/>
  <c r="J268" i="2" s="1"/>
  <c r="K268" i="2" s="1"/>
  <c r="O268" i="2" s="1"/>
  <c r="I269" i="2"/>
  <c r="J269" i="2" s="1"/>
  <c r="K269" i="2" s="1"/>
  <c r="O269" i="2" s="1"/>
  <c r="I186" i="2"/>
  <c r="I187" i="2"/>
  <c r="J187" i="2" s="1"/>
  <c r="K187" i="2" s="1"/>
  <c r="Z187" i="2" s="1"/>
  <c r="I238" i="2"/>
  <c r="J238" i="2" s="1"/>
  <c r="K238" i="2" s="1"/>
  <c r="M238" i="2" s="1"/>
  <c r="I239" i="2"/>
  <c r="J239" i="2" s="1"/>
  <c r="K239" i="2" s="1"/>
  <c r="M239" i="2" s="1"/>
  <c r="I240" i="2"/>
  <c r="J240" i="2" s="1"/>
  <c r="K240" i="2" s="1"/>
  <c r="M240" i="2" s="1"/>
  <c r="I241" i="2"/>
  <c r="J241" i="2" s="1"/>
  <c r="K241" i="2" s="1"/>
  <c r="M241" i="2" s="1"/>
  <c r="I242" i="2"/>
  <c r="J242" i="2" s="1"/>
  <c r="K242" i="2" s="1"/>
  <c r="M242" i="2" s="1"/>
  <c r="I61" i="2"/>
  <c r="J61" i="2" s="1"/>
  <c r="K61" i="2" s="1"/>
  <c r="Q61" i="2" s="1"/>
  <c r="I62" i="2"/>
  <c r="J62" i="2" s="1"/>
  <c r="K62" i="2" s="1"/>
  <c r="Q62" i="2" s="1"/>
  <c r="I63" i="2"/>
  <c r="J63" i="2" s="1"/>
  <c r="K63" i="2" s="1"/>
  <c r="Q63" i="2" s="1"/>
  <c r="I64" i="2"/>
  <c r="J64" i="2" s="1"/>
  <c r="K64" i="2" s="1"/>
  <c r="Q64" i="2" s="1"/>
  <c r="I65" i="2"/>
  <c r="J65" i="2" s="1"/>
  <c r="K65" i="2" s="1"/>
  <c r="Q65" i="2" s="1"/>
  <c r="I323" i="2"/>
  <c r="J323" i="2" s="1"/>
  <c r="K323" i="2" s="1"/>
  <c r="V323" i="2" s="1"/>
  <c r="I324" i="2"/>
  <c r="J324" i="2" s="1"/>
  <c r="K324" i="2" s="1"/>
  <c r="V324" i="2" s="1"/>
  <c r="I342" i="2"/>
  <c r="J342" i="2" s="1"/>
  <c r="K342" i="2" s="1"/>
  <c r="AC342" i="2" s="1"/>
  <c r="I343" i="2"/>
  <c r="J343" i="2" s="1"/>
  <c r="I344" i="2"/>
  <c r="I218" i="2"/>
  <c r="J218" i="2" s="1"/>
  <c r="K218" i="2" s="1"/>
  <c r="AB218" i="2" s="1"/>
  <c r="I219" i="2"/>
  <c r="J219" i="2" s="1"/>
  <c r="K219" i="2" s="1"/>
  <c r="AB219" i="2" s="1"/>
  <c r="I135" i="2"/>
  <c r="J135" i="2" s="1"/>
  <c r="I136" i="2"/>
  <c r="J136" i="2" s="1"/>
  <c r="K136" i="2" s="1"/>
  <c r="Y136" i="2" s="1"/>
  <c r="I101" i="2"/>
  <c r="J101" i="2" s="1"/>
  <c r="K101" i="2" s="1"/>
  <c r="L101" i="2" s="1"/>
  <c r="I102" i="2"/>
  <c r="J102" i="2" s="1"/>
  <c r="K102" i="2" s="1"/>
  <c r="L102" i="2" s="1"/>
  <c r="I103" i="2"/>
  <c r="J103" i="2" s="1"/>
  <c r="I104" i="2"/>
  <c r="J104" i="2" s="1"/>
  <c r="K104" i="2" s="1"/>
  <c r="L104" i="2" s="1"/>
  <c r="I105" i="2"/>
  <c r="J105" i="2" s="1"/>
  <c r="K105" i="2" s="1"/>
  <c r="L105" i="2" s="1"/>
  <c r="I151" i="2"/>
  <c r="J151" i="2" s="1"/>
  <c r="K151" i="2" s="1"/>
  <c r="N151" i="2" s="1"/>
  <c r="I152" i="2"/>
  <c r="J152" i="2" s="1"/>
  <c r="K152" i="2" s="1"/>
  <c r="N152" i="2" s="1"/>
  <c r="I6" i="2"/>
  <c r="J6" i="2" s="1"/>
  <c r="K6" i="2" s="1"/>
  <c r="P6" i="2" s="1"/>
  <c r="I7" i="2"/>
  <c r="J7" i="2" s="1"/>
  <c r="K7" i="2" s="1"/>
  <c r="P7" i="2" s="1"/>
  <c r="I8" i="2"/>
  <c r="J8" i="2" s="1"/>
  <c r="I285" i="2"/>
  <c r="J285" i="2" s="1"/>
  <c r="K285" i="2" s="1"/>
  <c r="T285" i="2" s="1"/>
  <c r="I286" i="2"/>
  <c r="J286" i="2" s="1"/>
  <c r="K286" i="2" s="1"/>
  <c r="T286" i="2" s="1"/>
  <c r="I202" i="2"/>
  <c r="J202" i="2" s="1"/>
  <c r="K202" i="2" s="1"/>
  <c r="AA202" i="2" s="1"/>
  <c r="I203" i="2"/>
  <c r="J203" i="2" s="1"/>
  <c r="K203" i="2" s="1"/>
  <c r="AA203" i="2" s="1"/>
  <c r="I361" i="2"/>
  <c r="J361" i="2" s="1"/>
  <c r="K361" i="2" s="1"/>
  <c r="AD361" i="2" s="1"/>
  <c r="I362" i="2"/>
  <c r="J362" i="2" s="1"/>
  <c r="K362" i="2" s="1"/>
  <c r="AD362" i="2" s="1"/>
  <c r="I153" i="2"/>
  <c r="J153" i="2" s="1"/>
  <c r="K153" i="2" s="1"/>
  <c r="N153" i="2" s="1"/>
  <c r="I154" i="2"/>
  <c r="J154" i="2" s="1"/>
  <c r="I137" i="2"/>
  <c r="J137" i="2" s="1"/>
  <c r="K137" i="2" s="1"/>
  <c r="Y137" i="2" s="1"/>
  <c r="I138" i="2"/>
  <c r="J138" i="2" s="1"/>
  <c r="I188" i="2"/>
  <c r="J188" i="2" s="1"/>
  <c r="I189" i="2"/>
  <c r="J189" i="2" s="1"/>
  <c r="K189" i="2" s="1"/>
  <c r="Z189" i="2" s="1"/>
  <c r="I303" i="2"/>
  <c r="J303" i="2" s="1"/>
  <c r="K303" i="2" s="1"/>
  <c r="U303" i="2" s="1"/>
  <c r="I304" i="2"/>
  <c r="J304" i="2" s="1"/>
  <c r="K304" i="2" s="1"/>
  <c r="U304" i="2" s="1"/>
  <c r="I9" i="2"/>
  <c r="J9" i="2" s="1"/>
  <c r="I10" i="2"/>
  <c r="J10" i="2" s="1"/>
  <c r="I66" i="2"/>
  <c r="J66" i="2" s="1"/>
  <c r="K66" i="2" s="1"/>
  <c r="Q66" i="2" s="1"/>
  <c r="I67" i="2"/>
  <c r="J67" i="2" s="1"/>
  <c r="K67" i="2" s="1"/>
  <c r="Q67" i="2" s="1"/>
  <c r="I68" i="2"/>
  <c r="J68" i="2" s="1"/>
  <c r="I69" i="2"/>
  <c r="J69" i="2" s="1"/>
  <c r="K69" i="2" s="1"/>
  <c r="Q69" i="2" s="1"/>
  <c r="I70" i="2"/>
  <c r="J70" i="2" s="1"/>
  <c r="K70" i="2" s="1"/>
  <c r="Q70" i="2" s="1"/>
  <c r="I287" i="2"/>
  <c r="J287" i="2" s="1"/>
  <c r="I288" i="2"/>
  <c r="J288" i="2" s="1"/>
  <c r="K288" i="2" s="1"/>
  <c r="T288" i="2" s="1"/>
  <c r="I106" i="2"/>
  <c r="J106" i="2" s="1"/>
  <c r="I107" i="2"/>
  <c r="J107" i="2" s="1"/>
  <c r="K107" i="2" s="1"/>
  <c r="L107" i="2" s="1"/>
  <c r="I108" i="2"/>
  <c r="J108" i="2" s="1"/>
  <c r="K108" i="2" s="1"/>
  <c r="L108" i="2" s="1"/>
  <c r="I109" i="2"/>
  <c r="J109" i="2" s="1"/>
  <c r="K109" i="2" s="1"/>
  <c r="L109" i="2" s="1"/>
  <c r="I110" i="2"/>
  <c r="J110" i="2" s="1"/>
  <c r="I270" i="2"/>
  <c r="J270" i="2" s="1"/>
  <c r="K270" i="2" s="1"/>
  <c r="O270" i="2" s="1"/>
  <c r="I271" i="2"/>
  <c r="J271" i="2" s="1"/>
  <c r="I41" i="2"/>
  <c r="J41" i="2" s="1"/>
  <c r="I42" i="2"/>
  <c r="J42" i="2" s="1"/>
  <c r="K42" i="2" s="1"/>
  <c r="X42" i="2" s="1"/>
  <c r="I204" i="2"/>
  <c r="J204" i="2" s="1"/>
  <c r="K204" i="2" s="1"/>
  <c r="AA204" i="2" s="1"/>
  <c r="I205" i="2"/>
  <c r="J205" i="2" s="1"/>
  <c r="I345" i="2"/>
  <c r="J345" i="2" s="1"/>
  <c r="K345" i="2" s="1"/>
  <c r="AC345" i="2" s="1"/>
  <c r="I346" i="2"/>
  <c r="J346" i="2" s="1"/>
  <c r="K346" i="2" s="1"/>
  <c r="AC346" i="2" s="1"/>
  <c r="I172" i="2"/>
  <c r="J172" i="2" s="1"/>
  <c r="K172" i="2" s="1"/>
  <c r="R172" i="2" s="1"/>
  <c r="I173" i="2"/>
  <c r="J173" i="2" s="1"/>
  <c r="I243" i="2"/>
  <c r="J243" i="2" s="1"/>
  <c r="I315" i="2"/>
  <c r="J315" i="2" s="1"/>
  <c r="I244" i="2"/>
  <c r="J244" i="2" s="1"/>
  <c r="K244" i="2" s="1"/>
  <c r="M244" i="2" s="1"/>
  <c r="I316" i="2"/>
  <c r="J316" i="2" s="1"/>
  <c r="I245" i="2"/>
  <c r="J245" i="2" s="1"/>
  <c r="K245" i="2" s="1"/>
  <c r="M245" i="2" s="1"/>
  <c r="I25" i="2"/>
  <c r="J25" i="2" s="1"/>
  <c r="K25" i="2" s="1"/>
  <c r="W25" i="2" s="1"/>
  <c r="I26" i="2"/>
  <c r="J26" i="2" s="1"/>
  <c r="K26" i="2" s="1"/>
  <c r="W26" i="2" s="1"/>
  <c r="I325" i="2"/>
  <c r="J325" i="2" s="1"/>
  <c r="K325" i="2" s="1"/>
  <c r="V325" i="2" s="1"/>
  <c r="I326" i="2"/>
  <c r="J326" i="2" s="1"/>
  <c r="I220" i="2"/>
  <c r="J220" i="2" s="1"/>
  <c r="I221" i="2"/>
  <c r="J221" i="2" s="1"/>
  <c r="K221" i="2" s="1"/>
  <c r="AB221" i="2" s="1"/>
  <c r="I111" i="2"/>
  <c r="J111" i="2" s="1"/>
  <c r="K111" i="2" s="1"/>
  <c r="L111" i="2" s="1"/>
  <c r="I112" i="2"/>
  <c r="J112" i="2" s="1"/>
  <c r="K112" i="2" s="1"/>
  <c r="L112" i="2" s="1"/>
  <c r="I113" i="2"/>
  <c r="J113" i="2" s="1"/>
  <c r="K113" i="2" s="1"/>
  <c r="L113" i="2" s="1"/>
  <c r="I114" i="2"/>
  <c r="J114" i="2" s="1"/>
  <c r="K114" i="2" s="1"/>
  <c r="L114" i="2" s="1"/>
  <c r="I115" i="2"/>
  <c r="J115" i="2" s="1"/>
  <c r="K115" i="2" s="1"/>
  <c r="L115" i="2" s="1"/>
  <c r="I327" i="2"/>
  <c r="J327" i="2" s="1"/>
  <c r="K327" i="2" s="1"/>
  <c r="V327" i="2" s="1"/>
  <c r="I328" i="2"/>
  <c r="J328" i="2" s="1"/>
  <c r="K328" i="2" s="1"/>
  <c r="V328" i="2" s="1"/>
  <c r="I329" i="2"/>
  <c r="J329" i="2" s="1"/>
  <c r="I330" i="2"/>
  <c r="J330" i="2" s="1"/>
  <c r="K330" i="2" s="1"/>
  <c r="V330" i="2" s="1"/>
  <c r="I331" i="2"/>
  <c r="J331" i="2" s="1"/>
  <c r="I190" i="2"/>
  <c r="J190" i="2" s="1"/>
  <c r="K190" i="2" s="1"/>
  <c r="Z190" i="2" s="1"/>
  <c r="I191" i="2"/>
  <c r="J191" i="2" s="1"/>
  <c r="K191" i="2" s="1"/>
  <c r="Z191" i="2" s="1"/>
  <c r="I374" i="2"/>
  <c r="J374" i="2" s="1"/>
  <c r="K374" i="2" s="1"/>
  <c r="I375" i="2"/>
  <c r="J375" i="2" s="1"/>
  <c r="K375" i="2" s="1"/>
  <c r="I246" i="2"/>
  <c r="J246" i="2" s="1"/>
  <c r="K246" i="2" s="1"/>
  <c r="M246" i="2" s="1"/>
  <c r="I247" i="2"/>
  <c r="J247" i="2" s="1"/>
  <c r="K247" i="2" s="1"/>
  <c r="M247" i="2" s="1"/>
  <c r="I248" i="2"/>
  <c r="J248" i="2" s="1"/>
  <c r="I249" i="2"/>
  <c r="J249" i="2" s="1"/>
  <c r="K249" i="2" s="1"/>
  <c r="M249" i="2" s="1"/>
  <c r="I250" i="2"/>
  <c r="J250" i="2" s="1"/>
  <c r="K250" i="2" s="1"/>
  <c r="M250" i="2" s="1"/>
  <c r="I272" i="2"/>
  <c r="J272" i="2" s="1"/>
  <c r="K272" i="2" s="1"/>
  <c r="O272" i="2" s="1"/>
  <c r="I273" i="2"/>
  <c r="J273" i="2" s="1"/>
  <c r="I363" i="2"/>
  <c r="J363" i="2" s="1"/>
  <c r="K363" i="2" s="1"/>
  <c r="AD363" i="2" s="1"/>
  <c r="I364" i="2"/>
  <c r="J364" i="2" s="1"/>
  <c r="K364" i="2" s="1"/>
  <c r="AD364" i="2" s="1"/>
  <c r="I174" i="2"/>
  <c r="J174" i="2" s="1"/>
  <c r="K174" i="2" s="1"/>
  <c r="R174" i="2" s="1"/>
  <c r="I175" i="2"/>
  <c r="J175" i="2" s="1"/>
  <c r="K175" i="2" s="1"/>
  <c r="R175" i="2" s="1"/>
  <c r="I71" i="2"/>
  <c r="J71" i="2" s="1"/>
  <c r="K71" i="2" s="1"/>
  <c r="Q71" i="2" s="1"/>
  <c r="I72" i="2"/>
  <c r="J72" i="2" s="1"/>
  <c r="I73" i="2"/>
  <c r="J73" i="2" s="1"/>
  <c r="K73" i="2" s="1"/>
  <c r="Q73" i="2" s="1"/>
  <c r="I74" i="2"/>
  <c r="J74" i="2" s="1"/>
  <c r="K74" i="2" s="1"/>
  <c r="Q74" i="2" s="1"/>
  <c r="I75" i="2"/>
  <c r="J75" i="2" s="1"/>
  <c r="K75" i="2" s="1"/>
  <c r="Q75" i="2" s="1"/>
  <c r="I206" i="2"/>
  <c r="J206" i="2" s="1"/>
  <c r="K206" i="2" s="1"/>
  <c r="AA206" i="2" s="1"/>
  <c r="I207" i="2"/>
  <c r="J207" i="2" s="1"/>
  <c r="K207" i="2" s="1"/>
  <c r="AA207" i="2" s="1"/>
  <c r="I43" i="2"/>
  <c r="J43" i="2" s="1"/>
  <c r="I44" i="2"/>
  <c r="J44" i="2" s="1"/>
  <c r="K44" i="2" s="1"/>
  <c r="X44" i="2" s="1"/>
  <c r="I347" i="2"/>
  <c r="J347" i="2" s="1"/>
  <c r="K347" i="2" s="1"/>
  <c r="AC347" i="2" s="1"/>
  <c r="I348" i="2"/>
  <c r="J348" i="2" s="1"/>
  <c r="K348" i="2" s="1"/>
  <c r="AC348" i="2" s="1"/>
  <c r="I289" i="2"/>
  <c r="J289" i="2" s="1"/>
  <c r="I290" i="2"/>
  <c r="J290" i="2" s="1"/>
  <c r="K290" i="2" s="1"/>
  <c r="T290" i="2" s="1"/>
  <c r="I27" i="2"/>
  <c r="J27" i="2" s="1"/>
  <c r="K27" i="2" s="1"/>
  <c r="W27" i="2" s="1"/>
  <c r="I28" i="2"/>
  <c r="J28" i="2" s="1"/>
  <c r="K28" i="2" s="1"/>
  <c r="W28" i="2" s="1"/>
  <c r="I222" i="2"/>
  <c r="J222" i="2" s="1"/>
  <c r="I223" i="2"/>
  <c r="J223" i="2" s="1"/>
  <c r="K223" i="2" s="1"/>
  <c r="AB223" i="2" s="1"/>
  <c r="I11" i="2"/>
  <c r="J11" i="2" s="1"/>
  <c r="K11" i="2" s="1"/>
  <c r="P11" i="2" s="1"/>
  <c r="I12" i="2"/>
  <c r="J12" i="2" s="1"/>
  <c r="K12" i="2" s="1"/>
  <c r="P12" i="2" s="1"/>
  <c r="I139" i="2"/>
  <c r="J139" i="2" s="1"/>
  <c r="K139" i="2" s="1"/>
  <c r="Y139" i="2" s="1"/>
  <c r="I140" i="2"/>
  <c r="J140" i="2" s="1"/>
  <c r="K140" i="2" s="1"/>
  <c r="Y140" i="2" s="1"/>
  <c r="I155" i="2"/>
  <c r="J155" i="2" s="1"/>
  <c r="K155" i="2" s="1"/>
  <c r="N155" i="2" s="1"/>
  <c r="I156" i="2"/>
  <c r="J156" i="2" s="1"/>
  <c r="I305" i="2"/>
  <c r="J305" i="2" s="1"/>
  <c r="K305" i="2" s="1"/>
  <c r="U305" i="2" s="1"/>
  <c r="I306" i="2"/>
  <c r="J306" i="2" s="1"/>
  <c r="K306" i="2" s="1"/>
  <c r="U306" i="2" s="1"/>
  <c r="I376" i="2"/>
  <c r="J376" i="2" s="1"/>
  <c r="I377" i="2"/>
  <c r="J377" i="2" s="1"/>
  <c r="K377" i="2" s="1"/>
  <c r="I378" i="2"/>
  <c r="J378" i="2" s="1"/>
  <c r="I251" i="2"/>
  <c r="J251" i="2" s="1"/>
  <c r="I252" i="2"/>
  <c r="J252" i="2" s="1"/>
  <c r="K252" i="2" s="1"/>
  <c r="M252" i="2" s="1"/>
  <c r="I253" i="2"/>
  <c r="J253" i="2" s="1"/>
  <c r="K253" i="2" s="1"/>
  <c r="M253" i="2" s="1"/>
  <c r="I254" i="2"/>
  <c r="J254" i="2" s="1"/>
  <c r="K254" i="2" s="1"/>
  <c r="M254" i="2" s="1"/>
  <c r="I255" i="2"/>
  <c r="J255" i="2" s="1"/>
  <c r="K255" i="2" s="1"/>
  <c r="M255" i="2" s="1"/>
  <c r="I349" i="2"/>
  <c r="J349" i="2" s="1"/>
  <c r="K349" i="2" s="1"/>
  <c r="AC349" i="2" s="1"/>
  <c r="I350" i="2"/>
  <c r="J350" i="2" s="1"/>
  <c r="K350" i="2" s="1"/>
  <c r="AC350" i="2" s="1"/>
  <c r="I141" i="2"/>
  <c r="J141" i="2" s="1"/>
  <c r="I142" i="2"/>
  <c r="J142" i="2" s="1"/>
  <c r="K142" i="2" s="1"/>
  <c r="Y142" i="2" s="1"/>
  <c r="I192" i="2"/>
  <c r="J192" i="2" s="1"/>
  <c r="K192" i="2" s="1"/>
  <c r="Z192" i="2" s="1"/>
  <c r="I193" i="2"/>
  <c r="J193" i="2" s="1"/>
  <c r="K193" i="2" s="1"/>
  <c r="Z193" i="2" s="1"/>
  <c r="I29" i="2"/>
  <c r="J29" i="2" s="1"/>
  <c r="K29" i="2" s="1"/>
  <c r="W29" i="2" s="1"/>
  <c r="I30" i="2"/>
  <c r="J30" i="2" s="1"/>
  <c r="K30" i="2" s="1"/>
  <c r="W30" i="2" s="1"/>
  <c r="I76" i="2"/>
  <c r="J76" i="2" s="1"/>
  <c r="K76" i="2" s="1"/>
  <c r="Q76" i="2" s="1"/>
  <c r="I77" i="2"/>
  <c r="J77" i="2" s="1"/>
  <c r="K77" i="2" s="1"/>
  <c r="Q77" i="2" s="1"/>
  <c r="I78" i="2"/>
  <c r="J78" i="2" s="1"/>
  <c r="I79" i="2"/>
  <c r="J79" i="2" s="1"/>
  <c r="K79" i="2" s="1"/>
  <c r="Q79" i="2" s="1"/>
  <c r="I80" i="2"/>
  <c r="J80" i="2" s="1"/>
  <c r="K80" i="2" s="1"/>
  <c r="Q80" i="2" s="1"/>
  <c r="I365" i="2"/>
  <c r="J365" i="2" s="1"/>
  <c r="K365" i="2" s="1"/>
  <c r="AD365" i="2" s="1"/>
  <c r="I366" i="2"/>
  <c r="J366" i="2" s="1"/>
  <c r="K366" i="2" s="1"/>
  <c r="AD366" i="2" s="1"/>
  <c r="I291" i="2"/>
  <c r="J291" i="2" s="1"/>
  <c r="K291" i="2" s="1"/>
  <c r="T291" i="2" s="1"/>
  <c r="I292" i="2"/>
  <c r="J292" i="2" s="1"/>
  <c r="I208" i="2"/>
  <c r="J208" i="2" s="1"/>
  <c r="K208" i="2" s="1"/>
  <c r="AA208" i="2" s="1"/>
  <c r="I209" i="2"/>
  <c r="J209" i="2" s="1"/>
  <c r="I116" i="2"/>
  <c r="J116" i="2" s="1"/>
  <c r="I117" i="2"/>
  <c r="J117" i="2" s="1"/>
  <c r="I118" i="2"/>
  <c r="J118" i="2" s="1"/>
  <c r="K118" i="2" s="1"/>
  <c r="L118" i="2" s="1"/>
  <c r="I119" i="2"/>
  <c r="J119" i="2" s="1"/>
  <c r="K119" i="2" s="1"/>
  <c r="L119" i="2" s="1"/>
  <c r="I120" i="2"/>
  <c r="J120" i="2" s="1"/>
  <c r="K120" i="2" s="1"/>
  <c r="L120" i="2" s="1"/>
  <c r="I224" i="2"/>
  <c r="J224" i="2" s="1"/>
  <c r="K224" i="2" s="1"/>
  <c r="AB224" i="2" s="1"/>
  <c r="I225" i="2"/>
  <c r="J225" i="2" s="1"/>
  <c r="K225" i="2" s="1"/>
  <c r="AB225" i="2" s="1"/>
  <c r="I307" i="2"/>
  <c r="J307" i="2" s="1"/>
  <c r="K307" i="2" s="1"/>
  <c r="U307" i="2" s="1"/>
  <c r="I308" i="2"/>
  <c r="J308" i="2" s="1"/>
  <c r="K308" i="2" s="1"/>
  <c r="U308" i="2" s="1"/>
  <c r="I176" i="2"/>
  <c r="J176" i="2" s="1"/>
  <c r="K176" i="2" s="1"/>
  <c r="R176" i="2" s="1"/>
  <c r="I177" i="2"/>
  <c r="J177" i="2" s="1"/>
  <c r="K177" i="2" s="1"/>
  <c r="R177" i="2" s="1"/>
  <c r="I157" i="2"/>
  <c r="J157" i="2" s="1"/>
  <c r="I158" i="2"/>
  <c r="J158" i="2" s="1"/>
  <c r="K158" i="2" s="1"/>
  <c r="N158" i="2" s="1"/>
  <c r="I13" i="2"/>
  <c r="J13" i="2" s="1"/>
  <c r="K13" i="2" s="1"/>
  <c r="P13" i="2" s="1"/>
  <c r="I14" i="2"/>
  <c r="J14" i="2" s="1"/>
  <c r="K14" i="2" s="1"/>
  <c r="P14" i="2" s="1"/>
  <c r="I274" i="2"/>
  <c r="J274" i="2" s="1"/>
  <c r="K274" i="2" s="1"/>
  <c r="O274" i="2" s="1"/>
  <c r="I275" i="2"/>
  <c r="J275" i="2" s="1"/>
  <c r="I332" i="2"/>
  <c r="J332" i="2" s="1"/>
  <c r="K332" i="2" s="1"/>
  <c r="V332" i="2" s="1"/>
  <c r="I333" i="2"/>
  <c r="J333" i="2" s="1"/>
  <c r="K333" i="2" s="1"/>
  <c r="V333" i="2" s="1"/>
  <c r="I45" i="2"/>
  <c r="J45" i="2" s="1"/>
  <c r="K45" i="2" s="1"/>
  <c r="X45" i="2" s="1"/>
  <c r="I46" i="2"/>
  <c r="J46" i="2" s="1"/>
  <c r="K46" i="2" s="1"/>
  <c r="X46" i="2" s="1"/>
  <c r="I159" i="2"/>
  <c r="J159" i="2" s="1"/>
  <c r="I160" i="2"/>
  <c r="J160" i="2" s="1"/>
  <c r="K160" i="2" s="1"/>
  <c r="N160" i="2" s="1"/>
  <c r="I15" i="2"/>
  <c r="J15" i="2" s="1"/>
  <c r="K15" i="2" s="1"/>
  <c r="P15" i="2" s="1"/>
  <c r="I16" i="2"/>
  <c r="J16" i="2" s="1"/>
  <c r="K16" i="2" s="1"/>
  <c r="P16" i="2" s="1"/>
  <c r="I210" i="2"/>
  <c r="J210" i="2" s="1"/>
  <c r="I211" i="2"/>
  <c r="J211" i="2" s="1"/>
  <c r="K211" i="2" s="1"/>
  <c r="AA211" i="2" s="1"/>
  <c r="I143" i="2"/>
  <c r="J143" i="2" s="1"/>
  <c r="K143" i="2" s="1"/>
  <c r="Y143" i="2" s="1"/>
  <c r="I144" i="2"/>
  <c r="J144" i="2" s="1"/>
  <c r="I351" i="2"/>
  <c r="J351" i="2" s="1"/>
  <c r="K351" i="2" s="1"/>
  <c r="AC351" i="2" s="1"/>
  <c r="I352" i="2"/>
  <c r="J352" i="2" s="1"/>
  <c r="K352" i="2" s="1"/>
  <c r="AC352" i="2" s="1"/>
  <c r="I31" i="2"/>
  <c r="J31" i="2" s="1"/>
  <c r="K31" i="2" s="1"/>
  <c r="W31" i="2" s="1"/>
  <c r="I32" i="2"/>
  <c r="J32" i="2" s="1"/>
  <c r="K32" i="2" s="1"/>
  <c r="W32" i="2" s="1"/>
  <c r="I256" i="2"/>
  <c r="J256" i="2" s="1"/>
  <c r="I257" i="2"/>
  <c r="J257" i="2" s="1"/>
  <c r="K257" i="2" s="1"/>
  <c r="M257" i="2" s="1"/>
  <c r="I258" i="2"/>
  <c r="J258" i="2" s="1"/>
  <c r="K258" i="2" s="1"/>
  <c r="M258" i="2" s="1"/>
  <c r="I259" i="2"/>
  <c r="J259" i="2" s="1"/>
  <c r="K259" i="2" s="1"/>
  <c r="M259" i="2" s="1"/>
  <c r="I260" i="2"/>
  <c r="J260" i="2" s="1"/>
  <c r="K260" i="2" s="1"/>
  <c r="M260" i="2" s="1"/>
  <c r="I47" i="2"/>
  <c r="J47" i="2" s="1"/>
  <c r="K47" i="2" s="1"/>
  <c r="X47" i="2" s="1"/>
  <c r="I48" i="2"/>
  <c r="J48" i="2" s="1"/>
  <c r="K48" i="2" s="1"/>
  <c r="X48" i="2" s="1"/>
  <c r="I276" i="2"/>
  <c r="J276" i="2" s="1"/>
  <c r="K276" i="2" s="1"/>
  <c r="O276" i="2" s="1"/>
  <c r="I277" i="2"/>
  <c r="J277" i="2" s="1"/>
  <c r="I278" i="2"/>
  <c r="J278" i="2" s="1"/>
  <c r="K278" i="2" s="1"/>
  <c r="O278" i="2" s="1"/>
  <c r="I178" i="2"/>
  <c r="I179" i="2"/>
  <c r="J179" i="2" s="1"/>
  <c r="K179" i="2" s="1"/>
  <c r="R179" i="2" s="1"/>
  <c r="I309" i="2"/>
  <c r="J309" i="2" s="1"/>
  <c r="I310" i="2"/>
  <c r="J310" i="2" s="1"/>
  <c r="K310" i="2" s="1"/>
  <c r="U310" i="2" s="1"/>
  <c r="I293" i="2"/>
  <c r="J293" i="2" s="1"/>
  <c r="K293" i="2" s="1"/>
  <c r="T293" i="2" s="1"/>
  <c r="I294" i="2"/>
  <c r="J294" i="2" s="1"/>
  <c r="K294" i="2" s="1"/>
  <c r="T294" i="2" s="1"/>
  <c r="I194" i="2"/>
  <c r="J194" i="2" s="1"/>
  <c r="K194" i="2" s="1"/>
  <c r="Z194" i="2" s="1"/>
  <c r="I195" i="2"/>
  <c r="J195" i="2" s="1"/>
  <c r="K195" i="2" s="1"/>
  <c r="Z195" i="2" s="1"/>
  <c r="I367" i="2"/>
  <c r="J367" i="2" s="1"/>
  <c r="K367" i="2" s="1"/>
  <c r="AD367" i="2" s="1"/>
  <c r="I368" i="2"/>
  <c r="J368" i="2" s="1"/>
  <c r="K368" i="2" s="1"/>
  <c r="AD368" i="2" s="1"/>
  <c r="I334" i="2"/>
  <c r="J334" i="2" s="1"/>
  <c r="K334" i="2" s="1"/>
  <c r="V334" i="2" s="1"/>
  <c r="I335" i="2"/>
  <c r="J335" i="2" s="1"/>
  <c r="K335" i="2" s="1"/>
  <c r="V335" i="2" s="1"/>
  <c r="I226" i="2"/>
  <c r="J226" i="2" s="1"/>
  <c r="K226" i="2" s="1"/>
  <c r="AB226" i="2" s="1"/>
  <c r="I227" i="2"/>
  <c r="J227" i="2" s="1"/>
  <c r="K227" i="2" s="1"/>
  <c r="AB227" i="2" s="1"/>
  <c r="I81" i="2"/>
  <c r="J81" i="2" s="1"/>
  <c r="I82" i="2"/>
  <c r="J82" i="2" s="1"/>
  <c r="K82" i="2" s="1"/>
  <c r="Q82" i="2" s="1"/>
  <c r="I83" i="2"/>
  <c r="J83" i="2" s="1"/>
  <c r="K83" i="2" s="1"/>
  <c r="Q83" i="2" s="1"/>
  <c r="I84" i="2"/>
  <c r="J84" i="2" s="1"/>
  <c r="K84" i="2" s="1"/>
  <c r="Q84" i="2" s="1"/>
  <c r="I85" i="2"/>
  <c r="J85" i="2" s="1"/>
  <c r="K85" i="2" s="1"/>
  <c r="Q85" i="2" s="1"/>
  <c r="I121" i="2"/>
  <c r="J121" i="2" s="1"/>
  <c r="K121" i="2" s="1"/>
  <c r="L121" i="2" s="1"/>
  <c r="I122" i="2"/>
  <c r="J122" i="2" s="1"/>
  <c r="I123" i="2"/>
  <c r="J123" i="2" s="1"/>
  <c r="K123" i="2" s="1"/>
  <c r="L123" i="2" s="1"/>
  <c r="I124" i="2"/>
  <c r="J124" i="2" s="1"/>
  <c r="K124" i="2" s="1"/>
  <c r="L124" i="2" s="1"/>
  <c r="I125" i="2"/>
  <c r="J125" i="2" s="1"/>
  <c r="K125" i="2" s="1"/>
  <c r="L125" i="2" s="1"/>
  <c r="I379" i="2"/>
  <c r="J379" i="2" s="1"/>
  <c r="K379" i="2" s="1"/>
  <c r="I380" i="2"/>
  <c r="J380" i="2" s="1"/>
  <c r="K380" i="2" s="1"/>
  <c r="I369" i="2"/>
  <c r="J369" i="2" s="1"/>
  <c r="K369" i="2" s="1"/>
  <c r="AD369" i="2" s="1"/>
  <c r="I370" i="2"/>
  <c r="J370" i="2" s="1"/>
  <c r="K370" i="2" s="1"/>
  <c r="AD370" i="2" s="1"/>
  <c r="I261" i="2"/>
  <c r="J261" i="2" s="1"/>
  <c r="K261" i="2" s="1"/>
  <c r="M261" i="2" s="1"/>
  <c r="I262" i="2"/>
  <c r="J262" i="2" s="1"/>
  <c r="K262" i="2" s="1"/>
  <c r="M262" i="2" s="1"/>
  <c r="I317" i="2"/>
  <c r="J317" i="2" s="1"/>
  <c r="K317" i="2" s="1"/>
  <c r="S317" i="2" s="1"/>
  <c r="I263" i="2"/>
  <c r="J263" i="2" s="1"/>
  <c r="K263" i="2" s="1"/>
  <c r="M263" i="2" s="1"/>
  <c r="I318" i="2"/>
  <c r="J318" i="2" s="1"/>
  <c r="K318" i="2" s="1"/>
  <c r="S318" i="2" s="1"/>
  <c r="I180" i="2"/>
  <c r="J180" i="2" s="1"/>
  <c r="K180" i="2" s="1"/>
  <c r="R180" i="2" s="1"/>
  <c r="I181" i="2"/>
  <c r="J181" i="2" s="1"/>
  <c r="K181" i="2" s="1"/>
  <c r="R181" i="2" s="1"/>
  <c r="I295" i="2"/>
  <c r="J295" i="2" s="1"/>
  <c r="I296" i="2"/>
  <c r="J296" i="2" s="1"/>
  <c r="K296" i="2" s="1"/>
  <c r="T296" i="2" s="1"/>
  <c r="I336" i="2"/>
  <c r="J336" i="2" s="1"/>
  <c r="K336" i="2" s="1"/>
  <c r="V336" i="2" s="1"/>
  <c r="I337" i="2"/>
  <c r="J337" i="2" s="1"/>
  <c r="K337" i="2" s="1"/>
  <c r="V337" i="2" s="1"/>
  <c r="I161" i="2"/>
  <c r="J161" i="2" s="1"/>
  <c r="I162" i="2"/>
  <c r="J162" i="2" s="1"/>
  <c r="K162" i="2" s="1"/>
  <c r="N162" i="2" s="1"/>
  <c r="I17" i="2"/>
  <c r="J17" i="2" s="1"/>
  <c r="K17" i="2" s="1"/>
  <c r="P17" i="2" s="1"/>
  <c r="I18" i="2"/>
  <c r="J18" i="2" s="1"/>
  <c r="I279" i="2"/>
  <c r="J279" i="2" s="1"/>
  <c r="K279" i="2" s="1"/>
  <c r="O279" i="2" s="1"/>
  <c r="I280" i="2"/>
  <c r="J280" i="2" s="1"/>
  <c r="K280" i="2" s="1"/>
  <c r="O280" i="2" s="1"/>
  <c r="I353" i="2"/>
  <c r="J353" i="2" s="1"/>
  <c r="K353" i="2" s="1"/>
  <c r="AC353" i="2" s="1"/>
  <c r="I354" i="2"/>
  <c r="J354" i="2" s="1"/>
  <c r="I86" i="2"/>
  <c r="J86" i="2" s="1"/>
  <c r="K86" i="2" s="1"/>
  <c r="Q86" i="2" s="1"/>
  <c r="I87" i="2"/>
  <c r="J87" i="2" s="1"/>
  <c r="K87" i="2" s="1"/>
  <c r="Q87" i="2" s="1"/>
  <c r="I88" i="2"/>
  <c r="J88" i="2" s="1"/>
  <c r="I89" i="2"/>
  <c r="J89" i="2" s="1"/>
  <c r="I90" i="2"/>
  <c r="J90" i="2" s="1"/>
  <c r="K90" i="2" s="1"/>
  <c r="Q90" i="2" s="1"/>
  <c r="I196" i="2"/>
  <c r="J196" i="2" s="1"/>
  <c r="K196" i="2" s="1"/>
  <c r="Z196" i="2" s="1"/>
  <c r="I197" i="2"/>
  <c r="J197" i="2" s="1"/>
  <c r="K197" i="2" s="1"/>
  <c r="Z197" i="2" s="1"/>
  <c r="I126" i="2"/>
  <c r="J126" i="2" s="1"/>
  <c r="I127" i="2"/>
  <c r="J127" i="2" s="1"/>
  <c r="K127" i="2" s="1"/>
  <c r="L127" i="2" s="1"/>
  <c r="I128" i="2"/>
  <c r="J128" i="2" s="1"/>
  <c r="K128" i="2" s="1"/>
  <c r="L128" i="2" s="1"/>
  <c r="I129" i="2"/>
  <c r="J129" i="2" s="1"/>
  <c r="K129" i="2" s="1"/>
  <c r="L129" i="2" s="1"/>
  <c r="I130" i="2"/>
  <c r="J130" i="2" s="1"/>
  <c r="K130" i="2" s="1"/>
  <c r="L130" i="2" s="1"/>
  <c r="I33" i="2"/>
  <c r="J33" i="2" s="1"/>
  <c r="K33" i="2" s="1"/>
  <c r="W33" i="2" s="1"/>
  <c r="I34" i="2"/>
  <c r="J34" i="2" s="1"/>
  <c r="K34" i="2" s="1"/>
  <c r="W34" i="2" s="1"/>
  <c r="I228" i="2"/>
  <c r="J228" i="2" s="1"/>
  <c r="K228" i="2" s="1"/>
  <c r="AB228" i="2" s="1"/>
  <c r="I229" i="2"/>
  <c r="J229" i="2" s="1"/>
  <c r="K229" i="2" s="1"/>
  <c r="AB229" i="2" s="1"/>
  <c r="I145" i="2"/>
  <c r="J145" i="2" s="1"/>
  <c r="K145" i="2" s="1"/>
  <c r="Y145" i="2" s="1"/>
  <c r="I146" i="2"/>
  <c r="J146" i="2" s="1"/>
  <c r="K146" i="2" s="1"/>
  <c r="Y146" i="2" s="1"/>
  <c r="I311" i="2"/>
  <c r="J311" i="2" s="1"/>
  <c r="K311" i="2" s="1"/>
  <c r="U311" i="2" s="1"/>
  <c r="I312" i="2"/>
  <c r="J312" i="2" s="1"/>
  <c r="K312" i="2" s="1"/>
  <c r="U312" i="2" s="1"/>
  <c r="I212" i="2"/>
  <c r="J212" i="2" s="1"/>
  <c r="K212" i="2" s="1"/>
  <c r="AA212" i="2" s="1"/>
  <c r="I213" i="2"/>
  <c r="J213" i="2" s="1"/>
  <c r="K213" i="2" s="1"/>
  <c r="AA213" i="2" s="1"/>
  <c r="I49" i="2"/>
  <c r="J49" i="2" s="1"/>
  <c r="I50" i="2"/>
  <c r="J50" i="2" s="1"/>
  <c r="I381" i="2"/>
  <c r="J381" i="2" s="1"/>
  <c r="K381" i="2" s="1"/>
  <c r="I264" i="2"/>
  <c r="J264" i="2" s="1"/>
  <c r="K264" i="2" s="1"/>
  <c r="O264" i="2" s="1"/>
  <c r="AA266" i="1"/>
  <c r="AA233" i="1"/>
  <c r="AA358" i="1"/>
  <c r="AA50" i="1"/>
  <c r="AA138" i="1"/>
  <c r="AA267" i="1"/>
  <c r="AA51" i="1"/>
  <c r="AA139" i="1"/>
  <c r="AA268" i="1"/>
  <c r="AA140" i="1"/>
  <c r="AA243" i="1"/>
  <c r="AA350" i="1"/>
  <c r="AA52" i="1"/>
  <c r="AA269" i="1"/>
  <c r="AA141" i="1"/>
  <c r="AA53" i="1"/>
  <c r="AA3" i="1"/>
  <c r="AA4" i="1"/>
  <c r="AA142" i="1"/>
  <c r="AA54" i="1"/>
  <c r="AA270" i="1"/>
  <c r="AA389" i="1"/>
  <c r="AA143" i="1"/>
  <c r="AA271" i="1"/>
  <c r="AA351" i="1"/>
  <c r="AA55" i="1"/>
  <c r="AA272" i="1"/>
  <c r="AA244" i="1"/>
  <c r="AA144" i="1"/>
  <c r="AA56" i="1"/>
  <c r="AA369" i="1"/>
  <c r="AA5" i="1"/>
  <c r="AA273" i="1"/>
  <c r="AA145" i="1"/>
  <c r="AA57" i="1"/>
  <c r="AA274" i="1"/>
  <c r="AA146" i="1"/>
  <c r="AA58" i="1"/>
  <c r="AA234" i="1"/>
  <c r="AA359" i="1"/>
  <c r="AA6" i="1"/>
  <c r="AA245" i="1"/>
  <c r="AA227" i="1"/>
  <c r="AA275" i="1"/>
  <c r="AA147" i="1"/>
  <c r="AA59" i="1"/>
  <c r="AA7" i="1"/>
  <c r="AA148" i="1"/>
  <c r="AA276" i="1"/>
  <c r="AA60" i="1"/>
  <c r="AA360" i="1"/>
  <c r="AA149" i="1"/>
  <c r="AA390" i="1"/>
  <c r="AA61" i="1"/>
  <c r="AA277" i="1"/>
  <c r="AA235" i="1"/>
  <c r="AA346" i="1"/>
  <c r="AA150" i="1"/>
  <c r="AA278" i="1"/>
  <c r="AA62" i="1"/>
  <c r="AA8" i="1"/>
  <c r="AA63" i="1"/>
  <c r="AA279" i="1"/>
  <c r="AA151" i="1"/>
  <c r="AA64" i="1"/>
  <c r="AA280" i="1"/>
  <c r="AA152" i="1"/>
  <c r="AA236" i="1"/>
  <c r="AA391" i="1"/>
  <c r="AA9" i="1"/>
  <c r="AA153" i="1"/>
  <c r="AA65" i="1"/>
  <c r="AA281" i="1"/>
  <c r="AA392" i="1"/>
  <c r="AA10" i="1"/>
  <c r="AA361" i="1"/>
  <c r="AA154" i="1"/>
  <c r="AA11" i="1"/>
  <c r="AA66" i="1"/>
  <c r="AA282" i="1"/>
  <c r="AA379" i="1"/>
  <c r="AA283" i="1"/>
  <c r="AA228" i="1"/>
  <c r="AA67" i="1"/>
  <c r="AA155" i="1"/>
  <c r="AA246" i="1"/>
  <c r="AA284" i="1"/>
  <c r="AA156" i="1"/>
  <c r="AA12" i="1"/>
  <c r="AA362" i="1"/>
  <c r="AA68" i="1"/>
  <c r="AA380" i="1"/>
  <c r="AA69" i="1"/>
  <c r="AA285" i="1"/>
  <c r="AA157" i="1"/>
  <c r="AA158" i="1"/>
  <c r="AA381" i="1"/>
  <c r="AA229" i="1"/>
  <c r="AA247" i="1"/>
  <c r="AA286" i="1"/>
  <c r="AA70" i="1"/>
  <c r="AA159" i="1"/>
  <c r="AA287" i="1"/>
  <c r="AA13" i="1"/>
  <c r="AA71" i="1"/>
  <c r="AA160" i="1"/>
  <c r="AA72" i="1"/>
  <c r="AA288" i="1"/>
  <c r="AA382" i="1"/>
  <c r="AA161" i="1"/>
  <c r="AA73" i="1"/>
  <c r="AA289" i="1"/>
  <c r="AA290" i="1"/>
  <c r="AA162" i="1"/>
  <c r="AA74" i="1"/>
  <c r="AA248" i="1"/>
  <c r="AA75" i="1"/>
  <c r="AA249" i="1"/>
  <c r="AA163" i="1"/>
  <c r="AA291" i="1"/>
  <c r="AA370" i="1"/>
  <c r="AA164" i="1"/>
  <c r="AA76" i="1"/>
  <c r="AA77" i="1"/>
  <c r="AA292" i="1"/>
  <c r="AA165" i="1"/>
  <c r="AA166" i="1"/>
  <c r="AA78" i="1"/>
  <c r="AA293" i="1"/>
  <c r="AA14" i="1"/>
  <c r="AA79" i="1"/>
  <c r="AA167" i="1"/>
  <c r="AA294" i="1"/>
  <c r="AA168" i="1"/>
  <c r="AA80" i="1"/>
  <c r="AA295" i="1"/>
  <c r="AA230" i="1"/>
  <c r="AA81" i="1"/>
  <c r="AA250" i="1"/>
  <c r="AA296" i="1"/>
  <c r="AA15" i="1"/>
  <c r="AA383" i="1"/>
  <c r="AA169" i="1"/>
  <c r="AA297" i="1"/>
  <c r="AA16" i="1"/>
  <c r="AA393" i="1"/>
  <c r="AA82" i="1"/>
  <c r="AA170" i="1"/>
  <c r="AA83" i="1"/>
  <c r="AA171" i="1"/>
  <c r="AA298" i="1"/>
  <c r="AA347" i="1"/>
  <c r="AA84" i="1"/>
  <c r="AA172" i="1"/>
  <c r="AA371" i="1"/>
  <c r="AA372" i="1"/>
  <c r="AA85" i="1"/>
  <c r="AA173" i="1"/>
  <c r="AA86" i="1"/>
  <c r="AA174" i="1"/>
  <c r="AA299" i="1"/>
  <c r="AA17" i="1"/>
  <c r="AA87" i="1"/>
  <c r="AA300" i="1"/>
  <c r="AA18" i="1"/>
  <c r="AA175" i="1"/>
  <c r="AA363" i="1"/>
  <c r="AA176" i="1"/>
  <c r="AA88" i="1"/>
  <c r="AA301" i="1"/>
  <c r="AA251" i="1"/>
  <c r="AA89" i="1"/>
  <c r="AA302" i="1"/>
  <c r="AA177" i="1"/>
  <c r="AA364" i="1"/>
  <c r="AA19" i="1"/>
  <c r="AA303" i="1"/>
  <c r="AA384" i="1"/>
  <c r="AA178" i="1"/>
  <c r="AA90" i="1"/>
  <c r="AA20" i="1"/>
  <c r="AA21" i="1"/>
  <c r="AA91" i="1"/>
  <c r="AA179" i="1"/>
  <c r="AA304" i="1"/>
  <c r="AA394" i="1"/>
  <c r="AA22" i="1"/>
  <c r="AA305" i="1"/>
  <c r="AA92" i="1"/>
  <c r="AA180" i="1"/>
  <c r="AA373" i="1"/>
  <c r="AA181" i="1"/>
  <c r="AA395" i="1"/>
  <c r="AA93" i="1"/>
  <c r="AA252" i="1"/>
  <c r="AA182" i="1"/>
  <c r="AA23" i="1"/>
  <c r="AA306" i="1"/>
  <c r="AA94" i="1"/>
  <c r="AA365" i="1"/>
  <c r="AA24" i="1"/>
  <c r="AA183" i="1"/>
  <c r="AA307" i="1"/>
  <c r="AA95" i="1"/>
  <c r="AA96" i="1"/>
  <c r="AA308" i="1"/>
  <c r="AA348" i="1"/>
  <c r="AA45" i="1"/>
  <c r="AA184" i="1"/>
  <c r="AA25" i="1"/>
  <c r="AA237" i="1"/>
  <c r="AA309" i="1"/>
  <c r="AA97" i="1"/>
  <c r="AA253" i="1"/>
  <c r="AA396" i="1"/>
  <c r="AA26" i="1"/>
  <c r="AA185" i="1"/>
  <c r="AA186" i="1"/>
  <c r="AA98" i="1"/>
  <c r="AA374" i="1"/>
  <c r="AA27" i="1"/>
  <c r="AA187" i="1"/>
  <c r="AA397" i="1"/>
  <c r="AA310" i="1"/>
  <c r="AA99" i="1"/>
  <c r="AA254" i="1"/>
  <c r="AA311" i="1"/>
  <c r="AA188" i="1"/>
  <c r="AA100" i="1"/>
  <c r="AA189" i="1"/>
  <c r="AA231" i="1"/>
  <c r="AA101" i="1"/>
  <c r="AA28" i="1"/>
  <c r="AA385" i="1"/>
  <c r="AA312" i="1"/>
  <c r="AA255" i="1"/>
  <c r="AA313" i="1"/>
  <c r="AA29" i="1"/>
  <c r="AA102" i="1"/>
  <c r="AA190" i="1"/>
  <c r="AA46" i="1"/>
  <c r="AA375" i="1"/>
  <c r="AA191" i="1"/>
  <c r="AA352" i="1"/>
  <c r="AA103" i="1"/>
  <c r="AA314" i="1"/>
  <c r="AA256" i="1"/>
  <c r="AA192" i="1"/>
  <c r="AA315" i="1"/>
  <c r="AA104" i="1"/>
  <c r="AA105" i="1"/>
  <c r="AA316" i="1"/>
  <c r="AA193" i="1"/>
  <c r="AA386" i="1"/>
  <c r="AA257" i="1"/>
  <c r="AA353" i="1"/>
  <c r="AA106" i="1"/>
  <c r="AA376" i="1"/>
  <c r="AA194" i="1"/>
  <c r="AA317" i="1"/>
  <c r="AA107" i="1"/>
  <c r="AA195" i="1"/>
  <c r="AA258" i="1"/>
  <c r="AA387" i="1"/>
  <c r="AA196" i="1"/>
  <c r="AA318" i="1"/>
  <c r="AA108" i="1"/>
  <c r="AA388" i="1"/>
  <c r="AA319" i="1"/>
  <c r="AA109" i="1"/>
  <c r="AA197" i="1"/>
  <c r="AA198" i="1"/>
  <c r="AA320" i="1"/>
  <c r="AA110" i="1"/>
  <c r="AA321" i="1"/>
  <c r="AA30" i="1"/>
  <c r="AA111" i="1"/>
  <c r="AA199" i="1"/>
  <c r="AA112" i="1"/>
  <c r="AA322" i="1"/>
  <c r="AA349" i="1"/>
  <c r="AA200" i="1"/>
  <c r="AA31" i="1"/>
  <c r="AA238" i="1"/>
  <c r="AA323" i="1"/>
  <c r="AA113" i="1"/>
  <c r="AA201" i="1"/>
  <c r="AA366" i="1"/>
  <c r="AA32" i="1"/>
  <c r="AA48" i="1"/>
  <c r="AA377" i="1"/>
  <c r="AA114" i="1"/>
  <c r="AA202" i="1"/>
  <c r="AA324" i="1"/>
  <c r="AA203" i="1"/>
  <c r="AA115" i="1"/>
  <c r="AA33" i="1"/>
  <c r="AA398" i="1"/>
  <c r="AA204" i="1"/>
  <c r="AA399" i="1"/>
  <c r="AA34" i="1"/>
  <c r="AA116" i="1"/>
  <c r="AA325" i="1"/>
  <c r="AA259" i="1"/>
  <c r="AA326" i="1"/>
  <c r="AA205" i="1"/>
  <c r="AA117" i="1"/>
  <c r="AA367" i="1"/>
  <c r="AA239" i="1"/>
  <c r="AA35" i="1"/>
  <c r="AA47" i="1"/>
  <c r="AA327" i="1"/>
  <c r="AA206" i="1"/>
  <c r="AA400" i="1"/>
  <c r="AA118" i="1"/>
  <c r="AA36" i="1"/>
  <c r="AA240" i="1"/>
  <c r="AA119" i="1"/>
  <c r="AA37" i="1"/>
  <c r="AA241" i="1"/>
  <c r="AA207" i="1"/>
  <c r="AA208" i="1"/>
  <c r="AA120" i="1"/>
  <c r="AA328" i="1"/>
  <c r="AA232" i="1"/>
  <c r="AA401" i="1"/>
  <c r="AA38" i="1"/>
  <c r="AA260" i="1"/>
  <c r="AA329" i="1"/>
  <c r="AA209" i="1"/>
  <c r="AA354" i="1"/>
  <c r="AA121" i="1"/>
  <c r="AA122" i="1"/>
  <c r="AA210" i="1"/>
  <c r="AA330" i="1"/>
  <c r="AA331" i="1"/>
  <c r="AA261" i="1"/>
  <c r="AA39" i="1"/>
  <c r="AA211" i="1"/>
  <c r="AA123" i="1"/>
  <c r="AA368" i="1"/>
  <c r="AA378" i="1"/>
  <c r="AA355" i="1"/>
  <c r="AA212" i="1"/>
  <c r="AA124" i="1"/>
  <c r="AA332" i="1"/>
  <c r="AA262" i="1"/>
  <c r="AA402" i="1"/>
  <c r="AA125" i="1"/>
  <c r="AA356" i="1"/>
  <c r="AA333" i="1"/>
  <c r="AA213" i="1"/>
  <c r="AA40" i="1"/>
  <c r="AA49" i="1"/>
  <c r="AA126" i="1"/>
  <c r="AA403" i="1"/>
  <c r="AA214" i="1"/>
  <c r="AA334" i="1"/>
  <c r="AA263" i="1"/>
  <c r="AA127" i="1"/>
  <c r="AA215" i="1"/>
  <c r="AA335" i="1"/>
  <c r="AA336" i="1"/>
  <c r="AA128" i="1"/>
  <c r="AA216" i="1"/>
  <c r="AA337" i="1"/>
  <c r="AA217" i="1"/>
  <c r="AA129" i="1"/>
  <c r="AA338" i="1"/>
  <c r="AA130" i="1"/>
  <c r="AA218" i="1"/>
  <c r="AA41" i="1"/>
  <c r="AA219" i="1"/>
  <c r="AA242" i="1"/>
  <c r="AA339" i="1"/>
  <c r="AA404" i="1"/>
  <c r="AA131" i="1"/>
  <c r="AA220" i="1"/>
  <c r="AA42" i="1"/>
  <c r="AA132" i="1"/>
  <c r="AA340" i="1"/>
  <c r="AA133" i="1"/>
  <c r="AA341" i="1"/>
  <c r="AA43" i="1"/>
  <c r="AA405" i="1"/>
  <c r="AA221" i="1"/>
  <c r="AA222" i="1"/>
  <c r="AA134" i="1"/>
  <c r="AA264" i="1"/>
  <c r="AA342" i="1"/>
  <c r="AA223" i="1"/>
  <c r="AA135" i="1"/>
  <c r="AA44" i="1"/>
  <c r="AA343" i="1"/>
  <c r="AA226" i="1"/>
  <c r="AA265" i="1"/>
  <c r="AA224" i="1"/>
  <c r="AA357" i="1"/>
  <c r="AA136" i="1"/>
  <c r="AA137" i="1"/>
  <c r="AA406" i="1"/>
  <c r="AA225" i="1"/>
  <c r="AA345" i="1"/>
  <c r="AA2" i="1"/>
  <c r="Z266" i="1"/>
  <c r="Z233" i="1"/>
  <c r="Z358" i="1"/>
  <c r="Z407" i="1"/>
  <c r="Z50" i="1"/>
  <c r="Z138" i="1"/>
  <c r="Z267" i="1"/>
  <c r="Z408" i="1"/>
  <c r="Z409" i="1"/>
  <c r="Z51" i="1"/>
  <c r="Z139" i="1"/>
  <c r="Z268" i="1"/>
  <c r="Z410" i="1"/>
  <c r="Z140" i="1"/>
  <c r="Z243" i="1"/>
  <c r="Z411" i="1"/>
  <c r="Z412" i="1"/>
  <c r="Z350" i="1"/>
  <c r="Z52" i="1"/>
  <c r="Z269" i="1"/>
  <c r="Z141" i="1"/>
  <c r="Z53" i="1"/>
  <c r="Z3" i="1"/>
  <c r="Z4" i="1"/>
  <c r="Z142" i="1"/>
  <c r="Z54" i="1"/>
  <c r="Z270" i="1"/>
  <c r="Z413" i="1"/>
  <c r="Z143" i="1"/>
  <c r="Z271" i="1"/>
  <c r="Z414" i="1"/>
  <c r="Z351" i="1"/>
  <c r="Z55" i="1"/>
  <c r="Z415" i="1"/>
  <c r="Z272" i="1"/>
  <c r="Z244" i="1"/>
  <c r="Z144" i="1"/>
  <c r="Z56" i="1"/>
  <c r="Z369" i="1"/>
  <c r="Z5" i="1"/>
  <c r="Z273" i="1"/>
  <c r="Z145" i="1"/>
  <c r="Z57" i="1"/>
  <c r="Z416" i="1"/>
  <c r="Z274" i="1"/>
  <c r="Z146" i="1"/>
  <c r="Z58" i="1"/>
  <c r="Z234" i="1"/>
  <c r="Z359" i="1"/>
  <c r="Z6" i="1"/>
  <c r="Z245" i="1"/>
  <c r="Z227" i="1"/>
  <c r="Z417" i="1"/>
  <c r="Z275" i="1"/>
  <c r="Z147" i="1"/>
  <c r="Z59" i="1"/>
  <c r="Z7" i="1"/>
  <c r="Z148" i="1"/>
  <c r="Z276" i="1"/>
  <c r="Z418" i="1"/>
  <c r="Z60" i="1"/>
  <c r="Z360" i="1"/>
  <c r="Z149" i="1"/>
  <c r="Z61" i="1"/>
  <c r="Z277" i="1"/>
  <c r="Z419" i="1"/>
  <c r="Z235" i="1"/>
  <c r="Z346" i="1"/>
  <c r="Z150" i="1"/>
  <c r="Z420" i="1"/>
  <c r="Z278" i="1"/>
  <c r="Z62" i="1"/>
  <c r="Z421" i="1"/>
  <c r="Z8" i="1"/>
  <c r="Z63" i="1"/>
  <c r="Z279" i="1"/>
  <c r="Z151" i="1"/>
  <c r="Z64" i="1"/>
  <c r="Z280" i="1"/>
  <c r="Z152" i="1"/>
  <c r="Z236" i="1"/>
  <c r="Z9" i="1"/>
  <c r="Z153" i="1"/>
  <c r="Z65" i="1"/>
  <c r="Z281" i="1"/>
  <c r="Z422" i="1"/>
  <c r="Z423" i="1"/>
  <c r="Z10" i="1"/>
  <c r="Z424" i="1"/>
  <c r="Z361" i="1"/>
  <c r="Z154" i="1"/>
  <c r="Z11" i="1"/>
  <c r="Z66" i="1"/>
  <c r="Z282" i="1"/>
  <c r="Z379" i="1"/>
  <c r="Z283" i="1"/>
  <c r="Z228" i="1"/>
  <c r="Z67" i="1"/>
  <c r="Z425" i="1"/>
  <c r="Z155" i="1"/>
  <c r="Z246" i="1"/>
  <c r="Z284" i="1"/>
  <c r="Z156" i="1"/>
  <c r="Z12" i="1"/>
  <c r="Z362" i="1"/>
  <c r="Z68" i="1"/>
  <c r="Z380" i="1"/>
  <c r="Z69" i="1"/>
  <c r="Z285" i="1"/>
  <c r="Z426" i="1"/>
  <c r="Z157" i="1"/>
  <c r="Z427" i="1"/>
  <c r="Z428" i="1"/>
  <c r="Z158" i="1"/>
  <c r="Z381" i="1"/>
  <c r="Z229" i="1"/>
  <c r="Z247" i="1"/>
  <c r="Z429" i="1"/>
  <c r="Z286" i="1"/>
  <c r="Z70" i="1"/>
  <c r="Z159" i="1"/>
  <c r="Z287" i="1"/>
  <c r="Z13" i="1"/>
  <c r="Z71" i="1"/>
  <c r="Z160" i="1"/>
  <c r="Z72" i="1"/>
  <c r="Z288" i="1"/>
  <c r="Z382" i="1"/>
  <c r="Z161" i="1"/>
  <c r="Z430" i="1"/>
  <c r="Z73" i="1"/>
  <c r="Z289" i="1"/>
  <c r="Z290" i="1"/>
  <c r="Z162" i="1"/>
  <c r="Z74" i="1"/>
  <c r="Z248" i="1"/>
  <c r="Z431" i="1"/>
  <c r="Z75" i="1"/>
  <c r="Z249" i="1"/>
  <c r="Z432" i="1"/>
  <c r="Z163" i="1"/>
  <c r="Z291" i="1"/>
  <c r="Z370" i="1"/>
  <c r="Z164" i="1"/>
  <c r="Z433" i="1"/>
  <c r="Z76" i="1"/>
  <c r="Z77" i="1"/>
  <c r="Z292" i="1"/>
  <c r="Z165" i="1"/>
  <c r="Z166" i="1"/>
  <c r="Z78" i="1"/>
  <c r="Z293" i="1"/>
  <c r="Z14" i="1"/>
  <c r="Z79" i="1"/>
  <c r="Z167" i="1"/>
  <c r="Z294" i="1"/>
  <c r="Z168" i="1"/>
  <c r="Z434" i="1"/>
  <c r="Z80" i="1"/>
  <c r="Z295" i="1"/>
  <c r="Z435" i="1"/>
  <c r="Z230" i="1"/>
  <c r="Z81" i="1"/>
  <c r="Z250" i="1"/>
  <c r="Z296" i="1"/>
  <c r="Z15" i="1"/>
  <c r="Z383" i="1"/>
  <c r="Z169" i="1"/>
  <c r="Z297" i="1"/>
  <c r="Z16" i="1"/>
  <c r="Z436" i="1"/>
  <c r="Z437" i="1"/>
  <c r="Z82" i="1"/>
  <c r="Z170" i="1"/>
  <c r="Z438" i="1"/>
  <c r="Z83" i="1"/>
  <c r="Z171" i="1"/>
  <c r="Z298" i="1"/>
  <c r="Z347" i="1"/>
  <c r="Z439" i="1"/>
  <c r="Z84" i="1"/>
  <c r="Z172" i="1"/>
  <c r="Z371" i="1"/>
  <c r="Z440" i="1"/>
  <c r="Z441" i="1"/>
  <c r="Z372" i="1"/>
  <c r="Z85" i="1"/>
  <c r="Z173" i="1"/>
  <c r="Z86" i="1"/>
  <c r="Z174" i="1"/>
  <c r="Z299" i="1"/>
  <c r="Z17" i="1"/>
  <c r="Z87" i="1"/>
  <c r="Z300" i="1"/>
  <c r="Z442" i="1"/>
  <c r="Z18" i="1"/>
  <c r="Z175" i="1"/>
  <c r="Z363" i="1"/>
  <c r="Z176" i="1"/>
  <c r="Z443" i="1"/>
  <c r="Z88" i="1"/>
  <c r="Z301" i="1"/>
  <c r="Z251" i="1"/>
  <c r="Z89" i="1"/>
  <c r="Z302" i="1"/>
  <c r="Z177" i="1"/>
  <c r="Z364" i="1"/>
  <c r="Z19" i="1"/>
  <c r="Z303" i="1"/>
  <c r="Z444" i="1"/>
  <c r="Z384" i="1"/>
  <c r="Z178" i="1"/>
  <c r="Z90" i="1"/>
  <c r="Z20" i="1"/>
  <c r="Z21" i="1"/>
  <c r="Z91" i="1"/>
  <c r="Z179" i="1"/>
  <c r="Z304" i="1"/>
  <c r="Z22" i="1"/>
  <c r="Z305" i="1"/>
  <c r="Z92" i="1"/>
  <c r="Z180" i="1"/>
  <c r="Z373" i="1"/>
  <c r="Z445" i="1"/>
  <c r="Z181" i="1"/>
  <c r="Z93" i="1"/>
  <c r="Z252" i="1"/>
  <c r="Z446" i="1"/>
  <c r="Z182" i="1"/>
  <c r="Z23" i="1"/>
  <c r="Z306" i="1"/>
  <c r="Z94" i="1"/>
  <c r="Z365" i="1"/>
  <c r="Z24" i="1"/>
  <c r="Z183" i="1"/>
  <c r="Z307" i="1"/>
  <c r="Z95" i="1"/>
  <c r="Z96" i="1"/>
  <c r="Z308" i="1"/>
  <c r="Z447" i="1"/>
  <c r="Z348" i="1"/>
  <c r="Z45" i="1"/>
  <c r="Z184" i="1"/>
  <c r="Z25" i="1"/>
  <c r="Z237" i="1"/>
  <c r="Z448" i="1"/>
  <c r="Z309" i="1"/>
  <c r="Z449" i="1"/>
  <c r="Z450" i="1"/>
  <c r="Z97" i="1"/>
  <c r="Z451" i="1"/>
  <c r="Z253" i="1"/>
  <c r="Z26" i="1"/>
  <c r="Z452" i="1"/>
  <c r="Z185" i="1"/>
  <c r="Z453" i="1"/>
  <c r="Z186" i="1"/>
  <c r="Z98" i="1"/>
  <c r="Z374" i="1"/>
  <c r="Z454" i="1"/>
  <c r="Z455" i="1"/>
  <c r="Z27" i="1"/>
  <c r="Z187" i="1"/>
  <c r="Z310" i="1"/>
  <c r="Z99" i="1"/>
  <c r="Z254" i="1"/>
  <c r="Z311" i="1"/>
  <c r="Z456" i="1"/>
  <c r="Z188" i="1"/>
  <c r="Z100" i="1"/>
  <c r="Z457" i="1"/>
  <c r="Z189" i="1"/>
  <c r="Z231" i="1"/>
  <c r="Z458" i="1"/>
  <c r="Z101" i="1"/>
  <c r="Z459" i="1"/>
  <c r="Z28" i="1"/>
  <c r="Z385" i="1"/>
  <c r="Z312" i="1"/>
  <c r="Z255" i="1"/>
  <c r="Z313" i="1"/>
  <c r="Z29" i="1"/>
  <c r="Z102" i="1"/>
  <c r="Z190" i="1"/>
  <c r="Z46" i="1"/>
  <c r="Z375" i="1"/>
  <c r="Z460" i="1"/>
  <c r="Z191" i="1"/>
  <c r="Z352" i="1"/>
  <c r="Z461" i="1"/>
  <c r="Z103" i="1"/>
  <c r="Z314" i="1"/>
  <c r="Z462" i="1"/>
  <c r="Z256" i="1"/>
  <c r="Z463" i="1"/>
  <c r="Z192" i="1"/>
  <c r="Z315" i="1"/>
  <c r="Z104" i="1"/>
  <c r="Z105" i="1"/>
  <c r="Z316" i="1"/>
  <c r="Z193" i="1"/>
  <c r="Z386" i="1"/>
  <c r="Z257" i="1"/>
  <c r="Z353" i="1"/>
  <c r="Z106" i="1"/>
  <c r="Z376" i="1"/>
  <c r="Z194" i="1"/>
  <c r="Z464" i="1"/>
  <c r="Z317" i="1"/>
  <c r="Z107" i="1"/>
  <c r="Z465" i="1"/>
  <c r="Z195" i="1"/>
  <c r="Z258" i="1"/>
  <c r="Z387" i="1"/>
  <c r="Z196" i="1"/>
  <c r="Z318" i="1"/>
  <c r="Z108" i="1"/>
  <c r="Z388" i="1"/>
  <c r="Z319" i="1"/>
  <c r="Z109" i="1"/>
  <c r="Z197" i="1"/>
  <c r="Z466" i="1"/>
  <c r="Z467" i="1"/>
  <c r="Z198" i="1"/>
  <c r="Z320" i="1"/>
  <c r="Z110" i="1"/>
  <c r="Z321" i="1"/>
  <c r="Z30" i="1"/>
  <c r="Z111" i="1"/>
  <c r="Z199" i="1"/>
  <c r="Z112" i="1"/>
  <c r="Z468" i="1"/>
  <c r="Z322" i="1"/>
  <c r="Z349" i="1"/>
  <c r="Z200" i="1"/>
  <c r="Z31" i="1"/>
  <c r="Z238" i="1"/>
  <c r="Z323" i="1"/>
  <c r="Z113" i="1"/>
  <c r="Z469" i="1"/>
  <c r="Z201" i="1"/>
  <c r="Z366" i="1"/>
  <c r="Z32" i="1"/>
  <c r="Z470" i="1"/>
  <c r="Z48" i="1"/>
  <c r="Z377" i="1"/>
  <c r="Z114" i="1"/>
  <c r="Z471" i="1"/>
  <c r="Z202" i="1"/>
  <c r="Z472" i="1"/>
  <c r="Z324" i="1"/>
  <c r="Z203" i="1"/>
  <c r="Z115" i="1"/>
  <c r="Z473" i="1"/>
  <c r="Z33" i="1"/>
  <c r="Z474" i="1"/>
  <c r="Z204" i="1"/>
  <c r="Z34" i="1"/>
  <c r="Z116" i="1"/>
  <c r="Z325" i="1"/>
  <c r="Z259" i="1"/>
  <c r="Z326" i="1"/>
  <c r="Z205" i="1"/>
  <c r="Z117" i="1"/>
  <c r="Z367" i="1"/>
  <c r="Z239" i="1"/>
  <c r="Z35" i="1"/>
  <c r="Z47" i="1"/>
  <c r="Z475" i="1"/>
  <c r="Z327" i="1"/>
  <c r="Z476" i="1"/>
  <c r="Z206" i="1"/>
  <c r="Z118" i="1"/>
  <c r="Z36" i="1"/>
  <c r="Z240" i="1"/>
  <c r="Z477" i="1"/>
  <c r="Z478" i="1"/>
  <c r="Z119" i="1"/>
  <c r="Z479" i="1"/>
  <c r="Z37" i="1"/>
  <c r="Z480" i="1"/>
  <c r="Z241" i="1"/>
  <c r="Z207" i="1"/>
  <c r="Z208" i="1"/>
  <c r="Z120" i="1"/>
  <c r="Z328" i="1"/>
  <c r="Z232" i="1"/>
  <c r="Z481" i="1"/>
  <c r="Z38" i="1"/>
  <c r="Z260" i="1"/>
  <c r="Z329" i="1"/>
  <c r="Z209" i="1"/>
  <c r="Z354" i="1"/>
  <c r="Z121" i="1"/>
  <c r="Z482" i="1"/>
  <c r="Z122" i="1"/>
  <c r="Z210" i="1"/>
  <c r="Z330" i="1"/>
  <c r="Z483" i="1"/>
  <c r="Z331" i="1"/>
  <c r="Z261" i="1"/>
  <c r="Z39" i="1"/>
  <c r="Z484" i="1"/>
  <c r="Z211" i="1"/>
  <c r="Z123" i="1"/>
  <c r="Z368" i="1"/>
  <c r="Z485" i="1"/>
  <c r="Z378" i="1"/>
  <c r="Z355" i="1"/>
  <c r="Z212" i="1"/>
  <c r="Z124" i="1"/>
  <c r="Z332" i="1"/>
  <c r="Z262" i="1"/>
  <c r="Z486" i="1"/>
  <c r="Z125" i="1"/>
  <c r="Z356" i="1"/>
  <c r="Z333" i="1"/>
  <c r="Z213" i="1"/>
  <c r="Z40" i="1"/>
  <c r="Z487" i="1"/>
  <c r="Z49" i="1"/>
  <c r="Z126" i="1"/>
  <c r="Z214" i="1"/>
  <c r="Z334" i="1"/>
  <c r="Z488" i="1"/>
  <c r="Z489" i="1"/>
  <c r="Z263" i="1"/>
  <c r="Z127" i="1"/>
  <c r="Z215" i="1"/>
  <c r="Z490" i="1"/>
  <c r="Z335" i="1"/>
  <c r="Z336" i="1"/>
  <c r="Z128" i="1"/>
  <c r="Z216" i="1"/>
  <c r="Z337" i="1"/>
  <c r="Z217" i="1"/>
  <c r="Z491" i="1"/>
  <c r="Z129" i="1"/>
  <c r="Z338" i="1"/>
  <c r="Z492" i="1"/>
  <c r="Z130" i="1"/>
  <c r="Z493" i="1"/>
  <c r="Z494" i="1"/>
  <c r="Z495" i="1"/>
  <c r="Z218" i="1"/>
  <c r="Z496" i="1"/>
  <c r="Z41" i="1"/>
  <c r="Z219" i="1"/>
  <c r="Z242" i="1"/>
  <c r="Z497" i="1"/>
  <c r="Z339" i="1"/>
  <c r="Z131" i="1"/>
  <c r="Z498" i="1"/>
  <c r="Z220" i="1"/>
  <c r="Z42" i="1"/>
  <c r="Z132" i="1"/>
  <c r="Z340" i="1"/>
  <c r="Z133" i="1"/>
  <c r="Z341" i="1"/>
  <c r="Z43" i="1"/>
  <c r="Z499" i="1"/>
  <c r="Z221" i="1"/>
  <c r="Z222" i="1"/>
  <c r="Z500" i="1"/>
  <c r="Z501" i="1"/>
  <c r="Z502" i="1"/>
  <c r="Z503" i="1"/>
  <c r="Z134" i="1"/>
  <c r="Z264" i="1"/>
  <c r="Z342" i="1"/>
  <c r="Z223" i="1"/>
  <c r="Z135" i="1"/>
  <c r="Z44" i="1"/>
  <c r="Z504" i="1"/>
  <c r="Z505" i="1"/>
  <c r="Z343" i="1"/>
  <c r="Z226" i="1"/>
  <c r="Z265" i="1"/>
  <c r="Z506" i="1"/>
  <c r="Z224" i="1"/>
  <c r="Z357" i="1"/>
  <c r="Z136" i="1"/>
  <c r="Z344" i="1"/>
  <c r="Z507" i="1"/>
  <c r="Z508" i="1"/>
  <c r="Z137" i="1"/>
  <c r="Z225" i="1"/>
  <c r="Z345" i="1"/>
  <c r="Z2" i="1"/>
  <c r="Y266" i="1"/>
  <c r="Y233" i="1"/>
  <c r="Y358" i="1"/>
  <c r="Y407" i="1"/>
  <c r="Y50" i="1"/>
  <c r="Y138" i="1"/>
  <c r="Y267" i="1"/>
  <c r="Y408" i="1"/>
  <c r="Y409" i="1"/>
  <c r="Y51" i="1"/>
  <c r="Y139" i="1"/>
  <c r="Y268" i="1"/>
  <c r="Y410" i="1"/>
  <c r="Y140" i="1"/>
  <c r="Y243" i="1"/>
  <c r="Y411" i="1"/>
  <c r="Y412" i="1"/>
  <c r="Y350" i="1"/>
  <c r="Y52" i="1"/>
  <c r="Y269" i="1"/>
  <c r="Y141" i="1"/>
  <c r="Y53" i="1"/>
  <c r="Y3" i="1"/>
  <c r="Y4" i="1"/>
  <c r="Y142" i="1"/>
  <c r="Y54" i="1"/>
  <c r="Y270" i="1"/>
  <c r="Y389" i="1"/>
  <c r="Y413" i="1"/>
  <c r="Y143" i="1"/>
  <c r="Y271" i="1"/>
  <c r="Y414" i="1"/>
  <c r="Y351" i="1"/>
  <c r="Y55" i="1"/>
  <c r="Y415" i="1"/>
  <c r="Y272" i="1"/>
  <c r="Y244" i="1"/>
  <c r="Y144" i="1"/>
  <c r="Y56" i="1"/>
  <c r="Y369" i="1"/>
  <c r="Y5" i="1"/>
  <c r="Y273" i="1"/>
  <c r="Y145" i="1"/>
  <c r="Y57" i="1"/>
  <c r="Y416" i="1"/>
  <c r="Y274" i="1"/>
  <c r="Y146" i="1"/>
  <c r="Y58" i="1"/>
  <c r="Y234" i="1"/>
  <c r="Y359" i="1"/>
  <c r="Y6" i="1"/>
  <c r="Y245" i="1"/>
  <c r="Y227" i="1"/>
  <c r="Y417" i="1"/>
  <c r="Y275" i="1"/>
  <c r="Y147" i="1"/>
  <c r="Y59" i="1"/>
  <c r="Y7" i="1"/>
  <c r="Y148" i="1"/>
  <c r="Y276" i="1"/>
  <c r="Y418" i="1"/>
  <c r="Y60" i="1"/>
  <c r="Y360" i="1"/>
  <c r="Y149" i="1"/>
  <c r="Y390" i="1"/>
  <c r="Y61" i="1"/>
  <c r="Y277" i="1"/>
  <c r="Y419" i="1"/>
  <c r="Y235" i="1"/>
  <c r="Y346" i="1"/>
  <c r="Y150" i="1"/>
  <c r="Y420" i="1"/>
  <c r="Y278" i="1"/>
  <c r="Y62" i="1"/>
  <c r="Y421" i="1"/>
  <c r="Y8" i="1"/>
  <c r="Y63" i="1"/>
  <c r="Y279" i="1"/>
  <c r="Y151" i="1"/>
  <c r="Y64" i="1"/>
  <c r="Y280" i="1"/>
  <c r="Y152" i="1"/>
  <c r="Y236" i="1"/>
  <c r="Y391" i="1"/>
  <c r="Y9" i="1"/>
  <c r="Y153" i="1"/>
  <c r="Y65" i="1"/>
  <c r="Y281" i="1"/>
  <c r="Y422" i="1"/>
  <c r="Y392" i="1"/>
  <c r="Y423" i="1"/>
  <c r="Y10" i="1"/>
  <c r="Y424" i="1"/>
  <c r="Y361" i="1"/>
  <c r="Y154" i="1"/>
  <c r="Y11" i="1"/>
  <c r="Y66" i="1"/>
  <c r="Y282" i="1"/>
  <c r="Y283" i="1"/>
  <c r="Y228" i="1"/>
  <c r="Y67" i="1"/>
  <c r="Y425" i="1"/>
  <c r="Y155" i="1"/>
  <c r="Y246" i="1"/>
  <c r="Y284" i="1"/>
  <c r="Y156" i="1"/>
  <c r="Y12" i="1"/>
  <c r="Y362" i="1"/>
  <c r="Y68" i="1"/>
  <c r="Y69" i="1"/>
  <c r="Y285" i="1"/>
  <c r="Y426" i="1"/>
  <c r="Y157" i="1"/>
  <c r="Y427" i="1"/>
  <c r="Y428" i="1"/>
  <c r="Y158" i="1"/>
  <c r="Y229" i="1"/>
  <c r="Y247" i="1"/>
  <c r="Y429" i="1"/>
  <c r="Y286" i="1"/>
  <c r="Y70" i="1"/>
  <c r="Y159" i="1"/>
  <c r="Y287" i="1"/>
  <c r="Y13" i="1"/>
  <c r="Y71" i="1"/>
  <c r="Y160" i="1"/>
  <c r="Y72" i="1"/>
  <c r="Y288" i="1"/>
  <c r="Y161" i="1"/>
  <c r="Y430" i="1"/>
  <c r="Y73" i="1"/>
  <c r="Y289" i="1"/>
  <c r="Y290" i="1"/>
  <c r="Y162" i="1"/>
  <c r="Y74" i="1"/>
  <c r="Y248" i="1"/>
  <c r="Y431" i="1"/>
  <c r="Y75" i="1"/>
  <c r="Y249" i="1"/>
  <c r="Y432" i="1"/>
  <c r="Y163" i="1"/>
  <c r="Y291" i="1"/>
  <c r="Y370" i="1"/>
  <c r="Y164" i="1"/>
  <c r="Y433" i="1"/>
  <c r="Y76" i="1"/>
  <c r="Y77" i="1"/>
  <c r="Y292" i="1"/>
  <c r="Y165" i="1"/>
  <c r="Y166" i="1"/>
  <c r="Y78" i="1"/>
  <c r="Y293" i="1"/>
  <c r="Y14" i="1"/>
  <c r="Y79" i="1"/>
  <c r="Y167" i="1"/>
  <c r="Y294" i="1"/>
  <c r="Y168" i="1"/>
  <c r="Y434" i="1"/>
  <c r="Y80" i="1"/>
  <c r="Y295" i="1"/>
  <c r="Y435" i="1"/>
  <c r="Y230" i="1"/>
  <c r="Y81" i="1"/>
  <c r="Y250" i="1"/>
  <c r="Y296" i="1"/>
  <c r="Y15" i="1"/>
  <c r="Y169" i="1"/>
  <c r="Y297" i="1"/>
  <c r="Y16" i="1"/>
  <c r="Y436" i="1"/>
  <c r="Y437" i="1"/>
  <c r="Y393" i="1"/>
  <c r="Y82" i="1"/>
  <c r="Y170" i="1"/>
  <c r="Y438" i="1"/>
  <c r="Y83" i="1"/>
  <c r="Y171" i="1"/>
  <c r="Y298" i="1"/>
  <c r="Y347" i="1"/>
  <c r="Y439" i="1"/>
  <c r="Y84" i="1"/>
  <c r="Y172" i="1"/>
  <c r="Y371" i="1"/>
  <c r="Y440" i="1"/>
  <c r="Y441" i="1"/>
  <c r="Y372" i="1"/>
  <c r="Y85" i="1"/>
  <c r="Y173" i="1"/>
  <c r="Y86" i="1"/>
  <c r="Y174" i="1"/>
  <c r="Y299" i="1"/>
  <c r="Y17" i="1"/>
  <c r="Y87" i="1"/>
  <c r="Y300" i="1"/>
  <c r="Y442" i="1"/>
  <c r="Y18" i="1"/>
  <c r="Y175" i="1"/>
  <c r="Y363" i="1"/>
  <c r="Y176" i="1"/>
  <c r="Y443" i="1"/>
  <c r="Y88" i="1"/>
  <c r="Y301" i="1"/>
  <c r="Y251" i="1"/>
  <c r="Y89" i="1"/>
  <c r="Y302" i="1"/>
  <c r="Y177" i="1"/>
  <c r="Y364" i="1"/>
  <c r="Y19" i="1"/>
  <c r="Y303" i="1"/>
  <c r="Y444" i="1"/>
  <c r="Y178" i="1"/>
  <c r="Y90" i="1"/>
  <c r="Y20" i="1"/>
  <c r="Y21" i="1"/>
  <c r="Y91" i="1"/>
  <c r="Y179" i="1"/>
  <c r="Y304" i="1"/>
  <c r="Y394" i="1"/>
  <c r="Y22" i="1"/>
  <c r="Y305" i="1"/>
  <c r="Y92" i="1"/>
  <c r="Y180" i="1"/>
  <c r="Y373" i="1"/>
  <c r="Y445" i="1"/>
  <c r="Y181" i="1"/>
  <c r="Y395" i="1"/>
  <c r="Y93" i="1"/>
  <c r="Y252" i="1"/>
  <c r="Y446" i="1"/>
  <c r="Y182" i="1"/>
  <c r="Y23" i="1"/>
  <c r="Y306" i="1"/>
  <c r="Y94" i="1"/>
  <c r="Y365" i="1"/>
  <c r="Y24" i="1"/>
  <c r="Y183" i="1"/>
  <c r="Y307" i="1"/>
  <c r="Y95" i="1"/>
  <c r="Y96" i="1"/>
  <c r="Y308" i="1"/>
  <c r="Y447" i="1"/>
  <c r="Y348" i="1"/>
  <c r="Y45" i="1"/>
  <c r="Y184" i="1"/>
  <c r="Y25" i="1"/>
  <c r="Y237" i="1"/>
  <c r="Y448" i="1"/>
  <c r="Y309" i="1"/>
  <c r="Y449" i="1"/>
  <c r="Y450" i="1"/>
  <c r="Y97" i="1"/>
  <c r="Y451" i="1"/>
  <c r="Y253" i="1"/>
  <c r="Y396" i="1"/>
  <c r="Y26" i="1"/>
  <c r="Y452" i="1"/>
  <c r="Y185" i="1"/>
  <c r="Y453" i="1"/>
  <c r="Y186" i="1"/>
  <c r="Y98" i="1"/>
  <c r="Y374" i="1"/>
  <c r="Y454" i="1"/>
  <c r="Y455" i="1"/>
  <c r="Y27" i="1"/>
  <c r="Y187" i="1"/>
  <c r="Y397" i="1"/>
  <c r="Y310" i="1"/>
  <c r="Y99" i="1"/>
  <c r="Y254" i="1"/>
  <c r="Y311" i="1"/>
  <c r="Y456" i="1"/>
  <c r="Y188" i="1"/>
  <c r="Y100" i="1"/>
  <c r="Y457" i="1"/>
  <c r="Y189" i="1"/>
  <c r="Y231" i="1"/>
  <c r="Y458" i="1"/>
  <c r="Y101" i="1"/>
  <c r="Y459" i="1"/>
  <c r="Y28" i="1"/>
  <c r="Y312" i="1"/>
  <c r="Y255" i="1"/>
  <c r="Y313" i="1"/>
  <c r="Y29" i="1"/>
  <c r="Y102" i="1"/>
  <c r="Y190" i="1"/>
  <c r="Y46" i="1"/>
  <c r="Y375" i="1"/>
  <c r="Y460" i="1"/>
  <c r="Y191" i="1"/>
  <c r="Y352" i="1"/>
  <c r="Y461" i="1"/>
  <c r="Y103" i="1"/>
  <c r="Y314" i="1"/>
  <c r="Y462" i="1"/>
  <c r="Y256" i="1"/>
  <c r="Y463" i="1"/>
  <c r="Y192" i="1"/>
  <c r="Y315" i="1"/>
  <c r="Y104" i="1"/>
  <c r="Y105" i="1"/>
  <c r="Y316" i="1"/>
  <c r="Y193" i="1"/>
  <c r="Y257" i="1"/>
  <c r="Y353" i="1"/>
  <c r="Y106" i="1"/>
  <c r="Y376" i="1"/>
  <c r="Y194" i="1"/>
  <c r="Y464" i="1"/>
  <c r="Y317" i="1"/>
  <c r="Y107" i="1"/>
  <c r="Y465" i="1"/>
  <c r="Y195" i="1"/>
  <c r="Y258" i="1"/>
  <c r="Y196" i="1"/>
  <c r="Y318" i="1"/>
  <c r="Y108" i="1"/>
  <c r="Y319" i="1"/>
  <c r="Y109" i="1"/>
  <c r="Y197" i="1"/>
  <c r="Y466" i="1"/>
  <c r="Y467" i="1"/>
  <c r="Y198" i="1"/>
  <c r="Y320" i="1"/>
  <c r="Y110" i="1"/>
  <c r="Y321" i="1"/>
  <c r="Y30" i="1"/>
  <c r="Y111" i="1"/>
  <c r="Y199" i="1"/>
  <c r="Y112" i="1"/>
  <c r="Y468" i="1"/>
  <c r="Y322" i="1"/>
  <c r="Y349" i="1"/>
  <c r="Y200" i="1"/>
  <c r="Y31" i="1"/>
  <c r="Y238" i="1"/>
  <c r="Y323" i="1"/>
  <c r="Y113" i="1"/>
  <c r="Y469" i="1"/>
  <c r="Y201" i="1"/>
  <c r="Y366" i="1"/>
  <c r="Y32" i="1"/>
  <c r="Y470" i="1"/>
  <c r="Y48" i="1"/>
  <c r="Y377" i="1"/>
  <c r="Y114" i="1"/>
  <c r="Y471" i="1"/>
  <c r="Y202" i="1"/>
  <c r="Y472" i="1"/>
  <c r="Y324" i="1"/>
  <c r="Y203" i="1"/>
  <c r="Y115" i="1"/>
  <c r="Y473" i="1"/>
  <c r="Y33" i="1"/>
  <c r="Y398" i="1"/>
  <c r="Y474" i="1"/>
  <c r="Y204" i="1"/>
  <c r="Y399" i="1"/>
  <c r="Y34" i="1"/>
  <c r="Y116" i="1"/>
  <c r="Y325" i="1"/>
  <c r="Y259" i="1"/>
  <c r="Y326" i="1"/>
  <c r="Y205" i="1"/>
  <c r="Y117" i="1"/>
  <c r="Y367" i="1"/>
  <c r="Y239" i="1"/>
  <c r="Y35" i="1"/>
  <c r="Y47" i="1"/>
  <c r="Y475" i="1"/>
  <c r="Y327" i="1"/>
  <c r="Y476" i="1"/>
  <c r="Y206" i="1"/>
  <c r="Y400" i="1"/>
  <c r="Y118" i="1"/>
  <c r="Y36" i="1"/>
  <c r="Y240" i="1"/>
  <c r="Y477" i="1"/>
  <c r="Y478" i="1"/>
  <c r="Y119" i="1"/>
  <c r="Y479" i="1"/>
  <c r="Y37" i="1"/>
  <c r="Y480" i="1"/>
  <c r="Y241" i="1"/>
  <c r="Y207" i="1"/>
  <c r="Y208" i="1"/>
  <c r="Y120" i="1"/>
  <c r="Y328" i="1"/>
  <c r="Y232" i="1"/>
  <c r="Y481" i="1"/>
  <c r="Y401" i="1"/>
  <c r="Y38" i="1"/>
  <c r="Y260" i="1"/>
  <c r="Y329" i="1"/>
  <c r="Y209" i="1"/>
  <c r="Y354" i="1"/>
  <c r="Y121" i="1"/>
  <c r="Y482" i="1"/>
  <c r="Y122" i="1"/>
  <c r="Y210" i="1"/>
  <c r="Y330" i="1"/>
  <c r="Y483" i="1"/>
  <c r="Y331" i="1"/>
  <c r="Y261" i="1"/>
  <c r="Y39" i="1"/>
  <c r="Y484" i="1"/>
  <c r="Y211" i="1"/>
  <c r="Y123" i="1"/>
  <c r="Y368" i="1"/>
  <c r="Y485" i="1"/>
  <c r="Y378" i="1"/>
  <c r="Y355" i="1"/>
  <c r="Y212" i="1"/>
  <c r="Y124" i="1"/>
  <c r="Y332" i="1"/>
  <c r="Y262" i="1"/>
  <c r="Y402" i="1"/>
  <c r="Y486" i="1"/>
  <c r="Y125" i="1"/>
  <c r="Y356" i="1"/>
  <c r="Y333" i="1"/>
  <c r="Y213" i="1"/>
  <c r="Y40" i="1"/>
  <c r="Y487" i="1"/>
  <c r="Y49" i="1"/>
  <c r="Y126" i="1"/>
  <c r="Y403" i="1"/>
  <c r="Y214" i="1"/>
  <c r="Y334" i="1"/>
  <c r="Y488" i="1"/>
  <c r="Y489" i="1"/>
  <c r="Y263" i="1"/>
  <c r="Y127" i="1"/>
  <c r="Y215" i="1"/>
  <c r="Y490" i="1"/>
  <c r="Y335" i="1"/>
  <c r="Y336" i="1"/>
  <c r="Y128" i="1"/>
  <c r="Y216" i="1"/>
  <c r="Y337" i="1"/>
  <c r="Y217" i="1"/>
  <c r="Y491" i="1"/>
  <c r="Y129" i="1"/>
  <c r="Y338" i="1"/>
  <c r="Y492" i="1"/>
  <c r="Y130" i="1"/>
  <c r="Y493" i="1"/>
  <c r="Y494" i="1"/>
  <c r="Y495" i="1"/>
  <c r="Y218" i="1"/>
  <c r="Y496" i="1"/>
  <c r="Y41" i="1"/>
  <c r="Y219" i="1"/>
  <c r="Y242" i="1"/>
  <c r="Y497" i="1"/>
  <c r="Y339" i="1"/>
  <c r="Y404" i="1"/>
  <c r="Y131" i="1"/>
  <c r="Y498" i="1"/>
  <c r="Y220" i="1"/>
  <c r="Y42" i="1"/>
  <c r="Y132" i="1"/>
  <c r="Y340" i="1"/>
  <c r="Y133" i="1"/>
  <c r="Y341" i="1"/>
  <c r="Y43" i="1"/>
  <c r="Y405" i="1"/>
  <c r="Y499" i="1"/>
  <c r="Y221" i="1"/>
  <c r="Y222" i="1"/>
  <c r="Y500" i="1"/>
  <c r="Y501" i="1"/>
  <c r="Y502" i="1"/>
  <c r="Y503" i="1"/>
  <c r="Y134" i="1"/>
  <c r="Y264" i="1"/>
  <c r="Y342" i="1"/>
  <c r="Y223" i="1"/>
  <c r="Y135" i="1"/>
  <c r="Y44" i="1"/>
  <c r="Y504" i="1"/>
  <c r="Y505" i="1"/>
  <c r="Y343" i="1"/>
  <c r="Y226" i="1"/>
  <c r="Y265" i="1"/>
  <c r="Y506" i="1"/>
  <c r="Y224" i="1"/>
  <c r="Y357" i="1"/>
  <c r="Y136" i="1"/>
  <c r="Y344" i="1"/>
  <c r="Y507" i="1"/>
  <c r="Y508" i="1"/>
  <c r="Y137" i="1"/>
  <c r="Y406" i="1"/>
  <c r="Y225" i="1"/>
  <c r="Y345" i="1"/>
  <c r="Y2" i="1"/>
  <c r="X266" i="1"/>
  <c r="X233" i="1"/>
  <c r="X407" i="1"/>
  <c r="X50" i="1"/>
  <c r="X138" i="1"/>
  <c r="X267" i="1"/>
  <c r="X408" i="1"/>
  <c r="X409" i="1"/>
  <c r="X51" i="1"/>
  <c r="X139" i="1"/>
  <c r="X268" i="1"/>
  <c r="X410" i="1"/>
  <c r="X140" i="1"/>
  <c r="X243" i="1"/>
  <c r="X411" i="1"/>
  <c r="X412" i="1"/>
  <c r="X350" i="1"/>
  <c r="X52" i="1"/>
  <c r="X269" i="1"/>
  <c r="X141" i="1"/>
  <c r="X53" i="1"/>
  <c r="X3" i="1"/>
  <c r="X4" i="1"/>
  <c r="X142" i="1"/>
  <c r="X54" i="1"/>
  <c r="X270" i="1"/>
  <c r="X389" i="1"/>
  <c r="X413" i="1"/>
  <c r="X143" i="1"/>
  <c r="X271" i="1"/>
  <c r="X414" i="1"/>
  <c r="X351" i="1"/>
  <c r="X55" i="1"/>
  <c r="X415" i="1"/>
  <c r="X272" i="1"/>
  <c r="X244" i="1"/>
  <c r="X144" i="1"/>
  <c r="X56" i="1"/>
  <c r="X369" i="1"/>
  <c r="X5" i="1"/>
  <c r="X273" i="1"/>
  <c r="X145" i="1"/>
  <c r="X57" i="1"/>
  <c r="X416" i="1"/>
  <c r="X274" i="1"/>
  <c r="X146" i="1"/>
  <c r="X58" i="1"/>
  <c r="X234" i="1"/>
  <c r="X6" i="1"/>
  <c r="X245" i="1"/>
  <c r="X227" i="1"/>
  <c r="X417" i="1"/>
  <c r="X275" i="1"/>
  <c r="X147" i="1"/>
  <c r="X59" i="1"/>
  <c r="X7" i="1"/>
  <c r="X148" i="1"/>
  <c r="X276" i="1"/>
  <c r="X418" i="1"/>
  <c r="X60" i="1"/>
  <c r="X149" i="1"/>
  <c r="X390" i="1"/>
  <c r="X61" i="1"/>
  <c r="X277" i="1"/>
  <c r="X419" i="1"/>
  <c r="X235" i="1"/>
  <c r="X346" i="1"/>
  <c r="X150" i="1"/>
  <c r="X420" i="1"/>
  <c r="X278" i="1"/>
  <c r="X62" i="1"/>
  <c r="X421" i="1"/>
  <c r="X8" i="1"/>
  <c r="X63" i="1"/>
  <c r="X279" i="1"/>
  <c r="X151" i="1"/>
  <c r="X64" i="1"/>
  <c r="X280" i="1"/>
  <c r="X152" i="1"/>
  <c r="X236" i="1"/>
  <c r="X391" i="1"/>
  <c r="X9" i="1"/>
  <c r="X153" i="1"/>
  <c r="X65" i="1"/>
  <c r="X281" i="1"/>
  <c r="X422" i="1"/>
  <c r="X392" i="1"/>
  <c r="X423" i="1"/>
  <c r="X10" i="1"/>
  <c r="X424" i="1"/>
  <c r="X154" i="1"/>
  <c r="X11" i="1"/>
  <c r="X66" i="1"/>
  <c r="X282" i="1"/>
  <c r="X379" i="1"/>
  <c r="X283" i="1"/>
  <c r="X228" i="1"/>
  <c r="X67" i="1"/>
  <c r="X425" i="1"/>
  <c r="X155" i="1"/>
  <c r="X246" i="1"/>
  <c r="X284" i="1"/>
  <c r="X156" i="1"/>
  <c r="X12" i="1"/>
  <c r="X68" i="1"/>
  <c r="X380" i="1"/>
  <c r="X69" i="1"/>
  <c r="X285" i="1"/>
  <c r="X426" i="1"/>
  <c r="X157" i="1"/>
  <c r="X427" i="1"/>
  <c r="X428" i="1"/>
  <c r="X158" i="1"/>
  <c r="X381" i="1"/>
  <c r="X229" i="1"/>
  <c r="X247" i="1"/>
  <c r="X429" i="1"/>
  <c r="X286" i="1"/>
  <c r="X70" i="1"/>
  <c r="X159" i="1"/>
  <c r="X287" i="1"/>
  <c r="X13" i="1"/>
  <c r="X71" i="1"/>
  <c r="X160" i="1"/>
  <c r="X72" i="1"/>
  <c r="X288" i="1"/>
  <c r="X382" i="1"/>
  <c r="X161" i="1"/>
  <c r="X430" i="1"/>
  <c r="X73" i="1"/>
  <c r="X289" i="1"/>
  <c r="X290" i="1"/>
  <c r="X162" i="1"/>
  <c r="X74" i="1"/>
  <c r="X248" i="1"/>
  <c r="X431" i="1"/>
  <c r="X75" i="1"/>
  <c r="X249" i="1"/>
  <c r="X432" i="1"/>
  <c r="X163" i="1"/>
  <c r="X291" i="1"/>
  <c r="X370" i="1"/>
  <c r="X164" i="1"/>
  <c r="X433" i="1"/>
  <c r="X76" i="1"/>
  <c r="X77" i="1"/>
  <c r="X292" i="1"/>
  <c r="X165" i="1"/>
  <c r="X166" i="1"/>
  <c r="X78" i="1"/>
  <c r="X293" i="1"/>
  <c r="X14" i="1"/>
  <c r="X79" i="1"/>
  <c r="X167" i="1"/>
  <c r="X294" i="1"/>
  <c r="X168" i="1"/>
  <c r="X434" i="1"/>
  <c r="X80" i="1"/>
  <c r="X295" i="1"/>
  <c r="X435" i="1"/>
  <c r="X230" i="1"/>
  <c r="X81" i="1"/>
  <c r="X250" i="1"/>
  <c r="X296" i="1"/>
  <c r="X15" i="1"/>
  <c r="X383" i="1"/>
  <c r="X169" i="1"/>
  <c r="X297" i="1"/>
  <c r="X16" i="1"/>
  <c r="X436" i="1"/>
  <c r="X437" i="1"/>
  <c r="X393" i="1"/>
  <c r="X82" i="1"/>
  <c r="X170" i="1"/>
  <c r="X438" i="1"/>
  <c r="X83" i="1"/>
  <c r="X171" i="1"/>
  <c r="X298" i="1"/>
  <c r="X347" i="1"/>
  <c r="X439" i="1"/>
  <c r="X84" i="1"/>
  <c r="X172" i="1"/>
  <c r="X371" i="1"/>
  <c r="X440" i="1"/>
  <c r="X441" i="1"/>
  <c r="X372" i="1"/>
  <c r="X85" i="1"/>
  <c r="X173" i="1"/>
  <c r="X86" i="1"/>
  <c r="X174" i="1"/>
  <c r="X299" i="1"/>
  <c r="X17" i="1"/>
  <c r="X87" i="1"/>
  <c r="X300" i="1"/>
  <c r="X442" i="1"/>
  <c r="X18" i="1"/>
  <c r="X175" i="1"/>
  <c r="X176" i="1"/>
  <c r="X443" i="1"/>
  <c r="X88" i="1"/>
  <c r="X301" i="1"/>
  <c r="X251" i="1"/>
  <c r="X89" i="1"/>
  <c r="X302" i="1"/>
  <c r="X177" i="1"/>
  <c r="X19" i="1"/>
  <c r="X303" i="1"/>
  <c r="X444" i="1"/>
  <c r="X384" i="1"/>
  <c r="X178" i="1"/>
  <c r="X90" i="1"/>
  <c r="X20" i="1"/>
  <c r="X21" i="1"/>
  <c r="X91" i="1"/>
  <c r="X179" i="1"/>
  <c r="X304" i="1"/>
  <c r="X394" i="1"/>
  <c r="X22" i="1"/>
  <c r="X305" i="1"/>
  <c r="X92" i="1"/>
  <c r="X180" i="1"/>
  <c r="X373" i="1"/>
  <c r="X445" i="1"/>
  <c r="X181" i="1"/>
  <c r="X395" i="1"/>
  <c r="X93" i="1"/>
  <c r="X252" i="1"/>
  <c r="X446" i="1"/>
  <c r="X182" i="1"/>
  <c r="X23" i="1"/>
  <c r="X306" i="1"/>
  <c r="X94" i="1"/>
  <c r="X24" i="1"/>
  <c r="X183" i="1"/>
  <c r="X307" i="1"/>
  <c r="X95" i="1"/>
  <c r="X96" i="1"/>
  <c r="X308" i="1"/>
  <c r="X447" i="1"/>
  <c r="X348" i="1"/>
  <c r="X45" i="1"/>
  <c r="X184" i="1"/>
  <c r="X25" i="1"/>
  <c r="X237" i="1"/>
  <c r="X448" i="1"/>
  <c r="X309" i="1"/>
  <c r="X449" i="1"/>
  <c r="X450" i="1"/>
  <c r="X97" i="1"/>
  <c r="X451" i="1"/>
  <c r="X253" i="1"/>
  <c r="X396" i="1"/>
  <c r="X26" i="1"/>
  <c r="X452" i="1"/>
  <c r="X185" i="1"/>
  <c r="X453" i="1"/>
  <c r="X186" i="1"/>
  <c r="X98" i="1"/>
  <c r="X374" i="1"/>
  <c r="X454" i="1"/>
  <c r="X455" i="1"/>
  <c r="X27" i="1"/>
  <c r="X187" i="1"/>
  <c r="X397" i="1"/>
  <c r="X310" i="1"/>
  <c r="X99" i="1"/>
  <c r="X254" i="1"/>
  <c r="X311" i="1"/>
  <c r="X456" i="1"/>
  <c r="X188" i="1"/>
  <c r="X100" i="1"/>
  <c r="X457" i="1"/>
  <c r="X189" i="1"/>
  <c r="X231" i="1"/>
  <c r="X458" i="1"/>
  <c r="X101" i="1"/>
  <c r="X459" i="1"/>
  <c r="X28" i="1"/>
  <c r="X385" i="1"/>
  <c r="X312" i="1"/>
  <c r="X255" i="1"/>
  <c r="X313" i="1"/>
  <c r="X29" i="1"/>
  <c r="X102" i="1"/>
  <c r="X190" i="1"/>
  <c r="X46" i="1"/>
  <c r="X375" i="1"/>
  <c r="X460" i="1"/>
  <c r="X191" i="1"/>
  <c r="X352" i="1"/>
  <c r="X461" i="1"/>
  <c r="X103" i="1"/>
  <c r="X314" i="1"/>
  <c r="X462" i="1"/>
  <c r="X256" i="1"/>
  <c r="X463" i="1"/>
  <c r="X192" i="1"/>
  <c r="X315" i="1"/>
  <c r="X104" i="1"/>
  <c r="X105" i="1"/>
  <c r="X316" i="1"/>
  <c r="X193" i="1"/>
  <c r="X386" i="1"/>
  <c r="X257" i="1"/>
  <c r="X353" i="1"/>
  <c r="X106" i="1"/>
  <c r="X376" i="1"/>
  <c r="X194" i="1"/>
  <c r="X464" i="1"/>
  <c r="X317" i="1"/>
  <c r="X107" i="1"/>
  <c r="X465" i="1"/>
  <c r="X195" i="1"/>
  <c r="X258" i="1"/>
  <c r="X387" i="1"/>
  <c r="X196" i="1"/>
  <c r="X318" i="1"/>
  <c r="X108" i="1"/>
  <c r="X388" i="1"/>
  <c r="X319" i="1"/>
  <c r="X109" i="1"/>
  <c r="X197" i="1"/>
  <c r="X466" i="1"/>
  <c r="X467" i="1"/>
  <c r="X198" i="1"/>
  <c r="X320" i="1"/>
  <c r="X110" i="1"/>
  <c r="X321" i="1"/>
  <c r="X30" i="1"/>
  <c r="X111" i="1"/>
  <c r="X199" i="1"/>
  <c r="X112" i="1"/>
  <c r="X468" i="1"/>
  <c r="X322" i="1"/>
  <c r="X349" i="1"/>
  <c r="X200" i="1"/>
  <c r="X31" i="1"/>
  <c r="X238" i="1"/>
  <c r="X323" i="1"/>
  <c r="X113" i="1"/>
  <c r="X469" i="1"/>
  <c r="X201" i="1"/>
  <c r="X32" i="1"/>
  <c r="X470" i="1"/>
  <c r="X48" i="1"/>
  <c r="X377" i="1"/>
  <c r="X114" i="1"/>
  <c r="X471" i="1"/>
  <c r="X202" i="1"/>
  <c r="X472" i="1"/>
  <c r="X324" i="1"/>
  <c r="X203" i="1"/>
  <c r="X115" i="1"/>
  <c r="X473" i="1"/>
  <c r="X33" i="1"/>
  <c r="X398" i="1"/>
  <c r="X474" i="1"/>
  <c r="X204" i="1"/>
  <c r="X399" i="1"/>
  <c r="X34" i="1"/>
  <c r="X116" i="1"/>
  <c r="X325" i="1"/>
  <c r="X259" i="1"/>
  <c r="X326" i="1"/>
  <c r="X205" i="1"/>
  <c r="X117" i="1"/>
  <c r="X239" i="1"/>
  <c r="X35" i="1"/>
  <c r="X47" i="1"/>
  <c r="X475" i="1"/>
  <c r="X327" i="1"/>
  <c r="X476" i="1"/>
  <c r="X206" i="1"/>
  <c r="X400" i="1"/>
  <c r="X118" i="1"/>
  <c r="X36" i="1"/>
  <c r="X240" i="1"/>
  <c r="X477" i="1"/>
  <c r="X478" i="1"/>
  <c r="X119" i="1"/>
  <c r="X479" i="1"/>
  <c r="X37" i="1"/>
  <c r="X480" i="1"/>
  <c r="X241" i="1"/>
  <c r="X207" i="1"/>
  <c r="X208" i="1"/>
  <c r="X120" i="1"/>
  <c r="X328" i="1"/>
  <c r="X232" i="1"/>
  <c r="X481" i="1"/>
  <c r="X401" i="1"/>
  <c r="X38" i="1"/>
  <c r="X260" i="1"/>
  <c r="X329" i="1"/>
  <c r="X209" i="1"/>
  <c r="X354" i="1"/>
  <c r="X121" i="1"/>
  <c r="X482" i="1"/>
  <c r="X122" i="1"/>
  <c r="X210" i="1"/>
  <c r="X330" i="1"/>
  <c r="X483" i="1"/>
  <c r="X331" i="1"/>
  <c r="X261" i="1"/>
  <c r="X39" i="1"/>
  <c r="X484" i="1"/>
  <c r="X211" i="1"/>
  <c r="X123" i="1"/>
  <c r="X485" i="1"/>
  <c r="X378" i="1"/>
  <c r="X355" i="1"/>
  <c r="X212" i="1"/>
  <c r="X124" i="1"/>
  <c r="X332" i="1"/>
  <c r="X262" i="1"/>
  <c r="X402" i="1"/>
  <c r="X486" i="1"/>
  <c r="X125" i="1"/>
  <c r="X356" i="1"/>
  <c r="X333" i="1"/>
  <c r="X213" i="1"/>
  <c r="X40" i="1"/>
  <c r="X487" i="1"/>
  <c r="X49" i="1"/>
  <c r="X126" i="1"/>
  <c r="X403" i="1"/>
  <c r="X214" i="1"/>
  <c r="X334" i="1"/>
  <c r="X488" i="1"/>
  <c r="X489" i="1"/>
  <c r="X263" i="1"/>
  <c r="X127" i="1"/>
  <c r="X215" i="1"/>
  <c r="X490" i="1"/>
  <c r="X335" i="1"/>
  <c r="X336" i="1"/>
  <c r="X128" i="1"/>
  <c r="X216" i="1"/>
  <c r="X337" i="1"/>
  <c r="X217" i="1"/>
  <c r="X491" i="1"/>
  <c r="X129" i="1"/>
  <c r="X338" i="1"/>
  <c r="X492" i="1"/>
  <c r="X130" i="1"/>
  <c r="X493" i="1"/>
  <c r="X494" i="1"/>
  <c r="X495" i="1"/>
  <c r="X218" i="1"/>
  <c r="X496" i="1"/>
  <c r="X41" i="1"/>
  <c r="X219" i="1"/>
  <c r="X242" i="1"/>
  <c r="X497" i="1"/>
  <c r="X339" i="1"/>
  <c r="X404" i="1"/>
  <c r="X131" i="1"/>
  <c r="X498" i="1"/>
  <c r="X220" i="1"/>
  <c r="X42" i="1"/>
  <c r="X132" i="1"/>
  <c r="X340" i="1"/>
  <c r="X133" i="1"/>
  <c r="X341" i="1"/>
  <c r="X43" i="1"/>
  <c r="X405" i="1"/>
  <c r="X499" i="1"/>
  <c r="X221" i="1"/>
  <c r="X222" i="1"/>
  <c r="X500" i="1"/>
  <c r="X501" i="1"/>
  <c r="X502" i="1"/>
  <c r="X503" i="1"/>
  <c r="X134" i="1"/>
  <c r="X264" i="1"/>
  <c r="X342" i="1"/>
  <c r="X223" i="1"/>
  <c r="X135" i="1"/>
  <c r="X44" i="1"/>
  <c r="X504" i="1"/>
  <c r="X505" i="1"/>
  <c r="X343" i="1"/>
  <c r="X226" i="1"/>
  <c r="X265" i="1"/>
  <c r="X506" i="1"/>
  <c r="X224" i="1"/>
  <c r="X357" i="1"/>
  <c r="X136" i="1"/>
  <c r="X344" i="1"/>
  <c r="X507" i="1"/>
  <c r="X508" i="1"/>
  <c r="X137" i="1"/>
  <c r="X406" i="1"/>
  <c r="X225" i="1"/>
  <c r="X345" i="1"/>
  <c r="X2" i="1"/>
  <c r="W266" i="1"/>
  <c r="W233" i="1"/>
  <c r="W358" i="1"/>
  <c r="W407" i="1"/>
  <c r="W50" i="1"/>
  <c r="W138" i="1"/>
  <c r="W267" i="1"/>
  <c r="W408" i="1"/>
  <c r="W409" i="1"/>
  <c r="W51" i="1"/>
  <c r="W139" i="1"/>
  <c r="W268" i="1"/>
  <c r="W410" i="1"/>
  <c r="W140" i="1"/>
  <c r="W243" i="1"/>
  <c r="W411" i="1"/>
  <c r="W412" i="1"/>
  <c r="W52" i="1"/>
  <c r="W269" i="1"/>
  <c r="W141" i="1"/>
  <c r="W53" i="1"/>
  <c r="W3" i="1"/>
  <c r="W4" i="1"/>
  <c r="W142" i="1"/>
  <c r="W54" i="1"/>
  <c r="W270" i="1"/>
  <c r="W389" i="1"/>
  <c r="W413" i="1"/>
  <c r="W143" i="1"/>
  <c r="W271" i="1"/>
  <c r="W414" i="1"/>
  <c r="W55" i="1"/>
  <c r="W415" i="1"/>
  <c r="W272" i="1"/>
  <c r="W244" i="1"/>
  <c r="W144" i="1"/>
  <c r="W56" i="1"/>
  <c r="W369" i="1"/>
  <c r="W5" i="1"/>
  <c r="W273" i="1"/>
  <c r="W145" i="1"/>
  <c r="W57" i="1"/>
  <c r="W416" i="1"/>
  <c r="W274" i="1"/>
  <c r="W146" i="1"/>
  <c r="W58" i="1"/>
  <c r="W234" i="1"/>
  <c r="W359" i="1"/>
  <c r="W6" i="1"/>
  <c r="W245" i="1"/>
  <c r="W227" i="1"/>
  <c r="W417" i="1"/>
  <c r="W275" i="1"/>
  <c r="W147" i="1"/>
  <c r="W59" i="1"/>
  <c r="W7" i="1"/>
  <c r="W148" i="1"/>
  <c r="W276" i="1"/>
  <c r="W418" i="1"/>
  <c r="W60" i="1"/>
  <c r="W360" i="1"/>
  <c r="W149" i="1"/>
  <c r="W390" i="1"/>
  <c r="W61" i="1"/>
  <c r="W277" i="1"/>
  <c r="W419" i="1"/>
  <c r="W235" i="1"/>
  <c r="W346" i="1"/>
  <c r="W150" i="1"/>
  <c r="W420" i="1"/>
  <c r="W278" i="1"/>
  <c r="W62" i="1"/>
  <c r="W421" i="1"/>
  <c r="W8" i="1"/>
  <c r="W63" i="1"/>
  <c r="W279" i="1"/>
  <c r="W151" i="1"/>
  <c r="W64" i="1"/>
  <c r="W280" i="1"/>
  <c r="W152" i="1"/>
  <c r="W236" i="1"/>
  <c r="W391" i="1"/>
  <c r="W9" i="1"/>
  <c r="W153" i="1"/>
  <c r="W65" i="1"/>
  <c r="W281" i="1"/>
  <c r="W422" i="1"/>
  <c r="W392" i="1"/>
  <c r="W423" i="1"/>
  <c r="W10" i="1"/>
  <c r="W424" i="1"/>
  <c r="W361" i="1"/>
  <c r="W154" i="1"/>
  <c r="W11" i="1"/>
  <c r="W66" i="1"/>
  <c r="W282" i="1"/>
  <c r="W379" i="1"/>
  <c r="W283" i="1"/>
  <c r="W228" i="1"/>
  <c r="W67" i="1"/>
  <c r="W425" i="1"/>
  <c r="W155" i="1"/>
  <c r="W246" i="1"/>
  <c r="W284" i="1"/>
  <c r="W156" i="1"/>
  <c r="W12" i="1"/>
  <c r="W362" i="1"/>
  <c r="W68" i="1"/>
  <c r="W380" i="1"/>
  <c r="W69" i="1"/>
  <c r="W285" i="1"/>
  <c r="W426" i="1"/>
  <c r="W157" i="1"/>
  <c r="W427" i="1"/>
  <c r="W428" i="1"/>
  <c r="W158" i="1"/>
  <c r="W381" i="1"/>
  <c r="W229" i="1"/>
  <c r="W247" i="1"/>
  <c r="W429" i="1"/>
  <c r="W286" i="1"/>
  <c r="W70" i="1"/>
  <c r="W159" i="1"/>
  <c r="W287" i="1"/>
  <c r="W13" i="1"/>
  <c r="W71" i="1"/>
  <c r="W160" i="1"/>
  <c r="W72" i="1"/>
  <c r="W288" i="1"/>
  <c r="W382" i="1"/>
  <c r="W161" i="1"/>
  <c r="W430" i="1"/>
  <c r="W73" i="1"/>
  <c r="W289" i="1"/>
  <c r="W290" i="1"/>
  <c r="W162" i="1"/>
  <c r="W74" i="1"/>
  <c r="W248" i="1"/>
  <c r="W431" i="1"/>
  <c r="W75" i="1"/>
  <c r="W249" i="1"/>
  <c r="W432" i="1"/>
  <c r="W163" i="1"/>
  <c r="W291" i="1"/>
  <c r="W370" i="1"/>
  <c r="W164" i="1"/>
  <c r="W433" i="1"/>
  <c r="W76" i="1"/>
  <c r="W77" i="1"/>
  <c r="W292" i="1"/>
  <c r="W165" i="1"/>
  <c r="W166" i="1"/>
  <c r="W78" i="1"/>
  <c r="W293" i="1"/>
  <c r="W14" i="1"/>
  <c r="W79" i="1"/>
  <c r="W167" i="1"/>
  <c r="W294" i="1"/>
  <c r="W168" i="1"/>
  <c r="W434" i="1"/>
  <c r="W80" i="1"/>
  <c r="W295" i="1"/>
  <c r="W435" i="1"/>
  <c r="W230" i="1"/>
  <c r="W81" i="1"/>
  <c r="W250" i="1"/>
  <c r="W296" i="1"/>
  <c r="W15" i="1"/>
  <c r="W383" i="1"/>
  <c r="W169" i="1"/>
  <c r="W297" i="1"/>
  <c r="W16" i="1"/>
  <c r="W436" i="1"/>
  <c r="W437" i="1"/>
  <c r="W393" i="1"/>
  <c r="W82" i="1"/>
  <c r="W170" i="1"/>
  <c r="W438" i="1"/>
  <c r="W83" i="1"/>
  <c r="W171" i="1"/>
  <c r="W298" i="1"/>
  <c r="W347" i="1"/>
  <c r="W439" i="1"/>
  <c r="W84" i="1"/>
  <c r="W172" i="1"/>
  <c r="W371" i="1"/>
  <c r="W440" i="1"/>
  <c r="W441" i="1"/>
  <c r="W372" i="1"/>
  <c r="W85" i="1"/>
  <c r="W173" i="1"/>
  <c r="W86" i="1"/>
  <c r="W174" i="1"/>
  <c r="W299" i="1"/>
  <c r="W17" i="1"/>
  <c r="W87" i="1"/>
  <c r="W300" i="1"/>
  <c r="W442" i="1"/>
  <c r="W18" i="1"/>
  <c r="W175" i="1"/>
  <c r="W363" i="1"/>
  <c r="W176" i="1"/>
  <c r="W443" i="1"/>
  <c r="W88" i="1"/>
  <c r="W301" i="1"/>
  <c r="W251" i="1"/>
  <c r="W89" i="1"/>
  <c r="W302" i="1"/>
  <c r="W177" i="1"/>
  <c r="W364" i="1"/>
  <c r="W19" i="1"/>
  <c r="W303" i="1"/>
  <c r="W444" i="1"/>
  <c r="W384" i="1"/>
  <c r="W178" i="1"/>
  <c r="W90" i="1"/>
  <c r="W20" i="1"/>
  <c r="W21" i="1"/>
  <c r="W91" i="1"/>
  <c r="W179" i="1"/>
  <c r="W304" i="1"/>
  <c r="W394" i="1"/>
  <c r="W22" i="1"/>
  <c r="W305" i="1"/>
  <c r="W92" i="1"/>
  <c r="W180" i="1"/>
  <c r="W373" i="1"/>
  <c r="W445" i="1"/>
  <c r="W181" i="1"/>
  <c r="W395" i="1"/>
  <c r="W93" i="1"/>
  <c r="W252" i="1"/>
  <c r="W446" i="1"/>
  <c r="W182" i="1"/>
  <c r="W23" i="1"/>
  <c r="W306" i="1"/>
  <c r="W94" i="1"/>
  <c r="W365" i="1"/>
  <c r="W24" i="1"/>
  <c r="W183" i="1"/>
  <c r="W307" i="1"/>
  <c r="W95" i="1"/>
  <c r="W96" i="1"/>
  <c r="W308" i="1"/>
  <c r="W447" i="1"/>
  <c r="W348" i="1"/>
  <c r="W45" i="1"/>
  <c r="W184" i="1"/>
  <c r="W25" i="1"/>
  <c r="W237" i="1"/>
  <c r="W448" i="1"/>
  <c r="W309" i="1"/>
  <c r="W449" i="1"/>
  <c r="W450" i="1"/>
  <c r="W97" i="1"/>
  <c r="W451" i="1"/>
  <c r="W253" i="1"/>
  <c r="W396" i="1"/>
  <c r="W26" i="1"/>
  <c r="W452" i="1"/>
  <c r="W185" i="1"/>
  <c r="W453" i="1"/>
  <c r="W186" i="1"/>
  <c r="W98" i="1"/>
  <c r="W374" i="1"/>
  <c r="W454" i="1"/>
  <c r="W455" i="1"/>
  <c r="W27" i="1"/>
  <c r="W187" i="1"/>
  <c r="W397" i="1"/>
  <c r="W310" i="1"/>
  <c r="W99" i="1"/>
  <c r="W254" i="1"/>
  <c r="W311" i="1"/>
  <c r="W456" i="1"/>
  <c r="W188" i="1"/>
  <c r="W100" i="1"/>
  <c r="W457" i="1"/>
  <c r="W189" i="1"/>
  <c r="W231" i="1"/>
  <c r="W458" i="1"/>
  <c r="W101" i="1"/>
  <c r="W459" i="1"/>
  <c r="W28" i="1"/>
  <c r="W385" i="1"/>
  <c r="W312" i="1"/>
  <c r="W255" i="1"/>
  <c r="W313" i="1"/>
  <c r="W29" i="1"/>
  <c r="W102" i="1"/>
  <c r="W190" i="1"/>
  <c r="W46" i="1"/>
  <c r="W375" i="1"/>
  <c r="W460" i="1"/>
  <c r="W191" i="1"/>
  <c r="W461" i="1"/>
  <c r="W103" i="1"/>
  <c r="W314" i="1"/>
  <c r="W462" i="1"/>
  <c r="W256" i="1"/>
  <c r="W463" i="1"/>
  <c r="W192" i="1"/>
  <c r="W315" i="1"/>
  <c r="W104" i="1"/>
  <c r="W105" i="1"/>
  <c r="W316" i="1"/>
  <c r="W193" i="1"/>
  <c r="W386" i="1"/>
  <c r="W257" i="1"/>
  <c r="W106" i="1"/>
  <c r="W376" i="1"/>
  <c r="W194" i="1"/>
  <c r="W464" i="1"/>
  <c r="W317" i="1"/>
  <c r="W107" i="1"/>
  <c r="W465" i="1"/>
  <c r="W195" i="1"/>
  <c r="W258" i="1"/>
  <c r="W387" i="1"/>
  <c r="W196" i="1"/>
  <c r="W318" i="1"/>
  <c r="W108" i="1"/>
  <c r="W388" i="1"/>
  <c r="W319" i="1"/>
  <c r="W109" i="1"/>
  <c r="W197" i="1"/>
  <c r="W466" i="1"/>
  <c r="W467" i="1"/>
  <c r="W198" i="1"/>
  <c r="W320" i="1"/>
  <c r="W110" i="1"/>
  <c r="W321" i="1"/>
  <c r="W30" i="1"/>
  <c r="W111" i="1"/>
  <c r="W199" i="1"/>
  <c r="W112" i="1"/>
  <c r="W468" i="1"/>
  <c r="W322" i="1"/>
  <c r="W349" i="1"/>
  <c r="W200" i="1"/>
  <c r="W31" i="1"/>
  <c r="W238" i="1"/>
  <c r="W323" i="1"/>
  <c r="W113" i="1"/>
  <c r="W469" i="1"/>
  <c r="W201" i="1"/>
  <c r="W366" i="1"/>
  <c r="W32" i="1"/>
  <c r="W470" i="1"/>
  <c r="W48" i="1"/>
  <c r="W377" i="1"/>
  <c r="W114" i="1"/>
  <c r="W471" i="1"/>
  <c r="W202" i="1"/>
  <c r="W472" i="1"/>
  <c r="W324" i="1"/>
  <c r="W203" i="1"/>
  <c r="W115" i="1"/>
  <c r="W473" i="1"/>
  <c r="W33" i="1"/>
  <c r="W398" i="1"/>
  <c r="W474" i="1"/>
  <c r="W204" i="1"/>
  <c r="W399" i="1"/>
  <c r="W34" i="1"/>
  <c r="W116" i="1"/>
  <c r="W325" i="1"/>
  <c r="W259" i="1"/>
  <c r="W326" i="1"/>
  <c r="W205" i="1"/>
  <c r="W117" i="1"/>
  <c r="W367" i="1"/>
  <c r="W239" i="1"/>
  <c r="W35" i="1"/>
  <c r="W47" i="1"/>
  <c r="W475" i="1"/>
  <c r="W327" i="1"/>
  <c r="W476" i="1"/>
  <c r="W206" i="1"/>
  <c r="W400" i="1"/>
  <c r="W118" i="1"/>
  <c r="W36" i="1"/>
  <c r="W240" i="1"/>
  <c r="W477" i="1"/>
  <c r="W478" i="1"/>
  <c r="W119" i="1"/>
  <c r="W479" i="1"/>
  <c r="W37" i="1"/>
  <c r="W480" i="1"/>
  <c r="W241" i="1"/>
  <c r="W207" i="1"/>
  <c r="W208" i="1"/>
  <c r="W120" i="1"/>
  <c r="W328" i="1"/>
  <c r="W232" i="1"/>
  <c r="W481" i="1"/>
  <c r="W401" i="1"/>
  <c r="W38" i="1"/>
  <c r="W260" i="1"/>
  <c r="W329" i="1"/>
  <c r="W209" i="1"/>
  <c r="W121" i="1"/>
  <c r="W482" i="1"/>
  <c r="W122" i="1"/>
  <c r="W210" i="1"/>
  <c r="W330" i="1"/>
  <c r="W483" i="1"/>
  <c r="W331" i="1"/>
  <c r="W261" i="1"/>
  <c r="W39" i="1"/>
  <c r="W484" i="1"/>
  <c r="W211" i="1"/>
  <c r="W123" i="1"/>
  <c r="W368" i="1"/>
  <c r="W485" i="1"/>
  <c r="W378" i="1"/>
  <c r="W212" i="1"/>
  <c r="W124" i="1"/>
  <c r="W332" i="1"/>
  <c r="W262" i="1"/>
  <c r="W402" i="1"/>
  <c r="W486" i="1"/>
  <c r="W125" i="1"/>
  <c r="W333" i="1"/>
  <c r="W213" i="1"/>
  <c r="W40" i="1"/>
  <c r="W487" i="1"/>
  <c r="W49" i="1"/>
  <c r="W126" i="1"/>
  <c r="W403" i="1"/>
  <c r="W214" i="1"/>
  <c r="W334" i="1"/>
  <c r="W488" i="1"/>
  <c r="W489" i="1"/>
  <c r="W263" i="1"/>
  <c r="W127" i="1"/>
  <c r="W215" i="1"/>
  <c r="W490" i="1"/>
  <c r="W335" i="1"/>
  <c r="W336" i="1"/>
  <c r="W128" i="1"/>
  <c r="W216" i="1"/>
  <c r="W337" i="1"/>
  <c r="W217" i="1"/>
  <c r="W491" i="1"/>
  <c r="W129" i="1"/>
  <c r="W338" i="1"/>
  <c r="W492" i="1"/>
  <c r="W130" i="1"/>
  <c r="W493" i="1"/>
  <c r="W494" i="1"/>
  <c r="W495" i="1"/>
  <c r="W218" i="1"/>
  <c r="W496" i="1"/>
  <c r="W41" i="1"/>
  <c r="W219" i="1"/>
  <c r="W242" i="1"/>
  <c r="W497" i="1"/>
  <c r="W339" i="1"/>
  <c r="W404" i="1"/>
  <c r="W131" i="1"/>
  <c r="W498" i="1"/>
  <c r="W220" i="1"/>
  <c r="W42" i="1"/>
  <c r="W132" i="1"/>
  <c r="W340" i="1"/>
  <c r="W133" i="1"/>
  <c r="W341" i="1"/>
  <c r="W43" i="1"/>
  <c r="W405" i="1"/>
  <c r="W499" i="1"/>
  <c r="W221" i="1"/>
  <c r="W222" i="1"/>
  <c r="W500" i="1"/>
  <c r="W501" i="1"/>
  <c r="W502" i="1"/>
  <c r="W503" i="1"/>
  <c r="W134" i="1"/>
  <c r="W264" i="1"/>
  <c r="W342" i="1"/>
  <c r="W223" i="1"/>
  <c r="W135" i="1"/>
  <c r="W44" i="1"/>
  <c r="W504" i="1"/>
  <c r="W505" i="1"/>
  <c r="W343" i="1"/>
  <c r="W226" i="1"/>
  <c r="W265" i="1"/>
  <c r="W506" i="1"/>
  <c r="W224" i="1"/>
  <c r="W136" i="1"/>
  <c r="W344" i="1"/>
  <c r="W507" i="1"/>
  <c r="W508" i="1"/>
  <c r="W137" i="1"/>
  <c r="W406" i="1"/>
  <c r="W225" i="1"/>
  <c r="W345" i="1"/>
  <c r="W2" i="1"/>
  <c r="V266" i="1"/>
  <c r="V233" i="1"/>
  <c r="V358" i="1"/>
  <c r="V407" i="1"/>
  <c r="V50" i="1"/>
  <c r="V138" i="1"/>
  <c r="V267" i="1"/>
  <c r="V408" i="1"/>
  <c r="V409" i="1"/>
  <c r="V51" i="1"/>
  <c r="V139" i="1"/>
  <c r="V268" i="1"/>
  <c r="V410" i="1"/>
  <c r="V140" i="1"/>
  <c r="V243" i="1"/>
  <c r="V411" i="1"/>
  <c r="V412" i="1"/>
  <c r="V350" i="1"/>
  <c r="V52" i="1"/>
  <c r="V269" i="1"/>
  <c r="V141" i="1"/>
  <c r="V53" i="1"/>
  <c r="V3" i="1"/>
  <c r="V4" i="1"/>
  <c r="V142" i="1"/>
  <c r="V54" i="1"/>
  <c r="V270" i="1"/>
  <c r="V389" i="1"/>
  <c r="V413" i="1"/>
  <c r="V143" i="1"/>
  <c r="V271" i="1"/>
  <c r="V414" i="1"/>
  <c r="V351" i="1"/>
  <c r="V55" i="1"/>
  <c r="V415" i="1"/>
  <c r="V272" i="1"/>
  <c r="V244" i="1"/>
  <c r="V144" i="1"/>
  <c r="V56" i="1"/>
  <c r="V369" i="1"/>
  <c r="V5" i="1"/>
  <c r="V273" i="1"/>
  <c r="V145" i="1"/>
  <c r="V57" i="1"/>
  <c r="V416" i="1"/>
  <c r="V274" i="1"/>
  <c r="V146" i="1"/>
  <c r="V58" i="1"/>
  <c r="V234" i="1"/>
  <c r="V359" i="1"/>
  <c r="V6" i="1"/>
  <c r="V245" i="1"/>
  <c r="V227" i="1"/>
  <c r="V417" i="1"/>
  <c r="V275" i="1"/>
  <c r="V147" i="1"/>
  <c r="V59" i="1"/>
  <c r="V7" i="1"/>
  <c r="V148" i="1"/>
  <c r="V276" i="1"/>
  <c r="V418" i="1"/>
  <c r="V60" i="1"/>
  <c r="V360" i="1"/>
  <c r="V149" i="1"/>
  <c r="V390" i="1"/>
  <c r="V61" i="1"/>
  <c r="V277" i="1"/>
  <c r="V419" i="1"/>
  <c r="V235" i="1"/>
  <c r="V150" i="1"/>
  <c r="V420" i="1"/>
  <c r="V278" i="1"/>
  <c r="V62" i="1"/>
  <c r="V421" i="1"/>
  <c r="V8" i="1"/>
  <c r="V63" i="1"/>
  <c r="V279" i="1"/>
  <c r="V151" i="1"/>
  <c r="V64" i="1"/>
  <c r="V280" i="1"/>
  <c r="V152" i="1"/>
  <c r="V236" i="1"/>
  <c r="V391" i="1"/>
  <c r="V9" i="1"/>
  <c r="V153" i="1"/>
  <c r="V65" i="1"/>
  <c r="V281" i="1"/>
  <c r="V422" i="1"/>
  <c r="V392" i="1"/>
  <c r="V423" i="1"/>
  <c r="V10" i="1"/>
  <c r="V424" i="1"/>
  <c r="V361" i="1"/>
  <c r="V154" i="1"/>
  <c r="V11" i="1"/>
  <c r="V66" i="1"/>
  <c r="V282" i="1"/>
  <c r="V379" i="1"/>
  <c r="V283" i="1"/>
  <c r="V228" i="1"/>
  <c r="V67" i="1"/>
  <c r="V425" i="1"/>
  <c r="V155" i="1"/>
  <c r="V246" i="1"/>
  <c r="V284" i="1"/>
  <c r="V156" i="1"/>
  <c r="V12" i="1"/>
  <c r="V362" i="1"/>
  <c r="V68" i="1"/>
  <c r="V380" i="1"/>
  <c r="V69" i="1"/>
  <c r="V285" i="1"/>
  <c r="V426" i="1"/>
  <c r="V157" i="1"/>
  <c r="V427" i="1"/>
  <c r="V428" i="1"/>
  <c r="V158" i="1"/>
  <c r="V381" i="1"/>
  <c r="V229" i="1"/>
  <c r="V247" i="1"/>
  <c r="V429" i="1"/>
  <c r="V286" i="1"/>
  <c r="V70" i="1"/>
  <c r="V159" i="1"/>
  <c r="V287" i="1"/>
  <c r="V13" i="1"/>
  <c r="V71" i="1"/>
  <c r="V160" i="1"/>
  <c r="V72" i="1"/>
  <c r="V288" i="1"/>
  <c r="V382" i="1"/>
  <c r="V161" i="1"/>
  <c r="V430" i="1"/>
  <c r="V73" i="1"/>
  <c r="V289" i="1"/>
  <c r="V290" i="1"/>
  <c r="V162" i="1"/>
  <c r="V74" i="1"/>
  <c r="V248" i="1"/>
  <c r="V431" i="1"/>
  <c r="V75" i="1"/>
  <c r="V249" i="1"/>
  <c r="V432" i="1"/>
  <c r="V163" i="1"/>
  <c r="V291" i="1"/>
  <c r="V370" i="1"/>
  <c r="V164" i="1"/>
  <c r="V433" i="1"/>
  <c r="V76" i="1"/>
  <c r="V77" i="1"/>
  <c r="V292" i="1"/>
  <c r="V165" i="1"/>
  <c r="V166" i="1"/>
  <c r="V78" i="1"/>
  <c r="V293" i="1"/>
  <c r="V14" i="1"/>
  <c r="V79" i="1"/>
  <c r="V167" i="1"/>
  <c r="V294" i="1"/>
  <c r="V168" i="1"/>
  <c r="V434" i="1"/>
  <c r="V80" i="1"/>
  <c r="V295" i="1"/>
  <c r="V435" i="1"/>
  <c r="V230" i="1"/>
  <c r="V81" i="1"/>
  <c r="V250" i="1"/>
  <c r="V296" i="1"/>
  <c r="V15" i="1"/>
  <c r="V383" i="1"/>
  <c r="V169" i="1"/>
  <c r="V297" i="1"/>
  <c r="V16" i="1"/>
  <c r="V436" i="1"/>
  <c r="V437" i="1"/>
  <c r="V393" i="1"/>
  <c r="V82" i="1"/>
  <c r="V170" i="1"/>
  <c r="V438" i="1"/>
  <c r="V83" i="1"/>
  <c r="V171" i="1"/>
  <c r="V298" i="1"/>
  <c r="V439" i="1"/>
  <c r="V84" i="1"/>
  <c r="V172" i="1"/>
  <c r="V371" i="1"/>
  <c r="V440" i="1"/>
  <c r="V441" i="1"/>
  <c r="V372" i="1"/>
  <c r="V85" i="1"/>
  <c r="V173" i="1"/>
  <c r="V86" i="1"/>
  <c r="V174" i="1"/>
  <c r="V299" i="1"/>
  <c r="V17" i="1"/>
  <c r="V87" i="1"/>
  <c r="V300" i="1"/>
  <c r="V442" i="1"/>
  <c r="V18" i="1"/>
  <c r="V175" i="1"/>
  <c r="V363" i="1"/>
  <c r="V176" i="1"/>
  <c r="V443" i="1"/>
  <c r="V88" i="1"/>
  <c r="V301" i="1"/>
  <c r="V251" i="1"/>
  <c r="V89" i="1"/>
  <c r="V302" i="1"/>
  <c r="V177" i="1"/>
  <c r="V364" i="1"/>
  <c r="V19" i="1"/>
  <c r="V303" i="1"/>
  <c r="V444" i="1"/>
  <c r="V384" i="1"/>
  <c r="V178" i="1"/>
  <c r="V90" i="1"/>
  <c r="V20" i="1"/>
  <c r="V21" i="1"/>
  <c r="V91" i="1"/>
  <c r="V179" i="1"/>
  <c r="V304" i="1"/>
  <c r="V394" i="1"/>
  <c r="V22" i="1"/>
  <c r="V305" i="1"/>
  <c r="V92" i="1"/>
  <c r="V180" i="1"/>
  <c r="V373" i="1"/>
  <c r="V445" i="1"/>
  <c r="V181" i="1"/>
  <c r="V395" i="1"/>
  <c r="V93" i="1"/>
  <c r="V252" i="1"/>
  <c r="V446" i="1"/>
  <c r="V182" i="1"/>
  <c r="V23" i="1"/>
  <c r="V306" i="1"/>
  <c r="V94" i="1"/>
  <c r="V365" i="1"/>
  <c r="V24" i="1"/>
  <c r="V183" i="1"/>
  <c r="V307" i="1"/>
  <c r="V95" i="1"/>
  <c r="V96" i="1"/>
  <c r="V308" i="1"/>
  <c r="V447" i="1"/>
  <c r="V45" i="1"/>
  <c r="V184" i="1"/>
  <c r="V25" i="1"/>
  <c r="V237" i="1"/>
  <c r="V448" i="1"/>
  <c r="V309" i="1"/>
  <c r="V449" i="1"/>
  <c r="V450" i="1"/>
  <c r="V97" i="1"/>
  <c r="V451" i="1"/>
  <c r="V253" i="1"/>
  <c r="V396" i="1"/>
  <c r="V26" i="1"/>
  <c r="V452" i="1"/>
  <c r="V185" i="1"/>
  <c r="V453" i="1"/>
  <c r="V186" i="1"/>
  <c r="V98" i="1"/>
  <c r="V374" i="1"/>
  <c r="V454" i="1"/>
  <c r="V455" i="1"/>
  <c r="V27" i="1"/>
  <c r="V187" i="1"/>
  <c r="V397" i="1"/>
  <c r="V310" i="1"/>
  <c r="V99" i="1"/>
  <c r="V254" i="1"/>
  <c r="V311" i="1"/>
  <c r="V456" i="1"/>
  <c r="V188" i="1"/>
  <c r="V100" i="1"/>
  <c r="V457" i="1"/>
  <c r="V189" i="1"/>
  <c r="V231" i="1"/>
  <c r="V458" i="1"/>
  <c r="V101" i="1"/>
  <c r="V459" i="1"/>
  <c r="V28" i="1"/>
  <c r="V385" i="1"/>
  <c r="V312" i="1"/>
  <c r="V255" i="1"/>
  <c r="V313" i="1"/>
  <c r="V29" i="1"/>
  <c r="V102" i="1"/>
  <c r="V190" i="1"/>
  <c r="V46" i="1"/>
  <c r="V375" i="1"/>
  <c r="V460" i="1"/>
  <c r="V191" i="1"/>
  <c r="V352" i="1"/>
  <c r="V461" i="1"/>
  <c r="V103" i="1"/>
  <c r="V314" i="1"/>
  <c r="V462" i="1"/>
  <c r="V256" i="1"/>
  <c r="V463" i="1"/>
  <c r="V192" i="1"/>
  <c r="V315" i="1"/>
  <c r="V104" i="1"/>
  <c r="V105" i="1"/>
  <c r="V316" i="1"/>
  <c r="V193" i="1"/>
  <c r="V386" i="1"/>
  <c r="V257" i="1"/>
  <c r="V353" i="1"/>
  <c r="V106" i="1"/>
  <c r="V376" i="1"/>
  <c r="V194" i="1"/>
  <c r="V464" i="1"/>
  <c r="V317" i="1"/>
  <c r="V107" i="1"/>
  <c r="V465" i="1"/>
  <c r="V195" i="1"/>
  <c r="V258" i="1"/>
  <c r="V387" i="1"/>
  <c r="V196" i="1"/>
  <c r="V318" i="1"/>
  <c r="V108" i="1"/>
  <c r="V388" i="1"/>
  <c r="V319" i="1"/>
  <c r="V109" i="1"/>
  <c r="V197" i="1"/>
  <c r="V466" i="1"/>
  <c r="V467" i="1"/>
  <c r="V198" i="1"/>
  <c r="V320" i="1"/>
  <c r="V110" i="1"/>
  <c r="V321" i="1"/>
  <c r="V30" i="1"/>
  <c r="V111" i="1"/>
  <c r="V199" i="1"/>
  <c r="V112" i="1"/>
  <c r="V468" i="1"/>
  <c r="V322" i="1"/>
  <c r="V200" i="1"/>
  <c r="V31" i="1"/>
  <c r="V238" i="1"/>
  <c r="V323" i="1"/>
  <c r="V113" i="1"/>
  <c r="V469" i="1"/>
  <c r="V201" i="1"/>
  <c r="V366" i="1"/>
  <c r="V32" i="1"/>
  <c r="V470" i="1"/>
  <c r="V48" i="1"/>
  <c r="V377" i="1"/>
  <c r="V114" i="1"/>
  <c r="V471" i="1"/>
  <c r="V202" i="1"/>
  <c r="V472" i="1"/>
  <c r="V324" i="1"/>
  <c r="V203" i="1"/>
  <c r="V115" i="1"/>
  <c r="V473" i="1"/>
  <c r="V33" i="1"/>
  <c r="V398" i="1"/>
  <c r="V474" i="1"/>
  <c r="V204" i="1"/>
  <c r="V399" i="1"/>
  <c r="V34" i="1"/>
  <c r="V116" i="1"/>
  <c r="V325" i="1"/>
  <c r="V259" i="1"/>
  <c r="V326" i="1"/>
  <c r="V205" i="1"/>
  <c r="V117" i="1"/>
  <c r="V367" i="1"/>
  <c r="V239" i="1"/>
  <c r="V35" i="1"/>
  <c r="V47" i="1"/>
  <c r="V475" i="1"/>
  <c r="V327" i="1"/>
  <c r="V476" i="1"/>
  <c r="V206" i="1"/>
  <c r="V400" i="1"/>
  <c r="V118" i="1"/>
  <c r="V36" i="1"/>
  <c r="V240" i="1"/>
  <c r="V477" i="1"/>
  <c r="V478" i="1"/>
  <c r="V119" i="1"/>
  <c r="V479" i="1"/>
  <c r="V37" i="1"/>
  <c r="V480" i="1"/>
  <c r="V241" i="1"/>
  <c r="V207" i="1"/>
  <c r="V208" i="1"/>
  <c r="V120" i="1"/>
  <c r="V328" i="1"/>
  <c r="V232" i="1"/>
  <c r="V481" i="1"/>
  <c r="V401" i="1"/>
  <c r="V38" i="1"/>
  <c r="V260" i="1"/>
  <c r="V329" i="1"/>
  <c r="V209" i="1"/>
  <c r="V354" i="1"/>
  <c r="V121" i="1"/>
  <c r="V482" i="1"/>
  <c r="V122" i="1"/>
  <c r="V210" i="1"/>
  <c r="V330" i="1"/>
  <c r="V483" i="1"/>
  <c r="V331" i="1"/>
  <c r="V261" i="1"/>
  <c r="V39" i="1"/>
  <c r="V484" i="1"/>
  <c r="V211" i="1"/>
  <c r="V123" i="1"/>
  <c r="V368" i="1"/>
  <c r="V485" i="1"/>
  <c r="V378" i="1"/>
  <c r="V355" i="1"/>
  <c r="V212" i="1"/>
  <c r="V124" i="1"/>
  <c r="V332" i="1"/>
  <c r="V262" i="1"/>
  <c r="V402" i="1"/>
  <c r="V486" i="1"/>
  <c r="V125" i="1"/>
  <c r="V356" i="1"/>
  <c r="V333" i="1"/>
  <c r="V213" i="1"/>
  <c r="V40" i="1"/>
  <c r="V487" i="1"/>
  <c r="V49" i="1"/>
  <c r="V126" i="1"/>
  <c r="V403" i="1"/>
  <c r="V214" i="1"/>
  <c r="V334" i="1"/>
  <c r="V488" i="1"/>
  <c r="V489" i="1"/>
  <c r="V263" i="1"/>
  <c r="V127" i="1"/>
  <c r="V215" i="1"/>
  <c r="V490" i="1"/>
  <c r="V335" i="1"/>
  <c r="V336" i="1"/>
  <c r="V128" i="1"/>
  <c r="V216" i="1"/>
  <c r="V337" i="1"/>
  <c r="V217" i="1"/>
  <c r="V491" i="1"/>
  <c r="V129" i="1"/>
  <c r="V338" i="1"/>
  <c r="V492" i="1"/>
  <c r="V130" i="1"/>
  <c r="V493" i="1"/>
  <c r="V494" i="1"/>
  <c r="V495" i="1"/>
  <c r="V218" i="1"/>
  <c r="V496" i="1"/>
  <c r="V41" i="1"/>
  <c r="V219" i="1"/>
  <c r="V242" i="1"/>
  <c r="V497" i="1"/>
  <c r="V339" i="1"/>
  <c r="V404" i="1"/>
  <c r="V131" i="1"/>
  <c r="V498" i="1"/>
  <c r="V220" i="1"/>
  <c r="V42" i="1"/>
  <c r="V132" i="1"/>
  <c r="V340" i="1"/>
  <c r="V133" i="1"/>
  <c r="V341" i="1"/>
  <c r="V43" i="1"/>
  <c r="V405" i="1"/>
  <c r="V499" i="1"/>
  <c r="V221" i="1"/>
  <c r="V222" i="1"/>
  <c r="V500" i="1"/>
  <c r="V501" i="1"/>
  <c r="V502" i="1"/>
  <c r="V503" i="1"/>
  <c r="V134" i="1"/>
  <c r="V264" i="1"/>
  <c r="V342" i="1"/>
  <c r="V223" i="1"/>
  <c r="V135" i="1"/>
  <c r="V44" i="1"/>
  <c r="V504" i="1"/>
  <c r="V505" i="1"/>
  <c r="V343" i="1"/>
  <c r="V226" i="1"/>
  <c r="V265" i="1"/>
  <c r="V506" i="1"/>
  <c r="V224" i="1"/>
  <c r="V357" i="1"/>
  <c r="V136" i="1"/>
  <c r="V344" i="1"/>
  <c r="V507" i="1"/>
  <c r="V508" i="1"/>
  <c r="V137" i="1"/>
  <c r="V406" i="1"/>
  <c r="V225" i="1"/>
  <c r="V345" i="1"/>
  <c r="V2" i="1"/>
  <c r="U266" i="1"/>
  <c r="U233" i="1"/>
  <c r="U358" i="1"/>
  <c r="U407" i="1"/>
  <c r="U50" i="1"/>
  <c r="U138" i="1"/>
  <c r="U267" i="1"/>
  <c r="U408" i="1"/>
  <c r="U409" i="1"/>
  <c r="U51" i="1"/>
  <c r="U139" i="1"/>
  <c r="U268" i="1"/>
  <c r="U410" i="1"/>
  <c r="U140" i="1"/>
  <c r="U411" i="1"/>
  <c r="U412" i="1"/>
  <c r="U350" i="1"/>
  <c r="U52" i="1"/>
  <c r="U269" i="1"/>
  <c r="U141" i="1"/>
  <c r="U53" i="1"/>
  <c r="U3" i="1"/>
  <c r="U4" i="1"/>
  <c r="U142" i="1"/>
  <c r="U54" i="1"/>
  <c r="U270" i="1"/>
  <c r="U389" i="1"/>
  <c r="U413" i="1"/>
  <c r="U143" i="1"/>
  <c r="U271" i="1"/>
  <c r="U414" i="1"/>
  <c r="U351" i="1"/>
  <c r="U55" i="1"/>
  <c r="U415" i="1"/>
  <c r="U272" i="1"/>
  <c r="U144" i="1"/>
  <c r="U56" i="1"/>
  <c r="U369" i="1"/>
  <c r="U5" i="1"/>
  <c r="U273" i="1"/>
  <c r="U145" i="1"/>
  <c r="U57" i="1"/>
  <c r="U416" i="1"/>
  <c r="U274" i="1"/>
  <c r="U146" i="1"/>
  <c r="U58" i="1"/>
  <c r="U234" i="1"/>
  <c r="U359" i="1"/>
  <c r="U6" i="1"/>
  <c r="U227" i="1"/>
  <c r="U417" i="1"/>
  <c r="U275" i="1"/>
  <c r="U147" i="1"/>
  <c r="U59" i="1"/>
  <c r="U7" i="1"/>
  <c r="U148" i="1"/>
  <c r="U276" i="1"/>
  <c r="U418" i="1"/>
  <c r="U60" i="1"/>
  <c r="U360" i="1"/>
  <c r="U149" i="1"/>
  <c r="U390" i="1"/>
  <c r="U61" i="1"/>
  <c r="U277" i="1"/>
  <c r="U419" i="1"/>
  <c r="U235" i="1"/>
  <c r="U346" i="1"/>
  <c r="U150" i="1"/>
  <c r="U420" i="1"/>
  <c r="U278" i="1"/>
  <c r="U62" i="1"/>
  <c r="U421" i="1"/>
  <c r="U8" i="1"/>
  <c r="U63" i="1"/>
  <c r="U279" i="1"/>
  <c r="U151" i="1"/>
  <c r="U64" i="1"/>
  <c r="U280" i="1"/>
  <c r="U152" i="1"/>
  <c r="U236" i="1"/>
  <c r="U391" i="1"/>
  <c r="U9" i="1"/>
  <c r="U153" i="1"/>
  <c r="U65" i="1"/>
  <c r="U281" i="1"/>
  <c r="U422" i="1"/>
  <c r="U392" i="1"/>
  <c r="U423" i="1"/>
  <c r="U10" i="1"/>
  <c r="U424" i="1"/>
  <c r="U361" i="1"/>
  <c r="U154" i="1"/>
  <c r="U11" i="1"/>
  <c r="U66" i="1"/>
  <c r="U282" i="1"/>
  <c r="U379" i="1"/>
  <c r="U283" i="1"/>
  <c r="U228" i="1"/>
  <c r="U67" i="1"/>
  <c r="U425" i="1"/>
  <c r="U155" i="1"/>
  <c r="U284" i="1"/>
  <c r="U156" i="1"/>
  <c r="U12" i="1"/>
  <c r="U362" i="1"/>
  <c r="U68" i="1"/>
  <c r="U380" i="1"/>
  <c r="U69" i="1"/>
  <c r="U285" i="1"/>
  <c r="U426" i="1"/>
  <c r="U157" i="1"/>
  <c r="U427" i="1"/>
  <c r="U428" i="1"/>
  <c r="U158" i="1"/>
  <c r="U381" i="1"/>
  <c r="U229" i="1"/>
  <c r="U429" i="1"/>
  <c r="U286" i="1"/>
  <c r="U70" i="1"/>
  <c r="U159" i="1"/>
  <c r="U287" i="1"/>
  <c r="U13" i="1"/>
  <c r="U71" i="1"/>
  <c r="U160" i="1"/>
  <c r="U72" i="1"/>
  <c r="U288" i="1"/>
  <c r="U382" i="1"/>
  <c r="U161" i="1"/>
  <c r="U430" i="1"/>
  <c r="U73" i="1"/>
  <c r="U289" i="1"/>
  <c r="U290" i="1"/>
  <c r="U162" i="1"/>
  <c r="U74" i="1"/>
  <c r="U431" i="1"/>
  <c r="U75" i="1"/>
  <c r="U432" i="1"/>
  <c r="U163" i="1"/>
  <c r="U291" i="1"/>
  <c r="U370" i="1"/>
  <c r="U164" i="1"/>
  <c r="U433" i="1"/>
  <c r="U76" i="1"/>
  <c r="U77" i="1"/>
  <c r="U292" i="1"/>
  <c r="U165" i="1"/>
  <c r="U166" i="1"/>
  <c r="U78" i="1"/>
  <c r="U293" i="1"/>
  <c r="U14" i="1"/>
  <c r="U79" i="1"/>
  <c r="U167" i="1"/>
  <c r="U294" i="1"/>
  <c r="U168" i="1"/>
  <c r="U434" i="1"/>
  <c r="U80" i="1"/>
  <c r="U295" i="1"/>
  <c r="U435" i="1"/>
  <c r="U230" i="1"/>
  <c r="U81" i="1"/>
  <c r="U296" i="1"/>
  <c r="U15" i="1"/>
  <c r="U383" i="1"/>
  <c r="U169" i="1"/>
  <c r="U297" i="1"/>
  <c r="U16" i="1"/>
  <c r="U436" i="1"/>
  <c r="U437" i="1"/>
  <c r="U393" i="1"/>
  <c r="U82" i="1"/>
  <c r="U170" i="1"/>
  <c r="U438" i="1"/>
  <c r="U83" i="1"/>
  <c r="U171" i="1"/>
  <c r="U298" i="1"/>
  <c r="U347" i="1"/>
  <c r="U439" i="1"/>
  <c r="U84" i="1"/>
  <c r="U172" i="1"/>
  <c r="U371" i="1"/>
  <c r="U440" i="1"/>
  <c r="U441" i="1"/>
  <c r="U372" i="1"/>
  <c r="U85" i="1"/>
  <c r="U173" i="1"/>
  <c r="U86" i="1"/>
  <c r="U174" i="1"/>
  <c r="U299" i="1"/>
  <c r="U17" i="1"/>
  <c r="U87" i="1"/>
  <c r="U300" i="1"/>
  <c r="U442" i="1"/>
  <c r="U18" i="1"/>
  <c r="U175" i="1"/>
  <c r="U363" i="1"/>
  <c r="U176" i="1"/>
  <c r="U443" i="1"/>
  <c r="U88" i="1"/>
  <c r="U301" i="1"/>
  <c r="U89" i="1"/>
  <c r="U302" i="1"/>
  <c r="U177" i="1"/>
  <c r="U364" i="1"/>
  <c r="U19" i="1"/>
  <c r="U303" i="1"/>
  <c r="U444" i="1"/>
  <c r="U384" i="1"/>
  <c r="U178" i="1"/>
  <c r="U90" i="1"/>
  <c r="U20" i="1"/>
  <c r="U21" i="1"/>
  <c r="U91" i="1"/>
  <c r="U179" i="1"/>
  <c r="U304" i="1"/>
  <c r="U394" i="1"/>
  <c r="U22" i="1"/>
  <c r="U305" i="1"/>
  <c r="U92" i="1"/>
  <c r="U180" i="1"/>
  <c r="U373" i="1"/>
  <c r="U445" i="1"/>
  <c r="U181" i="1"/>
  <c r="U395" i="1"/>
  <c r="U93" i="1"/>
  <c r="U446" i="1"/>
  <c r="U182" i="1"/>
  <c r="U23" i="1"/>
  <c r="U306" i="1"/>
  <c r="U94" i="1"/>
  <c r="U365" i="1"/>
  <c r="U24" i="1"/>
  <c r="U183" i="1"/>
  <c r="U307" i="1"/>
  <c r="U95" i="1"/>
  <c r="U96" i="1"/>
  <c r="U308" i="1"/>
  <c r="U447" i="1"/>
  <c r="U348" i="1"/>
  <c r="U45" i="1"/>
  <c r="U184" i="1"/>
  <c r="U25" i="1"/>
  <c r="U237" i="1"/>
  <c r="U448" i="1"/>
  <c r="U309" i="1"/>
  <c r="U449" i="1"/>
  <c r="U450" i="1"/>
  <c r="U97" i="1"/>
  <c r="U451" i="1"/>
  <c r="U396" i="1"/>
  <c r="U26" i="1"/>
  <c r="U452" i="1"/>
  <c r="U185" i="1"/>
  <c r="U453" i="1"/>
  <c r="U186" i="1"/>
  <c r="U98" i="1"/>
  <c r="U374" i="1"/>
  <c r="U454" i="1"/>
  <c r="U455" i="1"/>
  <c r="U27" i="1"/>
  <c r="U187" i="1"/>
  <c r="U397" i="1"/>
  <c r="U310" i="1"/>
  <c r="U99" i="1"/>
  <c r="U311" i="1"/>
  <c r="U456" i="1"/>
  <c r="U188" i="1"/>
  <c r="U100" i="1"/>
  <c r="U457" i="1"/>
  <c r="U189" i="1"/>
  <c r="U231" i="1"/>
  <c r="U458" i="1"/>
  <c r="U101" i="1"/>
  <c r="U459" i="1"/>
  <c r="U28" i="1"/>
  <c r="U385" i="1"/>
  <c r="U312" i="1"/>
  <c r="U313" i="1"/>
  <c r="U29" i="1"/>
  <c r="U102" i="1"/>
  <c r="U190" i="1"/>
  <c r="U46" i="1"/>
  <c r="U375" i="1"/>
  <c r="U460" i="1"/>
  <c r="U191" i="1"/>
  <c r="U352" i="1"/>
  <c r="U461" i="1"/>
  <c r="U103" i="1"/>
  <c r="U314" i="1"/>
  <c r="U462" i="1"/>
  <c r="U463" i="1"/>
  <c r="U192" i="1"/>
  <c r="U315" i="1"/>
  <c r="U104" i="1"/>
  <c r="U105" i="1"/>
  <c r="U316" i="1"/>
  <c r="U193" i="1"/>
  <c r="U386" i="1"/>
  <c r="U353" i="1"/>
  <c r="U106" i="1"/>
  <c r="U376" i="1"/>
  <c r="U194" i="1"/>
  <c r="U464" i="1"/>
  <c r="U317" i="1"/>
  <c r="U107" i="1"/>
  <c r="U465" i="1"/>
  <c r="U195" i="1"/>
  <c r="U387" i="1"/>
  <c r="U196" i="1"/>
  <c r="U318" i="1"/>
  <c r="U108" i="1"/>
  <c r="U388" i="1"/>
  <c r="U319" i="1"/>
  <c r="U109" i="1"/>
  <c r="U197" i="1"/>
  <c r="U466" i="1"/>
  <c r="U467" i="1"/>
  <c r="U198" i="1"/>
  <c r="U320" i="1"/>
  <c r="U110" i="1"/>
  <c r="U321" i="1"/>
  <c r="U30" i="1"/>
  <c r="U111" i="1"/>
  <c r="U199" i="1"/>
  <c r="U112" i="1"/>
  <c r="U468" i="1"/>
  <c r="U322" i="1"/>
  <c r="U349" i="1"/>
  <c r="U200" i="1"/>
  <c r="U31" i="1"/>
  <c r="U238" i="1"/>
  <c r="U323" i="1"/>
  <c r="U113" i="1"/>
  <c r="U469" i="1"/>
  <c r="U201" i="1"/>
  <c r="U366" i="1"/>
  <c r="U32" i="1"/>
  <c r="U470" i="1"/>
  <c r="U48" i="1"/>
  <c r="U377" i="1"/>
  <c r="U114" i="1"/>
  <c r="U471" i="1"/>
  <c r="U202" i="1"/>
  <c r="U472" i="1"/>
  <c r="U324" i="1"/>
  <c r="U203" i="1"/>
  <c r="U115" i="1"/>
  <c r="U473" i="1"/>
  <c r="U33" i="1"/>
  <c r="U398" i="1"/>
  <c r="U474" i="1"/>
  <c r="U204" i="1"/>
  <c r="U399" i="1"/>
  <c r="U34" i="1"/>
  <c r="U116" i="1"/>
  <c r="U325" i="1"/>
  <c r="U326" i="1"/>
  <c r="U205" i="1"/>
  <c r="U117" i="1"/>
  <c r="U367" i="1"/>
  <c r="U239" i="1"/>
  <c r="U35" i="1"/>
  <c r="U47" i="1"/>
  <c r="U475" i="1"/>
  <c r="U327" i="1"/>
  <c r="U476" i="1"/>
  <c r="U206" i="1"/>
  <c r="U400" i="1"/>
  <c r="U118" i="1"/>
  <c r="U36" i="1"/>
  <c r="U240" i="1"/>
  <c r="U477" i="1"/>
  <c r="U478" i="1"/>
  <c r="U119" i="1"/>
  <c r="U479" i="1"/>
  <c r="U37" i="1"/>
  <c r="U480" i="1"/>
  <c r="U241" i="1"/>
  <c r="U207" i="1"/>
  <c r="U208" i="1"/>
  <c r="U120" i="1"/>
  <c r="U328" i="1"/>
  <c r="U232" i="1"/>
  <c r="U481" i="1"/>
  <c r="U401" i="1"/>
  <c r="U38" i="1"/>
  <c r="U329" i="1"/>
  <c r="U209" i="1"/>
  <c r="U354" i="1"/>
  <c r="U121" i="1"/>
  <c r="U482" i="1"/>
  <c r="U122" i="1"/>
  <c r="U210" i="1"/>
  <c r="U330" i="1"/>
  <c r="U483" i="1"/>
  <c r="U331" i="1"/>
  <c r="U39" i="1"/>
  <c r="U484" i="1"/>
  <c r="U211" i="1"/>
  <c r="U123" i="1"/>
  <c r="U368" i="1"/>
  <c r="U485" i="1"/>
  <c r="U378" i="1"/>
  <c r="U355" i="1"/>
  <c r="U212" i="1"/>
  <c r="U124" i="1"/>
  <c r="U332" i="1"/>
  <c r="U402" i="1"/>
  <c r="U486" i="1"/>
  <c r="U125" i="1"/>
  <c r="U356" i="1"/>
  <c r="U333" i="1"/>
  <c r="U213" i="1"/>
  <c r="U40" i="1"/>
  <c r="U487" i="1"/>
  <c r="U49" i="1"/>
  <c r="U126" i="1"/>
  <c r="U403" i="1"/>
  <c r="U214" i="1"/>
  <c r="U334" i="1"/>
  <c r="U488" i="1"/>
  <c r="U489" i="1"/>
  <c r="U127" i="1"/>
  <c r="U215" i="1"/>
  <c r="U490" i="1"/>
  <c r="U335" i="1"/>
  <c r="U336" i="1"/>
  <c r="U128" i="1"/>
  <c r="U216" i="1"/>
  <c r="U337" i="1"/>
  <c r="U217" i="1"/>
  <c r="U491" i="1"/>
  <c r="U129" i="1"/>
  <c r="U338" i="1"/>
  <c r="U492" i="1"/>
  <c r="U130" i="1"/>
  <c r="U493" i="1"/>
  <c r="U494" i="1"/>
  <c r="U495" i="1"/>
  <c r="U218" i="1"/>
  <c r="U496" i="1"/>
  <c r="U41" i="1"/>
  <c r="U219" i="1"/>
  <c r="U242" i="1"/>
  <c r="U497" i="1"/>
  <c r="U339" i="1"/>
  <c r="U404" i="1"/>
  <c r="U131" i="1"/>
  <c r="U498" i="1"/>
  <c r="U220" i="1"/>
  <c r="U42" i="1"/>
  <c r="U132" i="1"/>
  <c r="U340" i="1"/>
  <c r="U133" i="1"/>
  <c r="U341" i="1"/>
  <c r="U43" i="1"/>
  <c r="U405" i="1"/>
  <c r="U499" i="1"/>
  <c r="U221" i="1"/>
  <c r="U222" i="1"/>
  <c r="U500" i="1"/>
  <c r="U501" i="1"/>
  <c r="U502" i="1"/>
  <c r="U503" i="1"/>
  <c r="U134" i="1"/>
  <c r="U342" i="1"/>
  <c r="U223" i="1"/>
  <c r="U135" i="1"/>
  <c r="U44" i="1"/>
  <c r="U504" i="1"/>
  <c r="U505" i="1"/>
  <c r="U343" i="1"/>
  <c r="U226" i="1"/>
  <c r="U506" i="1"/>
  <c r="U224" i="1"/>
  <c r="U357" i="1"/>
  <c r="U136" i="1"/>
  <c r="U344" i="1"/>
  <c r="U507" i="1"/>
  <c r="U508" i="1"/>
  <c r="U137" i="1"/>
  <c r="U406" i="1"/>
  <c r="U225" i="1"/>
  <c r="U345" i="1"/>
  <c r="U2" i="1"/>
  <c r="T266" i="1"/>
  <c r="T358" i="1"/>
  <c r="T407" i="1"/>
  <c r="T50" i="1"/>
  <c r="T138" i="1"/>
  <c r="T267" i="1"/>
  <c r="T408" i="1"/>
  <c r="T409" i="1"/>
  <c r="T51" i="1"/>
  <c r="T139" i="1"/>
  <c r="T268" i="1"/>
  <c r="T410" i="1"/>
  <c r="T140" i="1"/>
  <c r="T243" i="1"/>
  <c r="T411" i="1"/>
  <c r="T412" i="1"/>
  <c r="T350" i="1"/>
  <c r="T52" i="1"/>
  <c r="T269" i="1"/>
  <c r="T141" i="1"/>
  <c r="T53" i="1"/>
  <c r="T3" i="1"/>
  <c r="T4" i="1"/>
  <c r="T142" i="1"/>
  <c r="T54" i="1"/>
  <c r="T270" i="1"/>
  <c r="T389" i="1"/>
  <c r="T413" i="1"/>
  <c r="T143" i="1"/>
  <c r="T271" i="1"/>
  <c r="T414" i="1"/>
  <c r="T351" i="1"/>
  <c r="T55" i="1"/>
  <c r="T415" i="1"/>
  <c r="T272" i="1"/>
  <c r="T244" i="1"/>
  <c r="T144" i="1"/>
  <c r="T56" i="1"/>
  <c r="T369" i="1"/>
  <c r="T5" i="1"/>
  <c r="T273" i="1"/>
  <c r="T145" i="1"/>
  <c r="T57" i="1"/>
  <c r="T416" i="1"/>
  <c r="T274" i="1"/>
  <c r="T146" i="1"/>
  <c r="T58" i="1"/>
  <c r="T359" i="1"/>
  <c r="T6" i="1"/>
  <c r="T245" i="1"/>
  <c r="T227" i="1"/>
  <c r="T417" i="1"/>
  <c r="T275" i="1"/>
  <c r="T147" i="1"/>
  <c r="T59" i="1"/>
  <c r="T7" i="1"/>
  <c r="T148" i="1"/>
  <c r="T276" i="1"/>
  <c r="T418" i="1"/>
  <c r="T60" i="1"/>
  <c r="T360" i="1"/>
  <c r="T149" i="1"/>
  <c r="T390" i="1"/>
  <c r="T61" i="1"/>
  <c r="T277" i="1"/>
  <c r="T419" i="1"/>
  <c r="T346" i="1"/>
  <c r="T150" i="1"/>
  <c r="T420" i="1"/>
  <c r="T278" i="1"/>
  <c r="T62" i="1"/>
  <c r="T421" i="1"/>
  <c r="T8" i="1"/>
  <c r="T63" i="1"/>
  <c r="T279" i="1"/>
  <c r="T151" i="1"/>
  <c r="T64" i="1"/>
  <c r="T280" i="1"/>
  <c r="T152" i="1"/>
  <c r="T391" i="1"/>
  <c r="T9" i="1"/>
  <c r="T153" i="1"/>
  <c r="T65" i="1"/>
  <c r="T281" i="1"/>
  <c r="T422" i="1"/>
  <c r="T392" i="1"/>
  <c r="T423" i="1"/>
  <c r="T10" i="1"/>
  <c r="T424" i="1"/>
  <c r="T361" i="1"/>
  <c r="T154" i="1"/>
  <c r="T11" i="1"/>
  <c r="T66" i="1"/>
  <c r="T282" i="1"/>
  <c r="T379" i="1"/>
  <c r="T283" i="1"/>
  <c r="T228" i="1"/>
  <c r="T67" i="1"/>
  <c r="T425" i="1"/>
  <c r="T155" i="1"/>
  <c r="T246" i="1"/>
  <c r="T284" i="1"/>
  <c r="T156" i="1"/>
  <c r="T12" i="1"/>
  <c r="T362" i="1"/>
  <c r="T68" i="1"/>
  <c r="T380" i="1"/>
  <c r="T69" i="1"/>
  <c r="T285" i="1"/>
  <c r="T426" i="1"/>
  <c r="T157" i="1"/>
  <c r="T427" i="1"/>
  <c r="T428" i="1"/>
  <c r="T158" i="1"/>
  <c r="T381" i="1"/>
  <c r="T229" i="1"/>
  <c r="T247" i="1"/>
  <c r="T429" i="1"/>
  <c r="T286" i="1"/>
  <c r="T70" i="1"/>
  <c r="T159" i="1"/>
  <c r="T287" i="1"/>
  <c r="T13" i="1"/>
  <c r="T71" i="1"/>
  <c r="T160" i="1"/>
  <c r="T72" i="1"/>
  <c r="T288" i="1"/>
  <c r="T382" i="1"/>
  <c r="T161" i="1"/>
  <c r="T430" i="1"/>
  <c r="T73" i="1"/>
  <c r="T289" i="1"/>
  <c r="T290" i="1"/>
  <c r="T162" i="1"/>
  <c r="T74" i="1"/>
  <c r="T248" i="1"/>
  <c r="T431" i="1"/>
  <c r="T75" i="1"/>
  <c r="T249" i="1"/>
  <c r="T432" i="1"/>
  <c r="T163" i="1"/>
  <c r="T291" i="1"/>
  <c r="T370" i="1"/>
  <c r="T164" i="1"/>
  <c r="T433" i="1"/>
  <c r="T76" i="1"/>
  <c r="T77" i="1"/>
  <c r="T292" i="1"/>
  <c r="T165" i="1"/>
  <c r="T166" i="1"/>
  <c r="T78" i="1"/>
  <c r="T293" i="1"/>
  <c r="T14" i="1"/>
  <c r="T79" i="1"/>
  <c r="T167" i="1"/>
  <c r="T294" i="1"/>
  <c r="T168" i="1"/>
  <c r="T434" i="1"/>
  <c r="T80" i="1"/>
  <c r="T295" i="1"/>
  <c r="T435" i="1"/>
  <c r="T230" i="1"/>
  <c r="T81" i="1"/>
  <c r="T250" i="1"/>
  <c r="T296" i="1"/>
  <c r="T15" i="1"/>
  <c r="T383" i="1"/>
  <c r="T169" i="1"/>
  <c r="T297" i="1"/>
  <c r="T16" i="1"/>
  <c r="T436" i="1"/>
  <c r="T437" i="1"/>
  <c r="T393" i="1"/>
  <c r="T82" i="1"/>
  <c r="T170" i="1"/>
  <c r="T438" i="1"/>
  <c r="T83" i="1"/>
  <c r="T171" i="1"/>
  <c r="T298" i="1"/>
  <c r="T347" i="1"/>
  <c r="T439" i="1"/>
  <c r="T84" i="1"/>
  <c r="T172" i="1"/>
  <c r="T371" i="1"/>
  <c r="T440" i="1"/>
  <c r="T441" i="1"/>
  <c r="T372" i="1"/>
  <c r="T85" i="1"/>
  <c r="T173" i="1"/>
  <c r="T86" i="1"/>
  <c r="T174" i="1"/>
  <c r="T299" i="1"/>
  <c r="T17" i="1"/>
  <c r="T87" i="1"/>
  <c r="T300" i="1"/>
  <c r="T442" i="1"/>
  <c r="T18" i="1"/>
  <c r="T175" i="1"/>
  <c r="T363" i="1"/>
  <c r="T176" i="1"/>
  <c r="T443" i="1"/>
  <c r="T88" i="1"/>
  <c r="T301" i="1"/>
  <c r="T251" i="1"/>
  <c r="T89" i="1"/>
  <c r="T302" i="1"/>
  <c r="T177" i="1"/>
  <c r="T364" i="1"/>
  <c r="T19" i="1"/>
  <c r="T303" i="1"/>
  <c r="T444" i="1"/>
  <c r="T384" i="1"/>
  <c r="T178" i="1"/>
  <c r="T90" i="1"/>
  <c r="T20" i="1"/>
  <c r="T21" i="1"/>
  <c r="T91" i="1"/>
  <c r="T179" i="1"/>
  <c r="T304" i="1"/>
  <c r="T394" i="1"/>
  <c r="T22" i="1"/>
  <c r="T305" i="1"/>
  <c r="T92" i="1"/>
  <c r="T180" i="1"/>
  <c r="T373" i="1"/>
  <c r="T445" i="1"/>
  <c r="T181" i="1"/>
  <c r="T395" i="1"/>
  <c r="T93" i="1"/>
  <c r="T252" i="1"/>
  <c r="T446" i="1"/>
  <c r="T182" i="1"/>
  <c r="T23" i="1"/>
  <c r="T306" i="1"/>
  <c r="T94" i="1"/>
  <c r="T365" i="1"/>
  <c r="T24" i="1"/>
  <c r="T183" i="1"/>
  <c r="T307" i="1"/>
  <c r="T95" i="1"/>
  <c r="T96" i="1"/>
  <c r="T308" i="1"/>
  <c r="T447" i="1"/>
  <c r="T348" i="1"/>
  <c r="T45" i="1"/>
  <c r="T184" i="1"/>
  <c r="T25" i="1"/>
  <c r="T448" i="1"/>
  <c r="T309" i="1"/>
  <c r="T449" i="1"/>
  <c r="T450" i="1"/>
  <c r="T97" i="1"/>
  <c r="T451" i="1"/>
  <c r="T253" i="1"/>
  <c r="T396" i="1"/>
  <c r="T26" i="1"/>
  <c r="T452" i="1"/>
  <c r="T185" i="1"/>
  <c r="T453" i="1"/>
  <c r="T186" i="1"/>
  <c r="T98" i="1"/>
  <c r="T374" i="1"/>
  <c r="T454" i="1"/>
  <c r="T455" i="1"/>
  <c r="T27" i="1"/>
  <c r="T187" i="1"/>
  <c r="T397" i="1"/>
  <c r="T310" i="1"/>
  <c r="T99" i="1"/>
  <c r="T254" i="1"/>
  <c r="T311" i="1"/>
  <c r="T456" i="1"/>
  <c r="T188" i="1"/>
  <c r="T100" i="1"/>
  <c r="T457" i="1"/>
  <c r="T189" i="1"/>
  <c r="T231" i="1"/>
  <c r="T458" i="1"/>
  <c r="T101" i="1"/>
  <c r="T459" i="1"/>
  <c r="T28" i="1"/>
  <c r="T385" i="1"/>
  <c r="T312" i="1"/>
  <c r="T255" i="1"/>
  <c r="T313" i="1"/>
  <c r="T29" i="1"/>
  <c r="T102" i="1"/>
  <c r="T190" i="1"/>
  <c r="T46" i="1"/>
  <c r="T375" i="1"/>
  <c r="T460" i="1"/>
  <c r="T191" i="1"/>
  <c r="T352" i="1"/>
  <c r="T461" i="1"/>
  <c r="T103" i="1"/>
  <c r="T314" i="1"/>
  <c r="T462" i="1"/>
  <c r="T256" i="1"/>
  <c r="T463" i="1"/>
  <c r="T192" i="1"/>
  <c r="T315" i="1"/>
  <c r="T104" i="1"/>
  <c r="T105" i="1"/>
  <c r="T316" i="1"/>
  <c r="T193" i="1"/>
  <c r="T386" i="1"/>
  <c r="T257" i="1"/>
  <c r="T353" i="1"/>
  <c r="T106" i="1"/>
  <c r="T376" i="1"/>
  <c r="T194" i="1"/>
  <c r="T464" i="1"/>
  <c r="T317" i="1"/>
  <c r="T107" i="1"/>
  <c r="T465" i="1"/>
  <c r="T195" i="1"/>
  <c r="T258" i="1"/>
  <c r="T387" i="1"/>
  <c r="T196" i="1"/>
  <c r="T318" i="1"/>
  <c r="T108" i="1"/>
  <c r="T388" i="1"/>
  <c r="T319" i="1"/>
  <c r="T109" i="1"/>
  <c r="T197" i="1"/>
  <c r="T466" i="1"/>
  <c r="T467" i="1"/>
  <c r="T198" i="1"/>
  <c r="T320" i="1"/>
  <c r="T110" i="1"/>
  <c r="T321" i="1"/>
  <c r="T30" i="1"/>
  <c r="T111" i="1"/>
  <c r="T199" i="1"/>
  <c r="T112" i="1"/>
  <c r="T468" i="1"/>
  <c r="T322" i="1"/>
  <c r="T349" i="1"/>
  <c r="T200" i="1"/>
  <c r="T31" i="1"/>
  <c r="T323" i="1"/>
  <c r="T113" i="1"/>
  <c r="T469" i="1"/>
  <c r="T201" i="1"/>
  <c r="T366" i="1"/>
  <c r="T32" i="1"/>
  <c r="T470" i="1"/>
  <c r="T48" i="1"/>
  <c r="T377" i="1"/>
  <c r="T114" i="1"/>
  <c r="T471" i="1"/>
  <c r="T202" i="1"/>
  <c r="T472" i="1"/>
  <c r="T324" i="1"/>
  <c r="T203" i="1"/>
  <c r="T115" i="1"/>
  <c r="T473" i="1"/>
  <c r="T33" i="1"/>
  <c r="T398" i="1"/>
  <c r="T474" i="1"/>
  <c r="T204" i="1"/>
  <c r="T399" i="1"/>
  <c r="T34" i="1"/>
  <c r="T116" i="1"/>
  <c r="T325" i="1"/>
  <c r="T259" i="1"/>
  <c r="T326" i="1"/>
  <c r="T205" i="1"/>
  <c r="T117" i="1"/>
  <c r="T367" i="1"/>
  <c r="T35" i="1"/>
  <c r="T47" i="1"/>
  <c r="T475" i="1"/>
  <c r="T327" i="1"/>
  <c r="T476" i="1"/>
  <c r="T206" i="1"/>
  <c r="T400" i="1"/>
  <c r="T118" i="1"/>
  <c r="T36" i="1"/>
  <c r="T477" i="1"/>
  <c r="T478" i="1"/>
  <c r="T119" i="1"/>
  <c r="T479" i="1"/>
  <c r="T37" i="1"/>
  <c r="T480" i="1"/>
  <c r="T207" i="1"/>
  <c r="T208" i="1"/>
  <c r="T120" i="1"/>
  <c r="T328" i="1"/>
  <c r="T232" i="1"/>
  <c r="T481" i="1"/>
  <c r="T401" i="1"/>
  <c r="T38" i="1"/>
  <c r="T260" i="1"/>
  <c r="T329" i="1"/>
  <c r="T209" i="1"/>
  <c r="T354" i="1"/>
  <c r="T121" i="1"/>
  <c r="T482" i="1"/>
  <c r="T122" i="1"/>
  <c r="T210" i="1"/>
  <c r="T330" i="1"/>
  <c r="T483" i="1"/>
  <c r="T331" i="1"/>
  <c r="T261" i="1"/>
  <c r="T39" i="1"/>
  <c r="T484" i="1"/>
  <c r="T211" i="1"/>
  <c r="T123" i="1"/>
  <c r="T368" i="1"/>
  <c r="T485" i="1"/>
  <c r="T378" i="1"/>
  <c r="T355" i="1"/>
  <c r="T212" i="1"/>
  <c r="T124" i="1"/>
  <c r="T332" i="1"/>
  <c r="T262" i="1"/>
  <c r="T402" i="1"/>
  <c r="T486" i="1"/>
  <c r="T125" i="1"/>
  <c r="T356" i="1"/>
  <c r="T333" i="1"/>
  <c r="T213" i="1"/>
  <c r="T40" i="1"/>
  <c r="T487" i="1"/>
  <c r="T49" i="1"/>
  <c r="T126" i="1"/>
  <c r="T403" i="1"/>
  <c r="T214" i="1"/>
  <c r="T334" i="1"/>
  <c r="T488" i="1"/>
  <c r="T489" i="1"/>
  <c r="T263" i="1"/>
  <c r="T127" i="1"/>
  <c r="T215" i="1"/>
  <c r="T490" i="1"/>
  <c r="T335" i="1"/>
  <c r="T336" i="1"/>
  <c r="T128" i="1"/>
  <c r="T216" i="1"/>
  <c r="T337" i="1"/>
  <c r="T217" i="1"/>
  <c r="T491" i="1"/>
  <c r="T129" i="1"/>
  <c r="T338" i="1"/>
  <c r="T492" i="1"/>
  <c r="T130" i="1"/>
  <c r="T493" i="1"/>
  <c r="T494" i="1"/>
  <c r="T495" i="1"/>
  <c r="T218" i="1"/>
  <c r="T496" i="1"/>
  <c r="T41" i="1"/>
  <c r="T219" i="1"/>
  <c r="T497" i="1"/>
  <c r="T339" i="1"/>
  <c r="T404" i="1"/>
  <c r="T131" i="1"/>
  <c r="T498" i="1"/>
  <c r="T220" i="1"/>
  <c r="T42" i="1"/>
  <c r="T132" i="1"/>
  <c r="T340" i="1"/>
  <c r="T133" i="1"/>
  <c r="T341" i="1"/>
  <c r="T43" i="1"/>
  <c r="T405" i="1"/>
  <c r="T499" i="1"/>
  <c r="T221" i="1"/>
  <c r="T222" i="1"/>
  <c r="T500" i="1"/>
  <c r="T501" i="1"/>
  <c r="T502" i="1"/>
  <c r="T503" i="1"/>
  <c r="T134" i="1"/>
  <c r="T264" i="1"/>
  <c r="T342" i="1"/>
  <c r="T223" i="1"/>
  <c r="T135" i="1"/>
  <c r="T44" i="1"/>
  <c r="T504" i="1"/>
  <c r="T505" i="1"/>
  <c r="T343" i="1"/>
  <c r="T226" i="1"/>
  <c r="T265" i="1"/>
  <c r="T506" i="1"/>
  <c r="T224" i="1"/>
  <c r="T357" i="1"/>
  <c r="T136" i="1"/>
  <c r="T344" i="1"/>
  <c r="T507" i="1"/>
  <c r="T508" i="1"/>
  <c r="T137" i="1"/>
  <c r="T406" i="1"/>
  <c r="T225" i="1"/>
  <c r="T345" i="1"/>
  <c r="T2" i="1"/>
  <c r="S266" i="1"/>
  <c r="S233" i="1"/>
  <c r="S358" i="1"/>
  <c r="S407" i="1"/>
  <c r="S50" i="1"/>
  <c r="S138" i="1"/>
  <c r="S267" i="1"/>
  <c r="S408" i="1"/>
  <c r="S409" i="1"/>
  <c r="S51" i="1"/>
  <c r="S139" i="1"/>
  <c r="S268" i="1"/>
  <c r="S410" i="1"/>
  <c r="S140" i="1"/>
  <c r="S243" i="1"/>
  <c r="S411" i="1"/>
  <c r="S412" i="1"/>
  <c r="S350" i="1"/>
  <c r="S52" i="1"/>
  <c r="S269" i="1"/>
  <c r="S141" i="1"/>
  <c r="S53" i="1"/>
  <c r="S3" i="1"/>
  <c r="S4" i="1"/>
  <c r="S142" i="1"/>
  <c r="S54" i="1"/>
  <c r="S270" i="1"/>
  <c r="S389" i="1"/>
  <c r="S413" i="1"/>
  <c r="S143" i="1"/>
  <c r="S271" i="1"/>
  <c r="S414" i="1"/>
  <c r="S351" i="1"/>
  <c r="S55" i="1"/>
  <c r="S415" i="1"/>
  <c r="S272" i="1"/>
  <c r="S244" i="1"/>
  <c r="S144" i="1"/>
  <c r="S56" i="1"/>
  <c r="S369" i="1"/>
  <c r="S5" i="1"/>
  <c r="S273" i="1"/>
  <c r="S145" i="1"/>
  <c r="S57" i="1"/>
  <c r="S416" i="1"/>
  <c r="S274" i="1"/>
  <c r="S146" i="1"/>
  <c r="S58" i="1"/>
  <c r="S234" i="1"/>
  <c r="S359" i="1"/>
  <c r="S6" i="1"/>
  <c r="S245" i="1"/>
  <c r="S417" i="1"/>
  <c r="S275" i="1"/>
  <c r="S147" i="1"/>
  <c r="S59" i="1"/>
  <c r="S7" i="1"/>
  <c r="S148" i="1"/>
  <c r="S276" i="1"/>
  <c r="S418" i="1"/>
  <c r="S60" i="1"/>
  <c r="S360" i="1"/>
  <c r="S149" i="1"/>
  <c r="S390" i="1"/>
  <c r="S61" i="1"/>
  <c r="S277" i="1"/>
  <c r="S419" i="1"/>
  <c r="S235" i="1"/>
  <c r="S346" i="1"/>
  <c r="S150" i="1"/>
  <c r="S420" i="1"/>
  <c r="S278" i="1"/>
  <c r="S62" i="1"/>
  <c r="S421" i="1"/>
  <c r="S8" i="1"/>
  <c r="S63" i="1"/>
  <c r="S279" i="1"/>
  <c r="S151" i="1"/>
  <c r="S64" i="1"/>
  <c r="S280" i="1"/>
  <c r="S152" i="1"/>
  <c r="S236" i="1"/>
  <c r="S391" i="1"/>
  <c r="S9" i="1"/>
  <c r="S153" i="1"/>
  <c r="S65" i="1"/>
  <c r="S281" i="1"/>
  <c r="S422" i="1"/>
  <c r="S392" i="1"/>
  <c r="S423" i="1"/>
  <c r="S10" i="1"/>
  <c r="S424" i="1"/>
  <c r="S361" i="1"/>
  <c r="S154" i="1"/>
  <c r="S11" i="1"/>
  <c r="S66" i="1"/>
  <c r="S282" i="1"/>
  <c r="S379" i="1"/>
  <c r="S283" i="1"/>
  <c r="S67" i="1"/>
  <c r="S425" i="1"/>
  <c r="S155" i="1"/>
  <c r="S246" i="1"/>
  <c r="S284" i="1"/>
  <c r="S156" i="1"/>
  <c r="S12" i="1"/>
  <c r="S362" i="1"/>
  <c r="S68" i="1"/>
  <c r="S380" i="1"/>
  <c r="S69" i="1"/>
  <c r="S285" i="1"/>
  <c r="S426" i="1"/>
  <c r="S157" i="1"/>
  <c r="S427" i="1"/>
  <c r="S428" i="1"/>
  <c r="S158" i="1"/>
  <c r="S381" i="1"/>
  <c r="S247" i="1"/>
  <c r="S429" i="1"/>
  <c r="S286" i="1"/>
  <c r="S70" i="1"/>
  <c r="S159" i="1"/>
  <c r="S287" i="1"/>
  <c r="S13" i="1"/>
  <c r="S71" i="1"/>
  <c r="S160" i="1"/>
  <c r="S72" i="1"/>
  <c r="S288" i="1"/>
  <c r="S382" i="1"/>
  <c r="S161" i="1"/>
  <c r="S430" i="1"/>
  <c r="S73" i="1"/>
  <c r="S289" i="1"/>
  <c r="S290" i="1"/>
  <c r="S162" i="1"/>
  <c r="S74" i="1"/>
  <c r="S248" i="1"/>
  <c r="S431" i="1"/>
  <c r="S75" i="1"/>
  <c r="S249" i="1"/>
  <c r="S432" i="1"/>
  <c r="S163" i="1"/>
  <c r="S291" i="1"/>
  <c r="S370" i="1"/>
  <c r="S164" i="1"/>
  <c r="S433" i="1"/>
  <c r="S76" i="1"/>
  <c r="S77" i="1"/>
  <c r="S292" i="1"/>
  <c r="S165" i="1"/>
  <c r="S166" i="1"/>
  <c r="S78" i="1"/>
  <c r="S293" i="1"/>
  <c r="S14" i="1"/>
  <c r="S79" i="1"/>
  <c r="S167" i="1"/>
  <c r="S294" i="1"/>
  <c r="S168" i="1"/>
  <c r="S434" i="1"/>
  <c r="S80" i="1"/>
  <c r="S295" i="1"/>
  <c r="S435" i="1"/>
  <c r="S81" i="1"/>
  <c r="S250" i="1"/>
  <c r="S296" i="1"/>
  <c r="S15" i="1"/>
  <c r="S383" i="1"/>
  <c r="S169" i="1"/>
  <c r="S297" i="1"/>
  <c r="S16" i="1"/>
  <c r="S436" i="1"/>
  <c r="S437" i="1"/>
  <c r="S393" i="1"/>
  <c r="S82" i="1"/>
  <c r="S170" i="1"/>
  <c r="S438" i="1"/>
  <c r="S83" i="1"/>
  <c r="S171" i="1"/>
  <c r="S298" i="1"/>
  <c r="S347" i="1"/>
  <c r="S439" i="1"/>
  <c r="S84" i="1"/>
  <c r="S172" i="1"/>
  <c r="S371" i="1"/>
  <c r="S440" i="1"/>
  <c r="S441" i="1"/>
  <c r="S372" i="1"/>
  <c r="S85" i="1"/>
  <c r="S173" i="1"/>
  <c r="S86" i="1"/>
  <c r="S174" i="1"/>
  <c r="S299" i="1"/>
  <c r="S17" i="1"/>
  <c r="S87" i="1"/>
  <c r="S300" i="1"/>
  <c r="S442" i="1"/>
  <c r="S18" i="1"/>
  <c r="S175" i="1"/>
  <c r="S363" i="1"/>
  <c r="S176" i="1"/>
  <c r="S443" i="1"/>
  <c r="S88" i="1"/>
  <c r="S301" i="1"/>
  <c r="S251" i="1"/>
  <c r="S89" i="1"/>
  <c r="S302" i="1"/>
  <c r="S177" i="1"/>
  <c r="S364" i="1"/>
  <c r="S19" i="1"/>
  <c r="S303" i="1"/>
  <c r="S444" i="1"/>
  <c r="S384" i="1"/>
  <c r="S178" i="1"/>
  <c r="S90" i="1"/>
  <c r="S20" i="1"/>
  <c r="S21" i="1"/>
  <c r="S91" i="1"/>
  <c r="S179" i="1"/>
  <c r="S304" i="1"/>
  <c r="S394" i="1"/>
  <c r="S22" i="1"/>
  <c r="S305" i="1"/>
  <c r="S92" i="1"/>
  <c r="S180" i="1"/>
  <c r="S373" i="1"/>
  <c r="S445" i="1"/>
  <c r="S181" i="1"/>
  <c r="S395" i="1"/>
  <c r="S93" i="1"/>
  <c r="S252" i="1"/>
  <c r="S446" i="1"/>
  <c r="S182" i="1"/>
  <c r="S23" i="1"/>
  <c r="S306" i="1"/>
  <c r="S94" i="1"/>
  <c r="S365" i="1"/>
  <c r="S24" i="1"/>
  <c r="S183" i="1"/>
  <c r="S307" i="1"/>
  <c r="S95" i="1"/>
  <c r="S96" i="1"/>
  <c r="S308" i="1"/>
  <c r="S447" i="1"/>
  <c r="S348" i="1"/>
  <c r="S45" i="1"/>
  <c r="S184" i="1"/>
  <c r="S25" i="1"/>
  <c r="S237" i="1"/>
  <c r="S448" i="1"/>
  <c r="S309" i="1"/>
  <c r="S449" i="1"/>
  <c r="S450" i="1"/>
  <c r="S97" i="1"/>
  <c r="S451" i="1"/>
  <c r="S253" i="1"/>
  <c r="S396" i="1"/>
  <c r="S26" i="1"/>
  <c r="S452" i="1"/>
  <c r="S185" i="1"/>
  <c r="S453" i="1"/>
  <c r="S186" i="1"/>
  <c r="S98" i="1"/>
  <c r="S374" i="1"/>
  <c r="S454" i="1"/>
  <c r="S455" i="1"/>
  <c r="S27" i="1"/>
  <c r="S187" i="1"/>
  <c r="S397" i="1"/>
  <c r="S310" i="1"/>
  <c r="S99" i="1"/>
  <c r="S254" i="1"/>
  <c r="S311" i="1"/>
  <c r="S456" i="1"/>
  <c r="S188" i="1"/>
  <c r="S100" i="1"/>
  <c r="S457" i="1"/>
  <c r="S189" i="1"/>
  <c r="S458" i="1"/>
  <c r="S101" i="1"/>
  <c r="S459" i="1"/>
  <c r="S28" i="1"/>
  <c r="S385" i="1"/>
  <c r="S312" i="1"/>
  <c r="S255" i="1"/>
  <c r="S313" i="1"/>
  <c r="S29" i="1"/>
  <c r="S102" i="1"/>
  <c r="S190" i="1"/>
  <c r="S46" i="1"/>
  <c r="S375" i="1"/>
  <c r="S460" i="1"/>
  <c r="S191" i="1"/>
  <c r="S352" i="1"/>
  <c r="S461" i="1"/>
  <c r="S103" i="1"/>
  <c r="S314" i="1"/>
  <c r="S462" i="1"/>
  <c r="S256" i="1"/>
  <c r="S463" i="1"/>
  <c r="S192" i="1"/>
  <c r="S315" i="1"/>
  <c r="S104" i="1"/>
  <c r="S105" i="1"/>
  <c r="S316" i="1"/>
  <c r="S193" i="1"/>
  <c r="S386" i="1"/>
  <c r="S257" i="1"/>
  <c r="S353" i="1"/>
  <c r="S106" i="1"/>
  <c r="S376" i="1"/>
  <c r="S194" i="1"/>
  <c r="S464" i="1"/>
  <c r="S317" i="1"/>
  <c r="S107" i="1"/>
  <c r="S465" i="1"/>
  <c r="S195" i="1"/>
  <c r="S258" i="1"/>
  <c r="S387" i="1"/>
  <c r="S196" i="1"/>
  <c r="S318" i="1"/>
  <c r="S108" i="1"/>
  <c r="S388" i="1"/>
  <c r="S319" i="1"/>
  <c r="S109" i="1"/>
  <c r="S197" i="1"/>
  <c r="S466" i="1"/>
  <c r="S467" i="1"/>
  <c r="S198" i="1"/>
  <c r="S320" i="1"/>
  <c r="S110" i="1"/>
  <c r="S321" i="1"/>
  <c r="S30" i="1"/>
  <c r="S111" i="1"/>
  <c r="S199" i="1"/>
  <c r="S112" i="1"/>
  <c r="S468" i="1"/>
  <c r="S322" i="1"/>
  <c r="S349" i="1"/>
  <c r="S200" i="1"/>
  <c r="S31" i="1"/>
  <c r="S238" i="1"/>
  <c r="S323" i="1"/>
  <c r="S113" i="1"/>
  <c r="S469" i="1"/>
  <c r="S201" i="1"/>
  <c r="S366" i="1"/>
  <c r="S32" i="1"/>
  <c r="S470" i="1"/>
  <c r="S48" i="1"/>
  <c r="S377" i="1"/>
  <c r="S114" i="1"/>
  <c r="S471" i="1"/>
  <c r="S202" i="1"/>
  <c r="S472" i="1"/>
  <c r="S324" i="1"/>
  <c r="S203" i="1"/>
  <c r="S115" i="1"/>
  <c r="S473" i="1"/>
  <c r="S33" i="1"/>
  <c r="S398" i="1"/>
  <c r="S474" i="1"/>
  <c r="S204" i="1"/>
  <c r="S399" i="1"/>
  <c r="S34" i="1"/>
  <c r="S116" i="1"/>
  <c r="S325" i="1"/>
  <c r="S259" i="1"/>
  <c r="S326" i="1"/>
  <c r="S205" i="1"/>
  <c r="S117" i="1"/>
  <c r="S367" i="1"/>
  <c r="S239" i="1"/>
  <c r="S35" i="1"/>
  <c r="S47" i="1"/>
  <c r="S475" i="1"/>
  <c r="S327" i="1"/>
  <c r="S476" i="1"/>
  <c r="S206" i="1"/>
  <c r="S400" i="1"/>
  <c r="S118" i="1"/>
  <c r="S36" i="1"/>
  <c r="S240" i="1"/>
  <c r="S477" i="1"/>
  <c r="S478" i="1"/>
  <c r="S119" i="1"/>
  <c r="S479" i="1"/>
  <c r="S37" i="1"/>
  <c r="S480" i="1"/>
  <c r="S241" i="1"/>
  <c r="S207" i="1"/>
  <c r="S208" i="1"/>
  <c r="S120" i="1"/>
  <c r="S328" i="1"/>
  <c r="S481" i="1"/>
  <c r="S401" i="1"/>
  <c r="S38" i="1"/>
  <c r="S260" i="1"/>
  <c r="S329" i="1"/>
  <c r="S209" i="1"/>
  <c r="S354" i="1"/>
  <c r="S121" i="1"/>
  <c r="S482" i="1"/>
  <c r="S122" i="1"/>
  <c r="S210" i="1"/>
  <c r="S330" i="1"/>
  <c r="S483" i="1"/>
  <c r="S331" i="1"/>
  <c r="S261" i="1"/>
  <c r="S39" i="1"/>
  <c r="S484" i="1"/>
  <c r="S211" i="1"/>
  <c r="S123" i="1"/>
  <c r="S368" i="1"/>
  <c r="S485" i="1"/>
  <c r="S378" i="1"/>
  <c r="S355" i="1"/>
  <c r="S212" i="1"/>
  <c r="S124" i="1"/>
  <c r="S332" i="1"/>
  <c r="S262" i="1"/>
  <c r="S402" i="1"/>
  <c r="S486" i="1"/>
  <c r="S125" i="1"/>
  <c r="S356" i="1"/>
  <c r="S333" i="1"/>
  <c r="S213" i="1"/>
  <c r="S40" i="1"/>
  <c r="S487" i="1"/>
  <c r="S49" i="1"/>
  <c r="S126" i="1"/>
  <c r="S403" i="1"/>
  <c r="S214" i="1"/>
  <c r="S334" i="1"/>
  <c r="S488" i="1"/>
  <c r="S489" i="1"/>
  <c r="S263" i="1"/>
  <c r="S127" i="1"/>
  <c r="S215" i="1"/>
  <c r="S490" i="1"/>
  <c r="S335" i="1"/>
  <c r="S336" i="1"/>
  <c r="S128" i="1"/>
  <c r="S216" i="1"/>
  <c r="S337" i="1"/>
  <c r="S217" i="1"/>
  <c r="S491" i="1"/>
  <c r="S129" i="1"/>
  <c r="S338" i="1"/>
  <c r="S492" i="1"/>
  <c r="S130" i="1"/>
  <c r="S493" i="1"/>
  <c r="S494" i="1"/>
  <c r="S495" i="1"/>
  <c r="S218" i="1"/>
  <c r="S496" i="1"/>
  <c r="S41" i="1"/>
  <c r="S219" i="1"/>
  <c r="S242" i="1"/>
  <c r="S497" i="1"/>
  <c r="S339" i="1"/>
  <c r="S404" i="1"/>
  <c r="S131" i="1"/>
  <c r="S498" i="1"/>
  <c r="S220" i="1"/>
  <c r="S42" i="1"/>
  <c r="S132" i="1"/>
  <c r="S340" i="1"/>
  <c r="S133" i="1"/>
  <c r="S341" i="1"/>
  <c r="S43" i="1"/>
  <c r="S405" i="1"/>
  <c r="S499" i="1"/>
  <c r="S221" i="1"/>
  <c r="S222" i="1"/>
  <c r="S500" i="1"/>
  <c r="S501" i="1"/>
  <c r="S502" i="1"/>
  <c r="S503" i="1"/>
  <c r="S134" i="1"/>
  <c r="S264" i="1"/>
  <c r="S342" i="1"/>
  <c r="S223" i="1"/>
  <c r="S135" i="1"/>
  <c r="S44" i="1"/>
  <c r="S504" i="1"/>
  <c r="S505" i="1"/>
  <c r="S343" i="1"/>
  <c r="S226" i="1"/>
  <c r="S265" i="1"/>
  <c r="S506" i="1"/>
  <c r="S224" i="1"/>
  <c r="S357" i="1"/>
  <c r="S136" i="1"/>
  <c r="S344" i="1"/>
  <c r="S507" i="1"/>
  <c r="S508" i="1"/>
  <c r="S137" i="1"/>
  <c r="S406" i="1"/>
  <c r="S225" i="1"/>
  <c r="S345" i="1"/>
  <c r="S2" i="1"/>
  <c r="R266" i="1"/>
  <c r="R233" i="1"/>
  <c r="R358" i="1"/>
  <c r="R407" i="1"/>
  <c r="R50" i="1"/>
  <c r="R138" i="1"/>
  <c r="R267" i="1"/>
  <c r="R408" i="1"/>
  <c r="R409" i="1"/>
  <c r="R51" i="1"/>
  <c r="R139" i="1"/>
  <c r="R268" i="1"/>
  <c r="R410" i="1"/>
  <c r="R140" i="1"/>
  <c r="R243" i="1"/>
  <c r="R411" i="1"/>
  <c r="R412" i="1"/>
  <c r="R350" i="1"/>
  <c r="R52" i="1"/>
  <c r="R269" i="1"/>
  <c r="R141" i="1"/>
  <c r="R53" i="1"/>
  <c r="R3" i="1"/>
  <c r="R4" i="1"/>
  <c r="R142" i="1"/>
  <c r="R54" i="1"/>
  <c r="R270" i="1"/>
  <c r="R389" i="1"/>
  <c r="R413" i="1"/>
  <c r="R143" i="1"/>
  <c r="R271" i="1"/>
  <c r="R414" i="1"/>
  <c r="R351" i="1"/>
  <c r="R55" i="1"/>
  <c r="R415" i="1"/>
  <c r="R272" i="1"/>
  <c r="R244" i="1"/>
  <c r="R144" i="1"/>
  <c r="R56" i="1"/>
  <c r="R369" i="1"/>
  <c r="R5" i="1"/>
  <c r="R273" i="1"/>
  <c r="R145" i="1"/>
  <c r="R57" i="1"/>
  <c r="R416" i="1"/>
  <c r="R274" i="1"/>
  <c r="R146" i="1"/>
  <c r="R58" i="1"/>
  <c r="R234" i="1"/>
  <c r="R359" i="1"/>
  <c r="R6" i="1"/>
  <c r="R245" i="1"/>
  <c r="R227" i="1"/>
  <c r="R417" i="1"/>
  <c r="R275" i="1"/>
  <c r="R147" i="1"/>
  <c r="R59" i="1"/>
  <c r="R7" i="1"/>
  <c r="R148" i="1"/>
  <c r="R276" i="1"/>
  <c r="R418" i="1"/>
  <c r="R60" i="1"/>
  <c r="R360" i="1"/>
  <c r="R149" i="1"/>
  <c r="R390" i="1"/>
  <c r="R61" i="1"/>
  <c r="R277" i="1"/>
  <c r="R419" i="1"/>
  <c r="R235" i="1"/>
  <c r="R346" i="1"/>
  <c r="R150" i="1"/>
  <c r="R420" i="1"/>
  <c r="R278" i="1"/>
  <c r="R62" i="1"/>
  <c r="R421" i="1"/>
  <c r="R8" i="1"/>
  <c r="R63" i="1"/>
  <c r="R279" i="1"/>
  <c r="R151" i="1"/>
  <c r="R64" i="1"/>
  <c r="R280" i="1"/>
  <c r="R152" i="1"/>
  <c r="R236" i="1"/>
  <c r="R391" i="1"/>
  <c r="R9" i="1"/>
  <c r="R153" i="1"/>
  <c r="R65" i="1"/>
  <c r="R281" i="1"/>
  <c r="R422" i="1"/>
  <c r="R392" i="1"/>
  <c r="R423" i="1"/>
  <c r="R10" i="1"/>
  <c r="R424" i="1"/>
  <c r="R361" i="1"/>
  <c r="R154" i="1"/>
  <c r="R11" i="1"/>
  <c r="R66" i="1"/>
  <c r="R282" i="1"/>
  <c r="R379" i="1"/>
  <c r="R283" i="1"/>
  <c r="R228" i="1"/>
  <c r="R67" i="1"/>
  <c r="R425" i="1"/>
  <c r="R155" i="1"/>
  <c r="R246" i="1"/>
  <c r="R284" i="1"/>
  <c r="R156" i="1"/>
  <c r="R12" i="1"/>
  <c r="R362" i="1"/>
  <c r="R68" i="1"/>
  <c r="R380" i="1"/>
  <c r="R69" i="1"/>
  <c r="R285" i="1"/>
  <c r="R426" i="1"/>
  <c r="R157" i="1"/>
  <c r="R427" i="1"/>
  <c r="R428" i="1"/>
  <c r="R158" i="1"/>
  <c r="R381" i="1"/>
  <c r="R229" i="1"/>
  <c r="R247" i="1"/>
  <c r="R429" i="1"/>
  <c r="R286" i="1"/>
  <c r="R70" i="1"/>
  <c r="R159" i="1"/>
  <c r="R287" i="1"/>
  <c r="R13" i="1"/>
  <c r="R71" i="1"/>
  <c r="R160" i="1"/>
  <c r="R72" i="1"/>
  <c r="R288" i="1"/>
  <c r="R382" i="1"/>
  <c r="R161" i="1"/>
  <c r="R430" i="1"/>
  <c r="R73" i="1"/>
  <c r="R289" i="1"/>
  <c r="R290" i="1"/>
  <c r="R162" i="1"/>
  <c r="R74" i="1"/>
  <c r="R248" i="1"/>
  <c r="R431" i="1"/>
  <c r="R75" i="1"/>
  <c r="R249" i="1"/>
  <c r="R432" i="1"/>
  <c r="R163" i="1"/>
  <c r="R291" i="1"/>
  <c r="R370" i="1"/>
  <c r="R164" i="1"/>
  <c r="R433" i="1"/>
  <c r="R76" i="1"/>
  <c r="R77" i="1"/>
  <c r="R292" i="1"/>
  <c r="R165" i="1"/>
  <c r="R166" i="1"/>
  <c r="R78" i="1"/>
  <c r="R293" i="1"/>
  <c r="R14" i="1"/>
  <c r="R79" i="1"/>
  <c r="R167" i="1"/>
  <c r="R294" i="1"/>
  <c r="R168" i="1"/>
  <c r="R434" i="1"/>
  <c r="R80" i="1"/>
  <c r="R295" i="1"/>
  <c r="R435" i="1"/>
  <c r="R230" i="1"/>
  <c r="R81" i="1"/>
  <c r="R250" i="1"/>
  <c r="R296" i="1"/>
  <c r="R15" i="1"/>
  <c r="R383" i="1"/>
  <c r="R169" i="1"/>
  <c r="R297" i="1"/>
  <c r="R16" i="1"/>
  <c r="R436" i="1"/>
  <c r="R437" i="1"/>
  <c r="R393" i="1"/>
  <c r="R82" i="1"/>
  <c r="R170" i="1"/>
  <c r="R438" i="1"/>
  <c r="R83" i="1"/>
  <c r="R171" i="1"/>
  <c r="R298" i="1"/>
  <c r="R347" i="1"/>
  <c r="R439" i="1"/>
  <c r="R84" i="1"/>
  <c r="R172" i="1"/>
  <c r="R371" i="1"/>
  <c r="R440" i="1"/>
  <c r="R441" i="1"/>
  <c r="R372" i="1"/>
  <c r="R85" i="1"/>
  <c r="R173" i="1"/>
  <c r="R86" i="1"/>
  <c r="R174" i="1"/>
  <c r="R299" i="1"/>
  <c r="R17" i="1"/>
  <c r="R87" i="1"/>
  <c r="R300" i="1"/>
  <c r="R442" i="1"/>
  <c r="R18" i="1"/>
  <c r="R175" i="1"/>
  <c r="R363" i="1"/>
  <c r="R176" i="1"/>
  <c r="R443" i="1"/>
  <c r="R88" i="1"/>
  <c r="R301" i="1"/>
  <c r="R251" i="1"/>
  <c r="R89" i="1"/>
  <c r="R302" i="1"/>
  <c r="R177" i="1"/>
  <c r="R364" i="1"/>
  <c r="R19" i="1"/>
  <c r="R303" i="1"/>
  <c r="R444" i="1"/>
  <c r="R384" i="1"/>
  <c r="R178" i="1"/>
  <c r="R90" i="1"/>
  <c r="R20" i="1"/>
  <c r="R21" i="1"/>
  <c r="R91" i="1"/>
  <c r="R179" i="1"/>
  <c r="R304" i="1"/>
  <c r="R394" i="1"/>
  <c r="R22" i="1"/>
  <c r="R305" i="1"/>
  <c r="R92" i="1"/>
  <c r="R180" i="1"/>
  <c r="R373" i="1"/>
  <c r="R445" i="1"/>
  <c r="R181" i="1"/>
  <c r="R395" i="1"/>
  <c r="R93" i="1"/>
  <c r="R252" i="1"/>
  <c r="R446" i="1"/>
  <c r="R182" i="1"/>
  <c r="R23" i="1"/>
  <c r="R306" i="1"/>
  <c r="R94" i="1"/>
  <c r="R365" i="1"/>
  <c r="R24" i="1"/>
  <c r="R183" i="1"/>
  <c r="R307" i="1"/>
  <c r="R95" i="1"/>
  <c r="R96" i="1"/>
  <c r="R308" i="1"/>
  <c r="R447" i="1"/>
  <c r="R348" i="1"/>
  <c r="R45" i="1"/>
  <c r="R184" i="1"/>
  <c r="R25" i="1"/>
  <c r="R237" i="1"/>
  <c r="R448" i="1"/>
  <c r="R309" i="1"/>
  <c r="R449" i="1"/>
  <c r="R450" i="1"/>
  <c r="R97" i="1"/>
  <c r="R451" i="1"/>
  <c r="R253" i="1"/>
  <c r="R396" i="1"/>
  <c r="R26" i="1"/>
  <c r="R452" i="1"/>
  <c r="R185" i="1"/>
  <c r="R453" i="1"/>
  <c r="R186" i="1"/>
  <c r="R98" i="1"/>
  <c r="R374" i="1"/>
  <c r="R454" i="1"/>
  <c r="R455" i="1"/>
  <c r="R27" i="1"/>
  <c r="R187" i="1"/>
  <c r="R397" i="1"/>
  <c r="R310" i="1"/>
  <c r="R99" i="1"/>
  <c r="R254" i="1"/>
  <c r="R311" i="1"/>
  <c r="R456" i="1"/>
  <c r="R188" i="1"/>
  <c r="R100" i="1"/>
  <c r="R457" i="1"/>
  <c r="R189" i="1"/>
  <c r="R231" i="1"/>
  <c r="R458" i="1"/>
  <c r="R101" i="1"/>
  <c r="R459" i="1"/>
  <c r="R28" i="1"/>
  <c r="R385" i="1"/>
  <c r="R312" i="1"/>
  <c r="R255" i="1"/>
  <c r="R313" i="1"/>
  <c r="R29" i="1"/>
  <c r="R102" i="1"/>
  <c r="R190" i="1"/>
  <c r="R46" i="1"/>
  <c r="R375" i="1"/>
  <c r="R460" i="1"/>
  <c r="R191" i="1"/>
  <c r="R352" i="1"/>
  <c r="R461" i="1"/>
  <c r="R103" i="1"/>
  <c r="R314" i="1"/>
  <c r="R462" i="1"/>
  <c r="R256" i="1"/>
  <c r="R463" i="1"/>
  <c r="R192" i="1"/>
  <c r="R315" i="1"/>
  <c r="R104" i="1"/>
  <c r="R105" i="1"/>
  <c r="R316" i="1"/>
  <c r="R193" i="1"/>
  <c r="R386" i="1"/>
  <c r="R257" i="1"/>
  <c r="R353" i="1"/>
  <c r="R106" i="1"/>
  <c r="R376" i="1"/>
  <c r="R194" i="1"/>
  <c r="R464" i="1"/>
  <c r="R317" i="1"/>
  <c r="R107" i="1"/>
  <c r="R465" i="1"/>
  <c r="R195" i="1"/>
  <c r="R258" i="1"/>
  <c r="R387" i="1"/>
  <c r="R196" i="1"/>
  <c r="R318" i="1"/>
  <c r="R108" i="1"/>
  <c r="R388" i="1"/>
  <c r="R319" i="1"/>
  <c r="R109" i="1"/>
  <c r="R197" i="1"/>
  <c r="R466" i="1"/>
  <c r="R467" i="1"/>
  <c r="R198" i="1"/>
  <c r="R320" i="1"/>
  <c r="R110" i="1"/>
  <c r="R321" i="1"/>
  <c r="R30" i="1"/>
  <c r="R111" i="1"/>
  <c r="R199" i="1"/>
  <c r="R112" i="1"/>
  <c r="R468" i="1"/>
  <c r="R322" i="1"/>
  <c r="R349" i="1"/>
  <c r="R200" i="1"/>
  <c r="R31" i="1"/>
  <c r="R238" i="1"/>
  <c r="R323" i="1"/>
  <c r="R113" i="1"/>
  <c r="R469" i="1"/>
  <c r="R201" i="1"/>
  <c r="R366" i="1"/>
  <c r="R32" i="1"/>
  <c r="R470" i="1"/>
  <c r="R48" i="1"/>
  <c r="R377" i="1"/>
  <c r="R114" i="1"/>
  <c r="R471" i="1"/>
  <c r="R202" i="1"/>
  <c r="R472" i="1"/>
  <c r="R324" i="1"/>
  <c r="R203" i="1"/>
  <c r="R115" i="1"/>
  <c r="R473" i="1"/>
  <c r="R33" i="1"/>
  <c r="R398" i="1"/>
  <c r="R474" i="1"/>
  <c r="R204" i="1"/>
  <c r="R399" i="1"/>
  <c r="R34" i="1"/>
  <c r="R116" i="1"/>
  <c r="R325" i="1"/>
  <c r="R259" i="1"/>
  <c r="R326" i="1"/>
  <c r="R205" i="1"/>
  <c r="R117" i="1"/>
  <c r="R367" i="1"/>
  <c r="R239" i="1"/>
  <c r="R35" i="1"/>
  <c r="R47" i="1"/>
  <c r="R475" i="1"/>
  <c r="R327" i="1"/>
  <c r="R476" i="1"/>
  <c r="R206" i="1"/>
  <c r="R400" i="1"/>
  <c r="R118" i="1"/>
  <c r="R36" i="1"/>
  <c r="R240" i="1"/>
  <c r="R477" i="1"/>
  <c r="R478" i="1"/>
  <c r="R119" i="1"/>
  <c r="R479" i="1"/>
  <c r="R37" i="1"/>
  <c r="R480" i="1"/>
  <c r="R241" i="1"/>
  <c r="R207" i="1"/>
  <c r="R208" i="1"/>
  <c r="R120" i="1"/>
  <c r="R328" i="1"/>
  <c r="R232" i="1"/>
  <c r="R481" i="1"/>
  <c r="R401" i="1"/>
  <c r="R38" i="1"/>
  <c r="R260" i="1"/>
  <c r="R329" i="1"/>
  <c r="R209" i="1"/>
  <c r="R354" i="1"/>
  <c r="R121" i="1"/>
  <c r="R482" i="1"/>
  <c r="R122" i="1"/>
  <c r="R210" i="1"/>
  <c r="R330" i="1"/>
  <c r="R483" i="1"/>
  <c r="R331" i="1"/>
  <c r="R261" i="1"/>
  <c r="R39" i="1"/>
  <c r="R484" i="1"/>
  <c r="R211" i="1"/>
  <c r="R123" i="1"/>
  <c r="R368" i="1"/>
  <c r="R485" i="1"/>
  <c r="R378" i="1"/>
  <c r="R355" i="1"/>
  <c r="R212" i="1"/>
  <c r="R124" i="1"/>
  <c r="R332" i="1"/>
  <c r="R262" i="1"/>
  <c r="R402" i="1"/>
  <c r="R486" i="1"/>
  <c r="R125" i="1"/>
  <c r="R356" i="1"/>
  <c r="R333" i="1"/>
  <c r="R213" i="1"/>
  <c r="R40" i="1"/>
  <c r="R487" i="1"/>
  <c r="R49" i="1"/>
  <c r="R126" i="1"/>
  <c r="R403" i="1"/>
  <c r="R214" i="1"/>
  <c r="R334" i="1"/>
  <c r="R488" i="1"/>
  <c r="R489" i="1"/>
  <c r="R263" i="1"/>
  <c r="R127" i="1"/>
  <c r="R215" i="1"/>
  <c r="R490" i="1"/>
  <c r="R335" i="1"/>
  <c r="R336" i="1"/>
  <c r="R128" i="1"/>
  <c r="R216" i="1"/>
  <c r="R337" i="1"/>
  <c r="R217" i="1"/>
  <c r="R491" i="1"/>
  <c r="R129" i="1"/>
  <c r="R338" i="1"/>
  <c r="R492" i="1"/>
  <c r="R130" i="1"/>
  <c r="R493" i="1"/>
  <c r="R494" i="1"/>
  <c r="R495" i="1"/>
  <c r="R218" i="1"/>
  <c r="R496" i="1"/>
  <c r="R41" i="1"/>
  <c r="R219" i="1"/>
  <c r="R242" i="1"/>
  <c r="R497" i="1"/>
  <c r="R339" i="1"/>
  <c r="R404" i="1"/>
  <c r="R131" i="1"/>
  <c r="R498" i="1"/>
  <c r="R220" i="1"/>
  <c r="R42" i="1"/>
  <c r="R132" i="1"/>
  <c r="R340" i="1"/>
  <c r="R133" i="1"/>
  <c r="R341" i="1"/>
  <c r="R43" i="1"/>
  <c r="R405" i="1"/>
  <c r="R499" i="1"/>
  <c r="R221" i="1"/>
  <c r="R222" i="1"/>
  <c r="R500" i="1"/>
  <c r="R501" i="1"/>
  <c r="R502" i="1"/>
  <c r="R503" i="1"/>
  <c r="R134" i="1"/>
  <c r="R264" i="1"/>
  <c r="R342" i="1"/>
  <c r="R223" i="1"/>
  <c r="R135" i="1"/>
  <c r="R44" i="1"/>
  <c r="R504" i="1"/>
  <c r="R505" i="1"/>
  <c r="R343" i="1"/>
  <c r="R265" i="1"/>
  <c r="R506" i="1"/>
  <c r="R224" i="1"/>
  <c r="R357" i="1"/>
  <c r="R136" i="1"/>
  <c r="R344" i="1"/>
  <c r="R507" i="1"/>
  <c r="R508" i="1"/>
  <c r="R137" i="1"/>
  <c r="R406" i="1"/>
  <c r="R225" i="1"/>
  <c r="R345" i="1"/>
  <c r="R2" i="1"/>
  <c r="Q266" i="1"/>
  <c r="Q233" i="1"/>
  <c r="Q358" i="1"/>
  <c r="Q407" i="1"/>
  <c r="Q50" i="1"/>
  <c r="Q138" i="1"/>
  <c r="Q267" i="1"/>
  <c r="Q408" i="1"/>
  <c r="Q409" i="1"/>
  <c r="Q51" i="1"/>
  <c r="Q139" i="1"/>
  <c r="Q268" i="1"/>
  <c r="Q410" i="1"/>
  <c r="Q140" i="1"/>
  <c r="Q243" i="1"/>
  <c r="Q411" i="1"/>
  <c r="Q412" i="1"/>
  <c r="Q350" i="1"/>
  <c r="Q52" i="1"/>
  <c r="Q269" i="1"/>
  <c r="Q141" i="1"/>
  <c r="Q53" i="1"/>
  <c r="Q3" i="1"/>
  <c r="Q4" i="1"/>
  <c r="Q142" i="1"/>
  <c r="Q54" i="1"/>
  <c r="Q270" i="1"/>
  <c r="Q389" i="1"/>
  <c r="Q413" i="1"/>
  <c r="Q143" i="1"/>
  <c r="Q271" i="1"/>
  <c r="Q414" i="1"/>
  <c r="Q351" i="1"/>
  <c r="Q55" i="1"/>
  <c r="Q415" i="1"/>
  <c r="Q272" i="1"/>
  <c r="Q244" i="1"/>
  <c r="Q144" i="1"/>
  <c r="Q56" i="1"/>
  <c r="Q369" i="1"/>
  <c r="Q5" i="1"/>
  <c r="Q273" i="1"/>
  <c r="Q145" i="1"/>
  <c r="Q57" i="1"/>
  <c r="Q416" i="1"/>
  <c r="Q274" i="1"/>
  <c r="Q146" i="1"/>
  <c r="Q58" i="1"/>
  <c r="Q234" i="1"/>
  <c r="Q359" i="1"/>
  <c r="Q6" i="1"/>
  <c r="Q245" i="1"/>
  <c r="Q227" i="1"/>
  <c r="Q417" i="1"/>
  <c r="Q275" i="1"/>
  <c r="Q147" i="1"/>
  <c r="Q59" i="1"/>
  <c r="Q7" i="1"/>
  <c r="Q148" i="1"/>
  <c r="Q276" i="1"/>
  <c r="Q418" i="1"/>
  <c r="Q60" i="1"/>
  <c r="Q360" i="1"/>
  <c r="Q149" i="1"/>
  <c r="Q390" i="1"/>
  <c r="Q61" i="1"/>
  <c r="Q277" i="1"/>
  <c r="Q419" i="1"/>
  <c r="Q235" i="1"/>
  <c r="Q346" i="1"/>
  <c r="Q150" i="1"/>
  <c r="Q420" i="1"/>
  <c r="Q278" i="1"/>
  <c r="Q62" i="1"/>
  <c r="Q421" i="1"/>
  <c r="Q8" i="1"/>
  <c r="Q63" i="1"/>
  <c r="Q279" i="1"/>
  <c r="Q151" i="1"/>
  <c r="Q64" i="1"/>
  <c r="Q280" i="1"/>
  <c r="Q152" i="1"/>
  <c r="Q236" i="1"/>
  <c r="Q391" i="1"/>
  <c r="Q9" i="1"/>
  <c r="Q153" i="1"/>
  <c r="Q65" i="1"/>
  <c r="Q281" i="1"/>
  <c r="Q422" i="1"/>
  <c r="Q392" i="1"/>
  <c r="Q423" i="1"/>
  <c r="Q10" i="1"/>
  <c r="Q424" i="1"/>
  <c r="Q361" i="1"/>
  <c r="Q154" i="1"/>
  <c r="Q11" i="1"/>
  <c r="Q66" i="1"/>
  <c r="Q282" i="1"/>
  <c r="Q379" i="1"/>
  <c r="Q283" i="1"/>
  <c r="Q228" i="1"/>
  <c r="Q67" i="1"/>
  <c r="Q425" i="1"/>
  <c r="Q155" i="1"/>
  <c r="Q246" i="1"/>
  <c r="Q284" i="1"/>
  <c r="Q156" i="1"/>
  <c r="Q12" i="1"/>
  <c r="Q362" i="1"/>
  <c r="Q68" i="1"/>
  <c r="Q380" i="1"/>
  <c r="Q69" i="1"/>
  <c r="Q285" i="1"/>
  <c r="Q426" i="1"/>
  <c r="Q157" i="1"/>
  <c r="Q427" i="1"/>
  <c r="Q428" i="1"/>
  <c r="Q158" i="1"/>
  <c r="Q381" i="1"/>
  <c r="Q229" i="1"/>
  <c r="Q247" i="1"/>
  <c r="Q429" i="1"/>
  <c r="Q286" i="1"/>
  <c r="Q70" i="1"/>
  <c r="Q159" i="1"/>
  <c r="Q287" i="1"/>
  <c r="Q13" i="1"/>
  <c r="Q71" i="1"/>
  <c r="Q160" i="1"/>
  <c r="Q72" i="1"/>
  <c r="Q288" i="1"/>
  <c r="Q382" i="1"/>
  <c r="Q161" i="1"/>
  <c r="Q430" i="1"/>
  <c r="Q73" i="1"/>
  <c r="Q289" i="1"/>
  <c r="Q290" i="1"/>
  <c r="Q162" i="1"/>
  <c r="Q74" i="1"/>
  <c r="Q248" i="1"/>
  <c r="Q431" i="1"/>
  <c r="Q75" i="1"/>
  <c r="Q249" i="1"/>
  <c r="Q432" i="1"/>
  <c r="Q163" i="1"/>
  <c r="Q291" i="1"/>
  <c r="Q370" i="1"/>
  <c r="Q164" i="1"/>
  <c r="Q433" i="1"/>
  <c r="Q76" i="1"/>
  <c r="Q77" i="1"/>
  <c r="Q292" i="1"/>
  <c r="Q165" i="1"/>
  <c r="Q166" i="1"/>
  <c r="Q78" i="1"/>
  <c r="Q293" i="1"/>
  <c r="Q14" i="1"/>
  <c r="Q79" i="1"/>
  <c r="Q167" i="1"/>
  <c r="Q294" i="1"/>
  <c r="Q168" i="1"/>
  <c r="Q434" i="1"/>
  <c r="Q80" i="1"/>
  <c r="Q295" i="1"/>
  <c r="Q435" i="1"/>
  <c r="Q230" i="1"/>
  <c r="Q81" i="1"/>
  <c r="Q250" i="1"/>
  <c r="Q296" i="1"/>
  <c r="Q15" i="1"/>
  <c r="Q383" i="1"/>
  <c r="Q169" i="1"/>
  <c r="Q297" i="1"/>
  <c r="Q16" i="1"/>
  <c r="Q436" i="1"/>
  <c r="Q437" i="1"/>
  <c r="Q393" i="1"/>
  <c r="Q82" i="1"/>
  <c r="Q170" i="1"/>
  <c r="Q438" i="1"/>
  <c r="Q83" i="1"/>
  <c r="Q171" i="1"/>
  <c r="Q298" i="1"/>
  <c r="Q347" i="1"/>
  <c r="Q439" i="1"/>
  <c r="Q84" i="1"/>
  <c r="Q172" i="1"/>
  <c r="Q371" i="1"/>
  <c r="Q440" i="1"/>
  <c r="Q441" i="1"/>
  <c r="Q372" i="1"/>
  <c r="Q85" i="1"/>
  <c r="Q173" i="1"/>
  <c r="Q86" i="1"/>
  <c r="Q174" i="1"/>
  <c r="Q299" i="1"/>
  <c r="Q17" i="1"/>
  <c r="Q87" i="1"/>
  <c r="Q300" i="1"/>
  <c r="Q442" i="1"/>
  <c r="Q18" i="1"/>
  <c r="Q175" i="1"/>
  <c r="Q363" i="1"/>
  <c r="Q176" i="1"/>
  <c r="Q443" i="1"/>
  <c r="Q88" i="1"/>
  <c r="Q301" i="1"/>
  <c r="Q251" i="1"/>
  <c r="Q89" i="1"/>
  <c r="Q302" i="1"/>
  <c r="Q177" i="1"/>
  <c r="Q364" i="1"/>
  <c r="Q19" i="1"/>
  <c r="Q303" i="1"/>
  <c r="Q444" i="1"/>
  <c r="Q384" i="1"/>
  <c r="Q178" i="1"/>
  <c r="Q90" i="1"/>
  <c r="Q20" i="1"/>
  <c r="Q21" i="1"/>
  <c r="Q91" i="1"/>
  <c r="Q179" i="1"/>
  <c r="Q304" i="1"/>
  <c r="Q394" i="1"/>
  <c r="Q22" i="1"/>
  <c r="Q305" i="1"/>
  <c r="Q92" i="1"/>
  <c r="Q180" i="1"/>
  <c r="Q373" i="1"/>
  <c r="Q445" i="1"/>
  <c r="Q181" i="1"/>
  <c r="Q395" i="1"/>
  <c r="Q93" i="1"/>
  <c r="Q252" i="1"/>
  <c r="Q446" i="1"/>
  <c r="Q182" i="1"/>
  <c r="Q23" i="1"/>
  <c r="Q306" i="1"/>
  <c r="Q94" i="1"/>
  <c r="Q365" i="1"/>
  <c r="Q24" i="1"/>
  <c r="Q183" i="1"/>
  <c r="Q307" i="1"/>
  <c r="Q95" i="1"/>
  <c r="Q96" i="1"/>
  <c r="Q308" i="1"/>
  <c r="Q447" i="1"/>
  <c r="Q348" i="1"/>
  <c r="Q45" i="1"/>
  <c r="Q184" i="1"/>
  <c r="Q25" i="1"/>
  <c r="Q237" i="1"/>
  <c r="Q448" i="1"/>
  <c r="Q309" i="1"/>
  <c r="Q449" i="1"/>
  <c r="Q450" i="1"/>
  <c r="Q97" i="1"/>
  <c r="Q451" i="1"/>
  <c r="Q253" i="1"/>
  <c r="Q396" i="1"/>
  <c r="Q26" i="1"/>
  <c r="Q452" i="1"/>
  <c r="Q185" i="1"/>
  <c r="Q453" i="1"/>
  <c r="Q186" i="1"/>
  <c r="Q98" i="1"/>
  <c r="Q374" i="1"/>
  <c r="Q454" i="1"/>
  <c r="Q455" i="1"/>
  <c r="Q27" i="1"/>
  <c r="Q187" i="1"/>
  <c r="Q397" i="1"/>
  <c r="Q310" i="1"/>
  <c r="Q99" i="1"/>
  <c r="Q254" i="1"/>
  <c r="Q311" i="1"/>
  <c r="Q456" i="1"/>
  <c r="Q188" i="1"/>
  <c r="Q100" i="1"/>
  <c r="Q457" i="1"/>
  <c r="Q189" i="1"/>
  <c r="Q231" i="1"/>
  <c r="Q458" i="1"/>
  <c r="Q101" i="1"/>
  <c r="Q459" i="1"/>
  <c r="Q28" i="1"/>
  <c r="Q385" i="1"/>
  <c r="Q312" i="1"/>
  <c r="Q255" i="1"/>
  <c r="Q313" i="1"/>
  <c r="Q29" i="1"/>
  <c r="Q102" i="1"/>
  <c r="Q190" i="1"/>
  <c r="Q46" i="1"/>
  <c r="Q375" i="1"/>
  <c r="Q460" i="1"/>
  <c r="Q191" i="1"/>
  <c r="Q352" i="1"/>
  <c r="Q461" i="1"/>
  <c r="Q103" i="1"/>
  <c r="Q314" i="1"/>
  <c r="Q462" i="1"/>
  <c r="Q256" i="1"/>
  <c r="Q463" i="1"/>
  <c r="Q192" i="1"/>
  <c r="Q315" i="1"/>
  <c r="Q104" i="1"/>
  <c r="Q105" i="1"/>
  <c r="Q316" i="1"/>
  <c r="Q193" i="1"/>
  <c r="Q386" i="1"/>
  <c r="Q257" i="1"/>
  <c r="Q353" i="1"/>
  <c r="Q106" i="1"/>
  <c r="Q376" i="1"/>
  <c r="Q194" i="1"/>
  <c r="Q464" i="1"/>
  <c r="Q317" i="1"/>
  <c r="Q107" i="1"/>
  <c r="Q465" i="1"/>
  <c r="Q195" i="1"/>
  <c r="Q258" i="1"/>
  <c r="Q387" i="1"/>
  <c r="Q196" i="1"/>
  <c r="Q318" i="1"/>
  <c r="Q108" i="1"/>
  <c r="Q388" i="1"/>
  <c r="Q319" i="1"/>
  <c r="Q109" i="1"/>
  <c r="Q197" i="1"/>
  <c r="Q466" i="1"/>
  <c r="Q467" i="1"/>
  <c r="Q198" i="1"/>
  <c r="Q320" i="1"/>
  <c r="Q110" i="1"/>
  <c r="Q321" i="1"/>
  <c r="Q30" i="1"/>
  <c r="Q111" i="1"/>
  <c r="Q199" i="1"/>
  <c r="Q112" i="1"/>
  <c r="Q468" i="1"/>
  <c r="Q322" i="1"/>
  <c r="Q349" i="1"/>
  <c r="Q200" i="1"/>
  <c r="Q31" i="1"/>
  <c r="Q238" i="1"/>
  <c r="Q323" i="1"/>
  <c r="Q113" i="1"/>
  <c r="Q469" i="1"/>
  <c r="Q201" i="1"/>
  <c r="Q366" i="1"/>
  <c r="Q32" i="1"/>
  <c r="Q470" i="1"/>
  <c r="Q377" i="1"/>
  <c r="Q114" i="1"/>
  <c r="Q471" i="1"/>
  <c r="Q202" i="1"/>
  <c r="Q472" i="1"/>
  <c r="Q324" i="1"/>
  <c r="Q203" i="1"/>
  <c r="Q115" i="1"/>
  <c r="Q473" i="1"/>
  <c r="Q33" i="1"/>
  <c r="Q398" i="1"/>
  <c r="Q474" i="1"/>
  <c r="Q204" i="1"/>
  <c r="Q399" i="1"/>
  <c r="Q34" i="1"/>
  <c r="Q116" i="1"/>
  <c r="Q325" i="1"/>
  <c r="Q259" i="1"/>
  <c r="Q326" i="1"/>
  <c r="Q205" i="1"/>
  <c r="Q117" i="1"/>
  <c r="Q367" i="1"/>
  <c r="Q239" i="1"/>
  <c r="Q35" i="1"/>
  <c r="Q47" i="1"/>
  <c r="Q475" i="1"/>
  <c r="Q327" i="1"/>
  <c r="Q476" i="1"/>
  <c r="Q206" i="1"/>
  <c r="Q400" i="1"/>
  <c r="Q118" i="1"/>
  <c r="Q36" i="1"/>
  <c r="Q240" i="1"/>
  <c r="Q477" i="1"/>
  <c r="Q478" i="1"/>
  <c r="Q119" i="1"/>
  <c r="Q479" i="1"/>
  <c r="Q37" i="1"/>
  <c r="Q480" i="1"/>
  <c r="Q241" i="1"/>
  <c r="Q207" i="1"/>
  <c r="Q208" i="1"/>
  <c r="Q120" i="1"/>
  <c r="Q328" i="1"/>
  <c r="Q232" i="1"/>
  <c r="Q481" i="1"/>
  <c r="Q401" i="1"/>
  <c r="Q38" i="1"/>
  <c r="Q260" i="1"/>
  <c r="Q329" i="1"/>
  <c r="Q209" i="1"/>
  <c r="Q354" i="1"/>
  <c r="Q121" i="1"/>
  <c r="Q482" i="1"/>
  <c r="Q122" i="1"/>
  <c r="Q210" i="1"/>
  <c r="Q330" i="1"/>
  <c r="Q483" i="1"/>
  <c r="Q331" i="1"/>
  <c r="Q261" i="1"/>
  <c r="Q39" i="1"/>
  <c r="Q484" i="1"/>
  <c r="Q211" i="1"/>
  <c r="Q123" i="1"/>
  <c r="Q368" i="1"/>
  <c r="Q485" i="1"/>
  <c r="Q378" i="1"/>
  <c r="Q355" i="1"/>
  <c r="Q212" i="1"/>
  <c r="Q124" i="1"/>
  <c r="Q332" i="1"/>
  <c r="Q262" i="1"/>
  <c r="Q402" i="1"/>
  <c r="Q486" i="1"/>
  <c r="Q125" i="1"/>
  <c r="Q356" i="1"/>
  <c r="Q333" i="1"/>
  <c r="Q213" i="1"/>
  <c r="Q40" i="1"/>
  <c r="Q487" i="1"/>
  <c r="Q126" i="1"/>
  <c r="Q403" i="1"/>
  <c r="Q214" i="1"/>
  <c r="Q334" i="1"/>
  <c r="Q488" i="1"/>
  <c r="Q489" i="1"/>
  <c r="Q263" i="1"/>
  <c r="Q127" i="1"/>
  <c r="Q215" i="1"/>
  <c r="Q490" i="1"/>
  <c r="Q335" i="1"/>
  <c r="Q336" i="1"/>
  <c r="Q128" i="1"/>
  <c r="Q216" i="1"/>
  <c r="Q337" i="1"/>
  <c r="Q217" i="1"/>
  <c r="Q491" i="1"/>
  <c r="Q129" i="1"/>
  <c r="Q338" i="1"/>
  <c r="Q492" i="1"/>
  <c r="Q130" i="1"/>
  <c r="Q493" i="1"/>
  <c r="Q494" i="1"/>
  <c r="Q495" i="1"/>
  <c r="Q218" i="1"/>
  <c r="Q496" i="1"/>
  <c r="Q41" i="1"/>
  <c r="Q219" i="1"/>
  <c r="Q242" i="1"/>
  <c r="Q497" i="1"/>
  <c r="Q339" i="1"/>
  <c r="Q404" i="1"/>
  <c r="Q131" i="1"/>
  <c r="Q498" i="1"/>
  <c r="Q220" i="1"/>
  <c r="Q42" i="1"/>
  <c r="Q132" i="1"/>
  <c r="Q340" i="1"/>
  <c r="Q133" i="1"/>
  <c r="Q341" i="1"/>
  <c r="Q43" i="1"/>
  <c r="Q405" i="1"/>
  <c r="Q499" i="1"/>
  <c r="Q221" i="1"/>
  <c r="Q222" i="1"/>
  <c r="Q500" i="1"/>
  <c r="Q501" i="1"/>
  <c r="Q502" i="1"/>
  <c r="Q503" i="1"/>
  <c r="Q134" i="1"/>
  <c r="Q264" i="1"/>
  <c r="Q342" i="1"/>
  <c r="Q223" i="1"/>
  <c r="Q135" i="1"/>
  <c r="Q44" i="1"/>
  <c r="Q504" i="1"/>
  <c r="Q505" i="1"/>
  <c r="Q343" i="1"/>
  <c r="Q226" i="1"/>
  <c r="Q265" i="1"/>
  <c r="Q506" i="1"/>
  <c r="Q224" i="1"/>
  <c r="Q357" i="1"/>
  <c r="Q136" i="1"/>
  <c r="Q344" i="1"/>
  <c r="Q507" i="1"/>
  <c r="Q508" i="1"/>
  <c r="Q137" i="1"/>
  <c r="Q406" i="1"/>
  <c r="Q225" i="1"/>
  <c r="Q345" i="1"/>
  <c r="Q2" i="1"/>
  <c r="P266" i="1"/>
  <c r="P233" i="1"/>
  <c r="P358" i="1"/>
  <c r="P407" i="1"/>
  <c r="P50" i="1"/>
  <c r="P138" i="1"/>
  <c r="P267" i="1"/>
  <c r="P408" i="1"/>
  <c r="P409" i="1"/>
  <c r="P51" i="1"/>
  <c r="P139" i="1"/>
  <c r="P268" i="1"/>
  <c r="P410" i="1"/>
  <c r="P140" i="1"/>
  <c r="P243" i="1"/>
  <c r="P411" i="1"/>
  <c r="P412" i="1"/>
  <c r="P350" i="1"/>
  <c r="P52" i="1"/>
  <c r="P269" i="1"/>
  <c r="P141" i="1"/>
  <c r="P53" i="1"/>
  <c r="P3" i="1"/>
  <c r="P4" i="1"/>
  <c r="P142" i="1"/>
  <c r="P54" i="1"/>
  <c r="P270" i="1"/>
  <c r="P389" i="1"/>
  <c r="P413" i="1"/>
  <c r="P143" i="1"/>
  <c r="P271" i="1"/>
  <c r="P414" i="1"/>
  <c r="P351" i="1"/>
  <c r="P55" i="1"/>
  <c r="P415" i="1"/>
  <c r="P272" i="1"/>
  <c r="P244" i="1"/>
  <c r="P144" i="1"/>
  <c r="P56" i="1"/>
  <c r="P369" i="1"/>
  <c r="P5" i="1"/>
  <c r="P273" i="1"/>
  <c r="P145" i="1"/>
  <c r="P57" i="1"/>
  <c r="P416" i="1"/>
  <c r="P274" i="1"/>
  <c r="P146" i="1"/>
  <c r="P58" i="1"/>
  <c r="P234" i="1"/>
  <c r="P359" i="1"/>
  <c r="P6" i="1"/>
  <c r="P245" i="1"/>
  <c r="P227" i="1"/>
  <c r="P417" i="1"/>
  <c r="P275" i="1"/>
  <c r="P147" i="1"/>
  <c r="P59" i="1"/>
  <c r="P7" i="1"/>
  <c r="P148" i="1"/>
  <c r="P276" i="1"/>
  <c r="P418" i="1"/>
  <c r="P60" i="1"/>
  <c r="P360" i="1"/>
  <c r="P149" i="1"/>
  <c r="P390" i="1"/>
  <c r="P61" i="1"/>
  <c r="P277" i="1"/>
  <c r="P419" i="1"/>
  <c r="P235" i="1"/>
  <c r="P346" i="1"/>
  <c r="P150" i="1"/>
  <c r="P420" i="1"/>
  <c r="P278" i="1"/>
  <c r="P62" i="1"/>
  <c r="P421" i="1"/>
  <c r="P8" i="1"/>
  <c r="P63" i="1"/>
  <c r="P279" i="1"/>
  <c r="P151" i="1"/>
  <c r="P64" i="1"/>
  <c r="P280" i="1"/>
  <c r="P152" i="1"/>
  <c r="P236" i="1"/>
  <c r="P391" i="1"/>
  <c r="P9" i="1"/>
  <c r="P153" i="1"/>
  <c r="P65" i="1"/>
  <c r="P281" i="1"/>
  <c r="P422" i="1"/>
  <c r="P392" i="1"/>
  <c r="P423" i="1"/>
  <c r="P10" i="1"/>
  <c r="P424" i="1"/>
  <c r="P361" i="1"/>
  <c r="P154" i="1"/>
  <c r="P11" i="1"/>
  <c r="P66" i="1"/>
  <c r="P282" i="1"/>
  <c r="P379" i="1"/>
  <c r="P283" i="1"/>
  <c r="P228" i="1"/>
  <c r="P67" i="1"/>
  <c r="P425" i="1"/>
  <c r="P155" i="1"/>
  <c r="P246" i="1"/>
  <c r="P284" i="1"/>
  <c r="P156" i="1"/>
  <c r="P12" i="1"/>
  <c r="P362" i="1"/>
  <c r="P68" i="1"/>
  <c r="P380" i="1"/>
  <c r="P69" i="1"/>
  <c r="P285" i="1"/>
  <c r="P426" i="1"/>
  <c r="P157" i="1"/>
  <c r="P427" i="1"/>
  <c r="P428" i="1"/>
  <c r="P158" i="1"/>
  <c r="P381" i="1"/>
  <c r="P229" i="1"/>
  <c r="P247" i="1"/>
  <c r="P429" i="1"/>
  <c r="P286" i="1"/>
  <c r="P70" i="1"/>
  <c r="P159" i="1"/>
  <c r="P287" i="1"/>
  <c r="P13" i="1"/>
  <c r="P71" i="1"/>
  <c r="P160" i="1"/>
  <c r="P72" i="1"/>
  <c r="P288" i="1"/>
  <c r="P382" i="1"/>
  <c r="P161" i="1"/>
  <c r="P430" i="1"/>
  <c r="P73" i="1"/>
  <c r="P289" i="1"/>
  <c r="P290" i="1"/>
  <c r="P162" i="1"/>
  <c r="P74" i="1"/>
  <c r="P248" i="1"/>
  <c r="P431" i="1"/>
  <c r="P75" i="1"/>
  <c r="P249" i="1"/>
  <c r="P432" i="1"/>
  <c r="P163" i="1"/>
  <c r="P291" i="1"/>
  <c r="P370" i="1"/>
  <c r="P164" i="1"/>
  <c r="P433" i="1"/>
  <c r="P76" i="1"/>
  <c r="P77" i="1"/>
  <c r="P292" i="1"/>
  <c r="P165" i="1"/>
  <c r="P166" i="1"/>
  <c r="P78" i="1"/>
  <c r="P293" i="1"/>
  <c r="P14" i="1"/>
  <c r="P79" i="1"/>
  <c r="P167" i="1"/>
  <c r="P294" i="1"/>
  <c r="P168" i="1"/>
  <c r="P434" i="1"/>
  <c r="P80" i="1"/>
  <c r="P295" i="1"/>
  <c r="P435" i="1"/>
  <c r="P230" i="1"/>
  <c r="P81" i="1"/>
  <c r="P250" i="1"/>
  <c r="P296" i="1"/>
  <c r="P15" i="1"/>
  <c r="P383" i="1"/>
  <c r="P169" i="1"/>
  <c r="P297" i="1"/>
  <c r="P16" i="1"/>
  <c r="P436" i="1"/>
  <c r="P437" i="1"/>
  <c r="P393" i="1"/>
  <c r="P82" i="1"/>
  <c r="P170" i="1"/>
  <c r="P438" i="1"/>
  <c r="P83" i="1"/>
  <c r="P171" i="1"/>
  <c r="P298" i="1"/>
  <c r="P347" i="1"/>
  <c r="P439" i="1"/>
  <c r="P84" i="1"/>
  <c r="P172" i="1"/>
  <c r="P371" i="1"/>
  <c r="P440" i="1"/>
  <c r="P441" i="1"/>
  <c r="P372" i="1"/>
  <c r="P85" i="1"/>
  <c r="P173" i="1"/>
  <c r="P86" i="1"/>
  <c r="P174" i="1"/>
  <c r="P299" i="1"/>
  <c r="P17" i="1"/>
  <c r="P87" i="1"/>
  <c r="P300" i="1"/>
  <c r="P442" i="1"/>
  <c r="P18" i="1"/>
  <c r="P175" i="1"/>
  <c r="P363" i="1"/>
  <c r="P176" i="1"/>
  <c r="P443" i="1"/>
  <c r="P88" i="1"/>
  <c r="P301" i="1"/>
  <c r="P251" i="1"/>
  <c r="P89" i="1"/>
  <c r="P302" i="1"/>
  <c r="P177" i="1"/>
  <c r="P364" i="1"/>
  <c r="P19" i="1"/>
  <c r="P303" i="1"/>
  <c r="P444" i="1"/>
  <c r="P384" i="1"/>
  <c r="P178" i="1"/>
  <c r="P90" i="1"/>
  <c r="P20" i="1"/>
  <c r="P21" i="1"/>
  <c r="P91" i="1"/>
  <c r="P179" i="1"/>
  <c r="P304" i="1"/>
  <c r="P394" i="1"/>
  <c r="P22" i="1"/>
  <c r="P305" i="1"/>
  <c r="P92" i="1"/>
  <c r="P180" i="1"/>
  <c r="P373" i="1"/>
  <c r="P445" i="1"/>
  <c r="P181" i="1"/>
  <c r="P395" i="1"/>
  <c r="P93" i="1"/>
  <c r="P252" i="1"/>
  <c r="P446" i="1"/>
  <c r="P182" i="1"/>
  <c r="P23" i="1"/>
  <c r="P306" i="1"/>
  <c r="P94" i="1"/>
  <c r="P365" i="1"/>
  <c r="P24" i="1"/>
  <c r="P183" i="1"/>
  <c r="P307" i="1"/>
  <c r="P95" i="1"/>
  <c r="P96" i="1"/>
  <c r="P308" i="1"/>
  <c r="P447" i="1"/>
  <c r="P348" i="1"/>
  <c r="P184" i="1"/>
  <c r="P25" i="1"/>
  <c r="P237" i="1"/>
  <c r="P448" i="1"/>
  <c r="P309" i="1"/>
  <c r="P449" i="1"/>
  <c r="P450" i="1"/>
  <c r="P97" i="1"/>
  <c r="P451" i="1"/>
  <c r="P253" i="1"/>
  <c r="P396" i="1"/>
  <c r="P26" i="1"/>
  <c r="P452" i="1"/>
  <c r="P185" i="1"/>
  <c r="P453" i="1"/>
  <c r="P186" i="1"/>
  <c r="P98" i="1"/>
  <c r="P374" i="1"/>
  <c r="P454" i="1"/>
  <c r="P455" i="1"/>
  <c r="P27" i="1"/>
  <c r="P187" i="1"/>
  <c r="P397" i="1"/>
  <c r="P310" i="1"/>
  <c r="P99" i="1"/>
  <c r="P254" i="1"/>
  <c r="P311" i="1"/>
  <c r="P456" i="1"/>
  <c r="P188" i="1"/>
  <c r="P100" i="1"/>
  <c r="P457" i="1"/>
  <c r="P189" i="1"/>
  <c r="P231" i="1"/>
  <c r="P458" i="1"/>
  <c r="P101" i="1"/>
  <c r="P459" i="1"/>
  <c r="P28" i="1"/>
  <c r="P385" i="1"/>
  <c r="P312" i="1"/>
  <c r="P255" i="1"/>
  <c r="P313" i="1"/>
  <c r="P29" i="1"/>
  <c r="P102" i="1"/>
  <c r="P190" i="1"/>
  <c r="P375" i="1"/>
  <c r="P460" i="1"/>
  <c r="P191" i="1"/>
  <c r="P352" i="1"/>
  <c r="P461" i="1"/>
  <c r="P103" i="1"/>
  <c r="P314" i="1"/>
  <c r="P462" i="1"/>
  <c r="P256" i="1"/>
  <c r="P463" i="1"/>
  <c r="P192" i="1"/>
  <c r="P315" i="1"/>
  <c r="P104" i="1"/>
  <c r="P105" i="1"/>
  <c r="P316" i="1"/>
  <c r="P193" i="1"/>
  <c r="P386" i="1"/>
  <c r="P257" i="1"/>
  <c r="P353" i="1"/>
  <c r="P106" i="1"/>
  <c r="P376" i="1"/>
  <c r="P194" i="1"/>
  <c r="P464" i="1"/>
  <c r="P317" i="1"/>
  <c r="P107" i="1"/>
  <c r="P465" i="1"/>
  <c r="P195" i="1"/>
  <c r="P258" i="1"/>
  <c r="P387" i="1"/>
  <c r="P196" i="1"/>
  <c r="P318" i="1"/>
  <c r="P108" i="1"/>
  <c r="P388" i="1"/>
  <c r="P319" i="1"/>
  <c r="P109" i="1"/>
  <c r="P197" i="1"/>
  <c r="P466" i="1"/>
  <c r="P467" i="1"/>
  <c r="P198" i="1"/>
  <c r="P320" i="1"/>
  <c r="P110" i="1"/>
  <c r="P321" i="1"/>
  <c r="P30" i="1"/>
  <c r="P111" i="1"/>
  <c r="P199" i="1"/>
  <c r="P112" i="1"/>
  <c r="P468" i="1"/>
  <c r="P322" i="1"/>
  <c r="P349" i="1"/>
  <c r="P200" i="1"/>
  <c r="P31" i="1"/>
  <c r="P238" i="1"/>
  <c r="P323" i="1"/>
  <c r="P113" i="1"/>
  <c r="P469" i="1"/>
  <c r="P201" i="1"/>
  <c r="P366" i="1"/>
  <c r="P32" i="1"/>
  <c r="P470" i="1"/>
  <c r="P48" i="1"/>
  <c r="P377" i="1"/>
  <c r="P114" i="1"/>
  <c r="P471" i="1"/>
  <c r="P202" i="1"/>
  <c r="P472" i="1"/>
  <c r="P324" i="1"/>
  <c r="P203" i="1"/>
  <c r="P115" i="1"/>
  <c r="P473" i="1"/>
  <c r="P33" i="1"/>
  <c r="P398" i="1"/>
  <c r="P474" i="1"/>
  <c r="P204" i="1"/>
  <c r="P399" i="1"/>
  <c r="P34" i="1"/>
  <c r="P116" i="1"/>
  <c r="P325" i="1"/>
  <c r="P259" i="1"/>
  <c r="P326" i="1"/>
  <c r="P205" i="1"/>
  <c r="P117" i="1"/>
  <c r="P367" i="1"/>
  <c r="P239" i="1"/>
  <c r="P35" i="1"/>
  <c r="P475" i="1"/>
  <c r="P327" i="1"/>
  <c r="P476" i="1"/>
  <c r="P206" i="1"/>
  <c r="P400" i="1"/>
  <c r="P118" i="1"/>
  <c r="P36" i="1"/>
  <c r="P240" i="1"/>
  <c r="P477" i="1"/>
  <c r="P478" i="1"/>
  <c r="P119" i="1"/>
  <c r="P479" i="1"/>
  <c r="P37" i="1"/>
  <c r="P480" i="1"/>
  <c r="P241" i="1"/>
  <c r="P207" i="1"/>
  <c r="P208" i="1"/>
  <c r="P120" i="1"/>
  <c r="P328" i="1"/>
  <c r="P232" i="1"/>
  <c r="P481" i="1"/>
  <c r="P401" i="1"/>
  <c r="P38" i="1"/>
  <c r="P260" i="1"/>
  <c r="P329" i="1"/>
  <c r="P209" i="1"/>
  <c r="P354" i="1"/>
  <c r="P121" i="1"/>
  <c r="P482" i="1"/>
  <c r="P122" i="1"/>
  <c r="P210" i="1"/>
  <c r="P330" i="1"/>
  <c r="P483" i="1"/>
  <c r="P331" i="1"/>
  <c r="P261" i="1"/>
  <c r="P39" i="1"/>
  <c r="P484" i="1"/>
  <c r="P211" i="1"/>
  <c r="P123" i="1"/>
  <c r="P368" i="1"/>
  <c r="P485" i="1"/>
  <c r="P378" i="1"/>
  <c r="P355" i="1"/>
  <c r="P212" i="1"/>
  <c r="P124" i="1"/>
  <c r="P332" i="1"/>
  <c r="P262" i="1"/>
  <c r="P402" i="1"/>
  <c r="P486" i="1"/>
  <c r="P125" i="1"/>
  <c r="P356" i="1"/>
  <c r="P333" i="1"/>
  <c r="P213" i="1"/>
  <c r="P40" i="1"/>
  <c r="P487" i="1"/>
  <c r="P49" i="1"/>
  <c r="P126" i="1"/>
  <c r="P403" i="1"/>
  <c r="P214" i="1"/>
  <c r="P334" i="1"/>
  <c r="P488" i="1"/>
  <c r="P489" i="1"/>
  <c r="P263" i="1"/>
  <c r="P127" i="1"/>
  <c r="P215" i="1"/>
  <c r="P490" i="1"/>
  <c r="P335" i="1"/>
  <c r="P336" i="1"/>
  <c r="P128" i="1"/>
  <c r="P216" i="1"/>
  <c r="P337" i="1"/>
  <c r="P217" i="1"/>
  <c r="P491" i="1"/>
  <c r="P129" i="1"/>
  <c r="P338" i="1"/>
  <c r="P492" i="1"/>
  <c r="P130" i="1"/>
  <c r="P493" i="1"/>
  <c r="P494" i="1"/>
  <c r="P495" i="1"/>
  <c r="P218" i="1"/>
  <c r="P496" i="1"/>
  <c r="P41" i="1"/>
  <c r="P219" i="1"/>
  <c r="P242" i="1"/>
  <c r="P497" i="1"/>
  <c r="P339" i="1"/>
  <c r="P404" i="1"/>
  <c r="P131" i="1"/>
  <c r="P498" i="1"/>
  <c r="P220" i="1"/>
  <c r="P42" i="1"/>
  <c r="P132" i="1"/>
  <c r="P340" i="1"/>
  <c r="P133" i="1"/>
  <c r="P341" i="1"/>
  <c r="P43" i="1"/>
  <c r="P405" i="1"/>
  <c r="P499" i="1"/>
  <c r="P221" i="1"/>
  <c r="P222" i="1"/>
  <c r="P500" i="1"/>
  <c r="P501" i="1"/>
  <c r="P502" i="1"/>
  <c r="P503" i="1"/>
  <c r="P134" i="1"/>
  <c r="P264" i="1"/>
  <c r="P342" i="1"/>
  <c r="P223" i="1"/>
  <c r="P135" i="1"/>
  <c r="P44" i="1"/>
  <c r="P504" i="1"/>
  <c r="P505" i="1"/>
  <c r="P343" i="1"/>
  <c r="P226" i="1"/>
  <c r="P265" i="1"/>
  <c r="P506" i="1"/>
  <c r="P224" i="1"/>
  <c r="P357" i="1"/>
  <c r="P136" i="1"/>
  <c r="P344" i="1"/>
  <c r="P507" i="1"/>
  <c r="P508" i="1"/>
  <c r="P137" i="1"/>
  <c r="P406" i="1"/>
  <c r="P225" i="1"/>
  <c r="P345" i="1"/>
  <c r="P2" i="1"/>
  <c r="O266" i="1"/>
  <c r="O233" i="1"/>
  <c r="O358" i="1"/>
  <c r="O407" i="1"/>
  <c r="O50" i="1"/>
  <c r="O138" i="1"/>
  <c r="O267" i="1"/>
  <c r="O408" i="1"/>
  <c r="O409" i="1"/>
  <c r="O51" i="1"/>
  <c r="O139" i="1"/>
  <c r="O268" i="1"/>
  <c r="O410" i="1"/>
  <c r="O140" i="1"/>
  <c r="O243" i="1"/>
  <c r="O411" i="1"/>
  <c r="O412" i="1"/>
  <c r="O350" i="1"/>
  <c r="O52" i="1"/>
  <c r="O269" i="1"/>
  <c r="O141" i="1"/>
  <c r="O53" i="1"/>
  <c r="O142" i="1"/>
  <c r="O54" i="1"/>
  <c r="O270" i="1"/>
  <c r="O389" i="1"/>
  <c r="O413" i="1"/>
  <c r="O143" i="1"/>
  <c r="O271" i="1"/>
  <c r="O414" i="1"/>
  <c r="O351" i="1"/>
  <c r="O55" i="1"/>
  <c r="O415" i="1"/>
  <c r="O272" i="1"/>
  <c r="O244" i="1"/>
  <c r="O144" i="1"/>
  <c r="O56" i="1"/>
  <c r="O369" i="1"/>
  <c r="O273" i="1"/>
  <c r="O145" i="1"/>
  <c r="O57" i="1"/>
  <c r="O416" i="1"/>
  <c r="O274" i="1"/>
  <c r="O146" i="1"/>
  <c r="O58" i="1"/>
  <c r="O234" i="1"/>
  <c r="O359" i="1"/>
  <c r="O245" i="1"/>
  <c r="O227" i="1"/>
  <c r="O417" i="1"/>
  <c r="O275" i="1"/>
  <c r="O147" i="1"/>
  <c r="O59" i="1"/>
  <c r="O148" i="1"/>
  <c r="O276" i="1"/>
  <c r="O418" i="1"/>
  <c r="O60" i="1"/>
  <c r="O360" i="1"/>
  <c r="O149" i="1"/>
  <c r="O390" i="1"/>
  <c r="O61" i="1"/>
  <c r="O277" i="1"/>
  <c r="O419" i="1"/>
  <c r="O235" i="1"/>
  <c r="O346" i="1"/>
  <c r="O150" i="1"/>
  <c r="O420" i="1"/>
  <c r="O278" i="1"/>
  <c r="O62" i="1"/>
  <c r="O421" i="1"/>
  <c r="O63" i="1"/>
  <c r="O279" i="1"/>
  <c r="O151" i="1"/>
  <c r="O64" i="1"/>
  <c r="O280" i="1"/>
  <c r="O152" i="1"/>
  <c r="O236" i="1"/>
  <c r="O391" i="1"/>
  <c r="O153" i="1"/>
  <c r="O65" i="1"/>
  <c r="O281" i="1"/>
  <c r="O422" i="1"/>
  <c r="O392" i="1"/>
  <c r="O423" i="1"/>
  <c r="O424" i="1"/>
  <c r="O361" i="1"/>
  <c r="O154" i="1"/>
  <c r="O66" i="1"/>
  <c r="O282" i="1"/>
  <c r="O379" i="1"/>
  <c r="O283" i="1"/>
  <c r="O228" i="1"/>
  <c r="O67" i="1"/>
  <c r="O425" i="1"/>
  <c r="O155" i="1"/>
  <c r="O246" i="1"/>
  <c r="O284" i="1"/>
  <c r="O156" i="1"/>
  <c r="O362" i="1"/>
  <c r="O68" i="1"/>
  <c r="O380" i="1"/>
  <c r="O69" i="1"/>
  <c r="O285" i="1"/>
  <c r="O426" i="1"/>
  <c r="O157" i="1"/>
  <c r="O427" i="1"/>
  <c r="O428" i="1"/>
  <c r="O158" i="1"/>
  <c r="O381" i="1"/>
  <c r="O229" i="1"/>
  <c r="O247" i="1"/>
  <c r="O429" i="1"/>
  <c r="O286" i="1"/>
  <c r="O70" i="1"/>
  <c r="O159" i="1"/>
  <c r="O287" i="1"/>
  <c r="O71" i="1"/>
  <c r="O160" i="1"/>
  <c r="O72" i="1"/>
  <c r="O288" i="1"/>
  <c r="O382" i="1"/>
  <c r="O161" i="1"/>
  <c r="O430" i="1"/>
  <c r="O73" i="1"/>
  <c r="O289" i="1"/>
  <c r="O290" i="1"/>
  <c r="O162" i="1"/>
  <c r="O74" i="1"/>
  <c r="O248" i="1"/>
  <c r="O431" i="1"/>
  <c r="O75" i="1"/>
  <c r="O249" i="1"/>
  <c r="O432" i="1"/>
  <c r="O163" i="1"/>
  <c r="O291" i="1"/>
  <c r="O370" i="1"/>
  <c r="O164" i="1"/>
  <c r="O433" i="1"/>
  <c r="O76" i="1"/>
  <c r="O77" i="1"/>
  <c r="O292" i="1"/>
  <c r="O165" i="1"/>
  <c r="O166" i="1"/>
  <c r="O78" i="1"/>
  <c r="O293" i="1"/>
  <c r="O79" i="1"/>
  <c r="O167" i="1"/>
  <c r="O294" i="1"/>
  <c r="O168" i="1"/>
  <c r="O434" i="1"/>
  <c r="O80" i="1"/>
  <c r="O295" i="1"/>
  <c r="O435" i="1"/>
  <c r="O230" i="1"/>
  <c r="O81" i="1"/>
  <c r="O250" i="1"/>
  <c r="O296" i="1"/>
  <c r="O383" i="1"/>
  <c r="O169" i="1"/>
  <c r="O297" i="1"/>
  <c r="O436" i="1"/>
  <c r="O437" i="1"/>
  <c r="O393" i="1"/>
  <c r="O82" i="1"/>
  <c r="O170" i="1"/>
  <c r="O438" i="1"/>
  <c r="O83" i="1"/>
  <c r="O171" i="1"/>
  <c r="O298" i="1"/>
  <c r="O347" i="1"/>
  <c r="O439" i="1"/>
  <c r="O84" i="1"/>
  <c r="O172" i="1"/>
  <c r="O371" i="1"/>
  <c r="O440" i="1"/>
  <c r="O441" i="1"/>
  <c r="O372" i="1"/>
  <c r="O85" i="1"/>
  <c r="O173" i="1"/>
  <c r="O86" i="1"/>
  <c r="O174" i="1"/>
  <c r="O299" i="1"/>
  <c r="O87" i="1"/>
  <c r="O300" i="1"/>
  <c r="O442" i="1"/>
  <c r="O175" i="1"/>
  <c r="O363" i="1"/>
  <c r="O176" i="1"/>
  <c r="O443" i="1"/>
  <c r="O88" i="1"/>
  <c r="O301" i="1"/>
  <c r="O251" i="1"/>
  <c r="O89" i="1"/>
  <c r="O302" i="1"/>
  <c r="O177" i="1"/>
  <c r="O364" i="1"/>
  <c r="O303" i="1"/>
  <c r="O444" i="1"/>
  <c r="O384" i="1"/>
  <c r="O178" i="1"/>
  <c r="O90" i="1"/>
  <c r="O91" i="1"/>
  <c r="O179" i="1"/>
  <c r="O304" i="1"/>
  <c r="O394" i="1"/>
  <c r="O305" i="1"/>
  <c r="O92" i="1"/>
  <c r="O180" i="1"/>
  <c r="O373" i="1"/>
  <c r="O445" i="1"/>
  <c r="O181" i="1"/>
  <c r="O395" i="1"/>
  <c r="O93" i="1"/>
  <c r="O252" i="1"/>
  <c r="O446" i="1"/>
  <c r="O182" i="1"/>
  <c r="O306" i="1"/>
  <c r="O94" i="1"/>
  <c r="O365" i="1"/>
  <c r="O183" i="1"/>
  <c r="O307" i="1"/>
  <c r="O95" i="1"/>
  <c r="O96" i="1"/>
  <c r="O308" i="1"/>
  <c r="O447" i="1"/>
  <c r="O348" i="1"/>
  <c r="O45" i="1"/>
  <c r="O184" i="1"/>
  <c r="O237" i="1"/>
  <c r="O448" i="1"/>
  <c r="O309" i="1"/>
  <c r="O449" i="1"/>
  <c r="O450" i="1"/>
  <c r="O97" i="1"/>
  <c r="O451" i="1"/>
  <c r="O253" i="1"/>
  <c r="O396" i="1"/>
  <c r="O452" i="1"/>
  <c r="O185" i="1"/>
  <c r="O453" i="1"/>
  <c r="O186" i="1"/>
  <c r="O98" i="1"/>
  <c r="O374" i="1"/>
  <c r="O454" i="1"/>
  <c r="O455" i="1"/>
  <c r="O187" i="1"/>
  <c r="O397" i="1"/>
  <c r="O310" i="1"/>
  <c r="O99" i="1"/>
  <c r="O254" i="1"/>
  <c r="O311" i="1"/>
  <c r="O456" i="1"/>
  <c r="O188" i="1"/>
  <c r="O100" i="1"/>
  <c r="O457" i="1"/>
  <c r="O189" i="1"/>
  <c r="O231" i="1"/>
  <c r="O458" i="1"/>
  <c r="O101" i="1"/>
  <c r="O459" i="1"/>
  <c r="O385" i="1"/>
  <c r="O312" i="1"/>
  <c r="O255" i="1"/>
  <c r="O313" i="1"/>
  <c r="O102" i="1"/>
  <c r="O190" i="1"/>
  <c r="O46" i="1"/>
  <c r="O375" i="1"/>
  <c r="O460" i="1"/>
  <c r="O191" i="1"/>
  <c r="O352" i="1"/>
  <c r="O461" i="1"/>
  <c r="O103" i="1"/>
  <c r="O314" i="1"/>
  <c r="O462" i="1"/>
  <c r="O256" i="1"/>
  <c r="O463" i="1"/>
  <c r="O192" i="1"/>
  <c r="O315" i="1"/>
  <c r="O104" i="1"/>
  <c r="O105" i="1"/>
  <c r="O316" i="1"/>
  <c r="O193" i="1"/>
  <c r="O386" i="1"/>
  <c r="O257" i="1"/>
  <c r="O353" i="1"/>
  <c r="O106" i="1"/>
  <c r="O376" i="1"/>
  <c r="O194" i="1"/>
  <c r="O464" i="1"/>
  <c r="O317" i="1"/>
  <c r="O107" i="1"/>
  <c r="O465" i="1"/>
  <c r="O195" i="1"/>
  <c r="O258" i="1"/>
  <c r="O387" i="1"/>
  <c r="O196" i="1"/>
  <c r="O318" i="1"/>
  <c r="O108" i="1"/>
  <c r="O388" i="1"/>
  <c r="O319" i="1"/>
  <c r="O109" i="1"/>
  <c r="O197" i="1"/>
  <c r="O466" i="1"/>
  <c r="O467" i="1"/>
  <c r="O198" i="1"/>
  <c r="O320" i="1"/>
  <c r="O110" i="1"/>
  <c r="O321" i="1"/>
  <c r="O111" i="1"/>
  <c r="O199" i="1"/>
  <c r="O112" i="1"/>
  <c r="O468" i="1"/>
  <c r="O322" i="1"/>
  <c r="O349" i="1"/>
  <c r="O200" i="1"/>
  <c r="O238" i="1"/>
  <c r="O323" i="1"/>
  <c r="O113" i="1"/>
  <c r="O469" i="1"/>
  <c r="O201" i="1"/>
  <c r="O366" i="1"/>
  <c r="O470" i="1"/>
  <c r="O48" i="1"/>
  <c r="O377" i="1"/>
  <c r="O114" i="1"/>
  <c r="O471" i="1"/>
  <c r="O202" i="1"/>
  <c r="O472" i="1"/>
  <c r="O324" i="1"/>
  <c r="O203" i="1"/>
  <c r="O115" i="1"/>
  <c r="O473" i="1"/>
  <c r="O398" i="1"/>
  <c r="O474" i="1"/>
  <c r="O204" i="1"/>
  <c r="O399" i="1"/>
  <c r="O116" i="1"/>
  <c r="O325" i="1"/>
  <c r="O259" i="1"/>
  <c r="O326" i="1"/>
  <c r="O205" i="1"/>
  <c r="O117" i="1"/>
  <c r="O367" i="1"/>
  <c r="O239" i="1"/>
  <c r="O47" i="1"/>
  <c r="O475" i="1"/>
  <c r="O327" i="1"/>
  <c r="O476" i="1"/>
  <c r="O206" i="1"/>
  <c r="O400" i="1"/>
  <c r="O118" i="1"/>
  <c r="O240" i="1"/>
  <c r="O477" i="1"/>
  <c r="O478" i="1"/>
  <c r="O119" i="1"/>
  <c r="O479" i="1"/>
  <c r="O480" i="1"/>
  <c r="O241" i="1"/>
  <c r="O207" i="1"/>
  <c r="O208" i="1"/>
  <c r="O120" i="1"/>
  <c r="O328" i="1"/>
  <c r="O232" i="1"/>
  <c r="O481" i="1"/>
  <c r="O401" i="1"/>
  <c r="O260" i="1"/>
  <c r="O329" i="1"/>
  <c r="O209" i="1"/>
  <c r="O354" i="1"/>
  <c r="O121" i="1"/>
  <c r="O482" i="1"/>
  <c r="O122" i="1"/>
  <c r="O210" i="1"/>
  <c r="O330" i="1"/>
  <c r="O483" i="1"/>
  <c r="O331" i="1"/>
  <c r="O261" i="1"/>
  <c r="O484" i="1"/>
  <c r="O211" i="1"/>
  <c r="O123" i="1"/>
  <c r="O368" i="1"/>
  <c r="O485" i="1"/>
  <c r="O378" i="1"/>
  <c r="O355" i="1"/>
  <c r="O212" i="1"/>
  <c r="O124" i="1"/>
  <c r="O332" i="1"/>
  <c r="O262" i="1"/>
  <c r="O402" i="1"/>
  <c r="O486" i="1"/>
  <c r="O125" i="1"/>
  <c r="O356" i="1"/>
  <c r="O333" i="1"/>
  <c r="O213" i="1"/>
  <c r="O487" i="1"/>
  <c r="O49" i="1"/>
  <c r="O126" i="1"/>
  <c r="O403" i="1"/>
  <c r="O214" i="1"/>
  <c r="O334" i="1"/>
  <c r="O488" i="1"/>
  <c r="O489" i="1"/>
  <c r="O263" i="1"/>
  <c r="O127" i="1"/>
  <c r="O215" i="1"/>
  <c r="O490" i="1"/>
  <c r="O335" i="1"/>
  <c r="O336" i="1"/>
  <c r="O128" i="1"/>
  <c r="O216" i="1"/>
  <c r="O337" i="1"/>
  <c r="O217" i="1"/>
  <c r="O491" i="1"/>
  <c r="O129" i="1"/>
  <c r="O338" i="1"/>
  <c r="O492" i="1"/>
  <c r="O130" i="1"/>
  <c r="O493" i="1"/>
  <c r="O494" i="1"/>
  <c r="O495" i="1"/>
  <c r="O218" i="1"/>
  <c r="O496" i="1"/>
  <c r="O219" i="1"/>
  <c r="O242" i="1"/>
  <c r="O497" i="1"/>
  <c r="O339" i="1"/>
  <c r="O404" i="1"/>
  <c r="O131" i="1"/>
  <c r="O498" i="1"/>
  <c r="O220" i="1"/>
  <c r="O132" i="1"/>
  <c r="O340" i="1"/>
  <c r="O133" i="1"/>
  <c r="O341" i="1"/>
  <c r="O405" i="1"/>
  <c r="O499" i="1"/>
  <c r="O221" i="1"/>
  <c r="O222" i="1"/>
  <c r="O500" i="1"/>
  <c r="O501" i="1"/>
  <c r="O502" i="1"/>
  <c r="O503" i="1"/>
  <c r="O134" i="1"/>
  <c r="O264" i="1"/>
  <c r="O342" i="1"/>
  <c r="O223" i="1"/>
  <c r="O135" i="1"/>
  <c r="O504" i="1"/>
  <c r="O505" i="1"/>
  <c r="O343" i="1"/>
  <c r="O226" i="1"/>
  <c r="O265" i="1"/>
  <c r="O506" i="1"/>
  <c r="O224" i="1"/>
  <c r="O357" i="1"/>
  <c r="O136" i="1"/>
  <c r="O344" i="1"/>
  <c r="O507" i="1"/>
  <c r="O508" i="1"/>
  <c r="O137" i="1"/>
  <c r="O406" i="1"/>
  <c r="O225" i="1"/>
  <c r="O345" i="1"/>
  <c r="N266" i="1"/>
  <c r="N233" i="1"/>
  <c r="N358" i="1"/>
  <c r="N407" i="1"/>
  <c r="N138" i="1"/>
  <c r="N267" i="1"/>
  <c r="N408" i="1"/>
  <c r="N409" i="1"/>
  <c r="N139" i="1"/>
  <c r="N268" i="1"/>
  <c r="N410" i="1"/>
  <c r="N140" i="1"/>
  <c r="N243" i="1"/>
  <c r="N411" i="1"/>
  <c r="N412" i="1"/>
  <c r="N350" i="1"/>
  <c r="N269" i="1"/>
  <c r="N141" i="1"/>
  <c r="N3" i="1"/>
  <c r="N4" i="1"/>
  <c r="N142" i="1"/>
  <c r="N270" i="1"/>
  <c r="N389" i="1"/>
  <c r="N413" i="1"/>
  <c r="N143" i="1"/>
  <c r="N271" i="1"/>
  <c r="N414" i="1"/>
  <c r="N351" i="1"/>
  <c r="N415" i="1"/>
  <c r="N272" i="1"/>
  <c r="N244" i="1"/>
  <c r="N144" i="1"/>
  <c r="N369" i="1"/>
  <c r="N5" i="1"/>
  <c r="N273" i="1"/>
  <c r="N145" i="1"/>
  <c r="N416" i="1"/>
  <c r="N274" i="1"/>
  <c r="N146" i="1"/>
  <c r="N234" i="1"/>
  <c r="N359" i="1"/>
  <c r="N6" i="1"/>
  <c r="N245" i="1"/>
  <c r="N227" i="1"/>
  <c r="N417" i="1"/>
  <c r="N275" i="1"/>
  <c r="N147" i="1"/>
  <c r="N7" i="1"/>
  <c r="N148" i="1"/>
  <c r="N276" i="1"/>
  <c r="N418" i="1"/>
  <c r="N360" i="1"/>
  <c r="N149" i="1"/>
  <c r="N390" i="1"/>
  <c r="N277" i="1"/>
  <c r="N419" i="1"/>
  <c r="N235" i="1"/>
  <c r="N346" i="1"/>
  <c r="N150" i="1"/>
  <c r="N420" i="1"/>
  <c r="N278" i="1"/>
  <c r="N421" i="1"/>
  <c r="N8" i="1"/>
  <c r="N279" i="1"/>
  <c r="N151" i="1"/>
  <c r="N280" i="1"/>
  <c r="N152" i="1"/>
  <c r="N236" i="1"/>
  <c r="N391" i="1"/>
  <c r="N9" i="1"/>
  <c r="N153" i="1"/>
  <c r="N281" i="1"/>
  <c r="N422" i="1"/>
  <c r="N392" i="1"/>
  <c r="N423" i="1"/>
  <c r="N10" i="1"/>
  <c r="N424" i="1"/>
  <c r="N361" i="1"/>
  <c r="N154" i="1"/>
  <c r="N11" i="1"/>
  <c r="N282" i="1"/>
  <c r="N379" i="1"/>
  <c r="N283" i="1"/>
  <c r="N228" i="1"/>
  <c r="N425" i="1"/>
  <c r="N155" i="1"/>
  <c r="N246" i="1"/>
  <c r="N284" i="1"/>
  <c r="N156" i="1"/>
  <c r="N12" i="1"/>
  <c r="N362" i="1"/>
  <c r="N380" i="1"/>
  <c r="N285" i="1"/>
  <c r="N426" i="1"/>
  <c r="N157" i="1"/>
  <c r="N427" i="1"/>
  <c r="N428" i="1"/>
  <c r="N158" i="1"/>
  <c r="N381" i="1"/>
  <c r="N229" i="1"/>
  <c r="N247" i="1"/>
  <c r="N429" i="1"/>
  <c r="N286" i="1"/>
  <c r="N159" i="1"/>
  <c r="N287" i="1"/>
  <c r="N13" i="1"/>
  <c r="N160" i="1"/>
  <c r="N288" i="1"/>
  <c r="N382" i="1"/>
  <c r="N161" i="1"/>
  <c r="N430" i="1"/>
  <c r="N289" i="1"/>
  <c r="N290" i="1"/>
  <c r="N162" i="1"/>
  <c r="N248" i="1"/>
  <c r="N431" i="1"/>
  <c r="N249" i="1"/>
  <c r="N432" i="1"/>
  <c r="N163" i="1"/>
  <c r="N291" i="1"/>
  <c r="N370" i="1"/>
  <c r="N164" i="1"/>
  <c r="N433" i="1"/>
  <c r="N292" i="1"/>
  <c r="N165" i="1"/>
  <c r="N166" i="1"/>
  <c r="N293" i="1"/>
  <c r="N14" i="1"/>
  <c r="N167" i="1"/>
  <c r="N294" i="1"/>
  <c r="N168" i="1"/>
  <c r="N434" i="1"/>
  <c r="N295" i="1"/>
  <c r="N435" i="1"/>
  <c r="N230" i="1"/>
  <c r="N250" i="1"/>
  <c r="N296" i="1"/>
  <c r="N15" i="1"/>
  <c r="N383" i="1"/>
  <c r="N169" i="1"/>
  <c r="N297" i="1"/>
  <c r="N16" i="1"/>
  <c r="N436" i="1"/>
  <c r="N437" i="1"/>
  <c r="N393" i="1"/>
  <c r="N170" i="1"/>
  <c r="N438" i="1"/>
  <c r="N171" i="1"/>
  <c r="N298" i="1"/>
  <c r="N347" i="1"/>
  <c r="N439" i="1"/>
  <c r="N172" i="1"/>
  <c r="N371" i="1"/>
  <c r="N440" i="1"/>
  <c r="N441" i="1"/>
  <c r="N372" i="1"/>
  <c r="N173" i="1"/>
  <c r="N174" i="1"/>
  <c r="N299" i="1"/>
  <c r="N17" i="1"/>
  <c r="N300" i="1"/>
  <c r="N442" i="1"/>
  <c r="N18" i="1"/>
  <c r="N175" i="1"/>
  <c r="N363" i="1"/>
  <c r="N176" i="1"/>
  <c r="N443" i="1"/>
  <c r="N301" i="1"/>
  <c r="N251" i="1"/>
  <c r="N302" i="1"/>
  <c r="N177" i="1"/>
  <c r="N364" i="1"/>
  <c r="N19" i="1"/>
  <c r="N303" i="1"/>
  <c r="N444" i="1"/>
  <c r="N384" i="1"/>
  <c r="N178" i="1"/>
  <c r="N20" i="1"/>
  <c r="N21" i="1"/>
  <c r="N179" i="1"/>
  <c r="N304" i="1"/>
  <c r="N394" i="1"/>
  <c r="N22" i="1"/>
  <c r="N305" i="1"/>
  <c r="N180" i="1"/>
  <c r="N373" i="1"/>
  <c r="N445" i="1"/>
  <c r="N181" i="1"/>
  <c r="N395" i="1"/>
  <c r="N252" i="1"/>
  <c r="N446" i="1"/>
  <c r="N182" i="1"/>
  <c r="N23" i="1"/>
  <c r="N306" i="1"/>
  <c r="N365" i="1"/>
  <c r="N24" i="1"/>
  <c r="N183" i="1"/>
  <c r="N307" i="1"/>
  <c r="N308" i="1"/>
  <c r="N447" i="1"/>
  <c r="N348" i="1"/>
  <c r="N45" i="1"/>
  <c r="N184" i="1"/>
  <c r="N25" i="1"/>
  <c r="N237" i="1"/>
  <c r="N448" i="1"/>
  <c r="N309" i="1"/>
  <c r="N449" i="1"/>
  <c r="N450" i="1"/>
  <c r="N451" i="1"/>
  <c r="N253" i="1"/>
  <c r="N396" i="1"/>
  <c r="N26" i="1"/>
  <c r="N452" i="1"/>
  <c r="N185" i="1"/>
  <c r="N453" i="1"/>
  <c r="N186" i="1"/>
  <c r="N374" i="1"/>
  <c r="N454" i="1"/>
  <c r="N455" i="1"/>
  <c r="N27" i="1"/>
  <c r="N187" i="1"/>
  <c r="N397" i="1"/>
  <c r="N310" i="1"/>
  <c r="N254" i="1"/>
  <c r="N311" i="1"/>
  <c r="N456" i="1"/>
  <c r="N188" i="1"/>
  <c r="N457" i="1"/>
  <c r="N189" i="1"/>
  <c r="N231" i="1"/>
  <c r="N458" i="1"/>
  <c r="N459" i="1"/>
  <c r="N28" i="1"/>
  <c r="N385" i="1"/>
  <c r="N312" i="1"/>
  <c r="N255" i="1"/>
  <c r="N313" i="1"/>
  <c r="N29" i="1"/>
  <c r="N190" i="1"/>
  <c r="N46" i="1"/>
  <c r="N375" i="1"/>
  <c r="N460" i="1"/>
  <c r="N191" i="1"/>
  <c r="N352" i="1"/>
  <c r="N461" i="1"/>
  <c r="N314" i="1"/>
  <c r="N462" i="1"/>
  <c r="N256" i="1"/>
  <c r="N463" i="1"/>
  <c r="N192" i="1"/>
  <c r="N315" i="1"/>
  <c r="N316" i="1"/>
  <c r="N193" i="1"/>
  <c r="N386" i="1"/>
  <c r="N257" i="1"/>
  <c r="N353" i="1"/>
  <c r="N376" i="1"/>
  <c r="N194" i="1"/>
  <c r="N464" i="1"/>
  <c r="N317" i="1"/>
  <c r="N465" i="1"/>
  <c r="N195" i="1"/>
  <c r="N258" i="1"/>
  <c r="N387" i="1"/>
  <c r="N196" i="1"/>
  <c r="N318" i="1"/>
  <c r="N388" i="1"/>
  <c r="N319" i="1"/>
  <c r="N197" i="1"/>
  <c r="N466" i="1"/>
  <c r="N467" i="1"/>
  <c r="N198" i="1"/>
  <c r="N320" i="1"/>
  <c r="N321" i="1"/>
  <c r="N30" i="1"/>
  <c r="N199" i="1"/>
  <c r="N468" i="1"/>
  <c r="N322" i="1"/>
  <c r="N349" i="1"/>
  <c r="N200" i="1"/>
  <c r="N31" i="1"/>
  <c r="N238" i="1"/>
  <c r="N323" i="1"/>
  <c r="N469" i="1"/>
  <c r="N201" i="1"/>
  <c r="N366" i="1"/>
  <c r="N32" i="1"/>
  <c r="N470" i="1"/>
  <c r="N48" i="1"/>
  <c r="N377" i="1"/>
  <c r="N471" i="1"/>
  <c r="N202" i="1"/>
  <c r="N472" i="1"/>
  <c r="N324" i="1"/>
  <c r="N203" i="1"/>
  <c r="N473" i="1"/>
  <c r="N33" i="1"/>
  <c r="N398" i="1"/>
  <c r="N474" i="1"/>
  <c r="N204" i="1"/>
  <c r="N399" i="1"/>
  <c r="N34" i="1"/>
  <c r="N325" i="1"/>
  <c r="N259" i="1"/>
  <c r="N326" i="1"/>
  <c r="N205" i="1"/>
  <c r="N367" i="1"/>
  <c r="N239" i="1"/>
  <c r="N35" i="1"/>
  <c r="N47" i="1"/>
  <c r="N475" i="1"/>
  <c r="N327" i="1"/>
  <c r="N476" i="1"/>
  <c r="N206" i="1"/>
  <c r="N400" i="1"/>
  <c r="N36" i="1"/>
  <c r="N240" i="1"/>
  <c r="N477" i="1"/>
  <c r="N478" i="1"/>
  <c r="N479" i="1"/>
  <c r="N37" i="1"/>
  <c r="N480" i="1"/>
  <c r="N241" i="1"/>
  <c r="N207" i="1"/>
  <c r="N208" i="1"/>
  <c r="N328" i="1"/>
  <c r="N232" i="1"/>
  <c r="N481" i="1"/>
  <c r="N401" i="1"/>
  <c r="N38" i="1"/>
  <c r="N260" i="1"/>
  <c r="N329" i="1"/>
  <c r="N209" i="1"/>
  <c r="N354" i="1"/>
  <c r="N482" i="1"/>
  <c r="N210" i="1"/>
  <c r="N330" i="1"/>
  <c r="N483" i="1"/>
  <c r="N331" i="1"/>
  <c r="N261" i="1"/>
  <c r="N39" i="1"/>
  <c r="N484" i="1"/>
  <c r="N211" i="1"/>
  <c r="N368" i="1"/>
  <c r="N485" i="1"/>
  <c r="N378" i="1"/>
  <c r="N355" i="1"/>
  <c r="N212" i="1"/>
  <c r="N332" i="1"/>
  <c r="N262" i="1"/>
  <c r="N402" i="1"/>
  <c r="N486" i="1"/>
  <c r="N356" i="1"/>
  <c r="N333" i="1"/>
  <c r="N213" i="1"/>
  <c r="N40" i="1"/>
  <c r="N487" i="1"/>
  <c r="N49" i="1"/>
  <c r="N403" i="1"/>
  <c r="N214" i="1"/>
  <c r="N334" i="1"/>
  <c r="N488" i="1"/>
  <c r="N489" i="1"/>
  <c r="N263" i="1"/>
  <c r="N215" i="1"/>
  <c r="N490" i="1"/>
  <c r="N335" i="1"/>
  <c r="N336" i="1"/>
  <c r="N216" i="1"/>
  <c r="N337" i="1"/>
  <c r="N217" i="1"/>
  <c r="N491" i="1"/>
  <c r="N338" i="1"/>
  <c r="N492" i="1"/>
  <c r="N493" i="1"/>
  <c r="N494" i="1"/>
  <c r="N495" i="1"/>
  <c r="N218" i="1"/>
  <c r="N496" i="1"/>
  <c r="N41" i="1"/>
  <c r="N219" i="1"/>
  <c r="N242" i="1"/>
  <c r="N497" i="1"/>
  <c r="N339" i="1"/>
  <c r="N404" i="1"/>
  <c r="N498" i="1"/>
  <c r="N220" i="1"/>
  <c r="N42" i="1"/>
  <c r="N340" i="1"/>
  <c r="N341" i="1"/>
  <c r="N43" i="1"/>
  <c r="N405" i="1"/>
  <c r="N499" i="1"/>
  <c r="N221" i="1"/>
  <c r="N222" i="1"/>
  <c r="N500" i="1"/>
  <c r="N501" i="1"/>
  <c r="N502" i="1"/>
  <c r="N503" i="1"/>
  <c r="N264" i="1"/>
  <c r="N342" i="1"/>
  <c r="N223" i="1"/>
  <c r="N44" i="1"/>
  <c r="N504" i="1"/>
  <c r="N505" i="1"/>
  <c r="N343" i="1"/>
  <c r="N226" i="1"/>
  <c r="N265" i="1"/>
  <c r="N506" i="1"/>
  <c r="N224" i="1"/>
  <c r="N357" i="1"/>
  <c r="N344" i="1"/>
  <c r="N507" i="1"/>
  <c r="N508" i="1"/>
  <c r="N406" i="1"/>
  <c r="N225" i="1"/>
  <c r="N345" i="1"/>
  <c r="N2" i="1"/>
  <c r="M266" i="1"/>
  <c r="M233" i="1"/>
  <c r="M358" i="1"/>
  <c r="M407" i="1"/>
  <c r="M50" i="1"/>
  <c r="M138" i="1"/>
  <c r="M267" i="1"/>
  <c r="M408" i="1"/>
  <c r="M409" i="1"/>
  <c r="M51" i="1"/>
  <c r="M139" i="1"/>
  <c r="M268" i="1"/>
  <c r="M410" i="1"/>
  <c r="M140" i="1"/>
  <c r="M243" i="1"/>
  <c r="M411" i="1"/>
  <c r="M412" i="1"/>
  <c r="M350" i="1"/>
  <c r="M52" i="1"/>
  <c r="M269" i="1"/>
  <c r="M141" i="1"/>
  <c r="M53" i="1"/>
  <c r="M3" i="1"/>
  <c r="M4" i="1"/>
  <c r="M142" i="1"/>
  <c r="M54" i="1"/>
  <c r="M270" i="1"/>
  <c r="M389" i="1"/>
  <c r="M413" i="1"/>
  <c r="M143" i="1"/>
  <c r="M271" i="1"/>
  <c r="M414" i="1"/>
  <c r="M351" i="1"/>
  <c r="M55" i="1"/>
  <c r="M415" i="1"/>
  <c r="M272" i="1"/>
  <c r="M244" i="1"/>
  <c r="M144" i="1"/>
  <c r="M56" i="1"/>
  <c r="M5" i="1"/>
  <c r="M273" i="1"/>
  <c r="M145" i="1"/>
  <c r="M57" i="1"/>
  <c r="M416" i="1"/>
  <c r="M274" i="1"/>
  <c r="M146" i="1"/>
  <c r="M58" i="1"/>
  <c r="M234" i="1"/>
  <c r="M359" i="1"/>
  <c r="M6" i="1"/>
  <c r="M245" i="1"/>
  <c r="M227" i="1"/>
  <c r="M417" i="1"/>
  <c r="M275" i="1"/>
  <c r="M147" i="1"/>
  <c r="M59" i="1"/>
  <c r="M7" i="1"/>
  <c r="M148" i="1"/>
  <c r="M276" i="1"/>
  <c r="M418" i="1"/>
  <c r="M60" i="1"/>
  <c r="M360" i="1"/>
  <c r="M149" i="1"/>
  <c r="M390" i="1"/>
  <c r="M61" i="1"/>
  <c r="M277" i="1"/>
  <c r="M419" i="1"/>
  <c r="M235" i="1"/>
  <c r="M346" i="1"/>
  <c r="M150" i="1"/>
  <c r="M420" i="1"/>
  <c r="M278" i="1"/>
  <c r="M62" i="1"/>
  <c r="M421" i="1"/>
  <c r="M8" i="1"/>
  <c r="M63" i="1"/>
  <c r="M279" i="1"/>
  <c r="M151" i="1"/>
  <c r="M64" i="1"/>
  <c r="M280" i="1"/>
  <c r="M152" i="1"/>
  <c r="M236" i="1"/>
  <c r="M391" i="1"/>
  <c r="M9" i="1"/>
  <c r="M153" i="1"/>
  <c r="M65" i="1"/>
  <c r="M281" i="1"/>
  <c r="M422" i="1"/>
  <c r="M392" i="1"/>
  <c r="M423" i="1"/>
  <c r="M10" i="1"/>
  <c r="M424" i="1"/>
  <c r="M361" i="1"/>
  <c r="M154" i="1"/>
  <c r="M11" i="1"/>
  <c r="M66" i="1"/>
  <c r="M282" i="1"/>
  <c r="M379" i="1"/>
  <c r="M283" i="1"/>
  <c r="M228" i="1"/>
  <c r="M67" i="1"/>
  <c r="M425" i="1"/>
  <c r="M155" i="1"/>
  <c r="M246" i="1"/>
  <c r="M284" i="1"/>
  <c r="M156" i="1"/>
  <c r="M12" i="1"/>
  <c r="M362" i="1"/>
  <c r="M68" i="1"/>
  <c r="M380" i="1"/>
  <c r="M69" i="1"/>
  <c r="M285" i="1"/>
  <c r="M426" i="1"/>
  <c r="M157" i="1"/>
  <c r="M427" i="1"/>
  <c r="M428" i="1"/>
  <c r="M158" i="1"/>
  <c r="M381" i="1"/>
  <c r="M229" i="1"/>
  <c r="M247" i="1"/>
  <c r="M429" i="1"/>
  <c r="M286" i="1"/>
  <c r="M70" i="1"/>
  <c r="M159" i="1"/>
  <c r="M287" i="1"/>
  <c r="M13" i="1"/>
  <c r="M71" i="1"/>
  <c r="M160" i="1"/>
  <c r="M72" i="1"/>
  <c r="M288" i="1"/>
  <c r="M382" i="1"/>
  <c r="M161" i="1"/>
  <c r="M430" i="1"/>
  <c r="M73" i="1"/>
  <c r="M289" i="1"/>
  <c r="M290" i="1"/>
  <c r="M162" i="1"/>
  <c r="M74" i="1"/>
  <c r="M248" i="1"/>
  <c r="M431" i="1"/>
  <c r="M75" i="1"/>
  <c r="M249" i="1"/>
  <c r="M432" i="1"/>
  <c r="M163" i="1"/>
  <c r="M291" i="1"/>
  <c r="M164" i="1"/>
  <c r="M433" i="1"/>
  <c r="M76" i="1"/>
  <c r="M77" i="1"/>
  <c r="M292" i="1"/>
  <c r="M165" i="1"/>
  <c r="M166" i="1"/>
  <c r="M78" i="1"/>
  <c r="M293" i="1"/>
  <c r="M14" i="1"/>
  <c r="M79" i="1"/>
  <c r="M167" i="1"/>
  <c r="M294" i="1"/>
  <c r="M168" i="1"/>
  <c r="M434" i="1"/>
  <c r="M80" i="1"/>
  <c r="M295" i="1"/>
  <c r="M435" i="1"/>
  <c r="M230" i="1"/>
  <c r="M81" i="1"/>
  <c r="M250" i="1"/>
  <c r="M296" i="1"/>
  <c r="M15" i="1"/>
  <c r="M383" i="1"/>
  <c r="M169" i="1"/>
  <c r="M297" i="1"/>
  <c r="M16" i="1"/>
  <c r="M436" i="1"/>
  <c r="M437" i="1"/>
  <c r="M393" i="1"/>
  <c r="M82" i="1"/>
  <c r="M170" i="1"/>
  <c r="M438" i="1"/>
  <c r="M83" i="1"/>
  <c r="M171" i="1"/>
  <c r="M298" i="1"/>
  <c r="M347" i="1"/>
  <c r="M439" i="1"/>
  <c r="M84" i="1"/>
  <c r="M172" i="1"/>
  <c r="M440" i="1"/>
  <c r="M441" i="1"/>
  <c r="M85" i="1"/>
  <c r="M173" i="1"/>
  <c r="M86" i="1"/>
  <c r="M174" i="1"/>
  <c r="M299" i="1"/>
  <c r="M17" i="1"/>
  <c r="M87" i="1"/>
  <c r="M300" i="1"/>
  <c r="M442" i="1"/>
  <c r="M18" i="1"/>
  <c r="M175" i="1"/>
  <c r="M363" i="1"/>
  <c r="M176" i="1"/>
  <c r="M443" i="1"/>
  <c r="M88" i="1"/>
  <c r="M301" i="1"/>
  <c r="M251" i="1"/>
  <c r="M89" i="1"/>
  <c r="M302" i="1"/>
  <c r="M177" i="1"/>
  <c r="M364" i="1"/>
  <c r="M19" i="1"/>
  <c r="M303" i="1"/>
  <c r="M444" i="1"/>
  <c r="M384" i="1"/>
  <c r="M178" i="1"/>
  <c r="M90" i="1"/>
  <c r="M20" i="1"/>
  <c r="M21" i="1"/>
  <c r="M91" i="1"/>
  <c r="M179" i="1"/>
  <c r="M304" i="1"/>
  <c r="M394" i="1"/>
  <c r="M22" i="1"/>
  <c r="M305" i="1"/>
  <c r="M92" i="1"/>
  <c r="M180" i="1"/>
  <c r="M445" i="1"/>
  <c r="M181" i="1"/>
  <c r="M395" i="1"/>
  <c r="M93" i="1"/>
  <c r="M252" i="1"/>
  <c r="M446" i="1"/>
  <c r="M182" i="1"/>
  <c r="M23" i="1"/>
  <c r="M306" i="1"/>
  <c r="M94" i="1"/>
  <c r="M365" i="1"/>
  <c r="M24" i="1"/>
  <c r="M183" i="1"/>
  <c r="M307" i="1"/>
  <c r="M95" i="1"/>
  <c r="M96" i="1"/>
  <c r="M308" i="1"/>
  <c r="M447" i="1"/>
  <c r="M348" i="1"/>
  <c r="M45" i="1"/>
  <c r="M184" i="1"/>
  <c r="M25" i="1"/>
  <c r="M237" i="1"/>
  <c r="M448" i="1"/>
  <c r="M309" i="1"/>
  <c r="M449" i="1"/>
  <c r="M450" i="1"/>
  <c r="M97" i="1"/>
  <c r="M451" i="1"/>
  <c r="M253" i="1"/>
  <c r="M396" i="1"/>
  <c r="M26" i="1"/>
  <c r="M452" i="1"/>
  <c r="M185" i="1"/>
  <c r="M453" i="1"/>
  <c r="M186" i="1"/>
  <c r="M98" i="1"/>
  <c r="M454" i="1"/>
  <c r="M455" i="1"/>
  <c r="M27" i="1"/>
  <c r="M187" i="1"/>
  <c r="M397" i="1"/>
  <c r="M310" i="1"/>
  <c r="M99" i="1"/>
  <c r="M254" i="1"/>
  <c r="M311" i="1"/>
  <c r="M456" i="1"/>
  <c r="M188" i="1"/>
  <c r="M100" i="1"/>
  <c r="M457" i="1"/>
  <c r="M189" i="1"/>
  <c r="M231" i="1"/>
  <c r="M458" i="1"/>
  <c r="M101" i="1"/>
  <c r="M459" i="1"/>
  <c r="M28" i="1"/>
  <c r="M385" i="1"/>
  <c r="M312" i="1"/>
  <c r="M255" i="1"/>
  <c r="M313" i="1"/>
  <c r="M29" i="1"/>
  <c r="M102" i="1"/>
  <c r="M190" i="1"/>
  <c r="M46" i="1"/>
  <c r="M460" i="1"/>
  <c r="M191" i="1"/>
  <c r="M352" i="1"/>
  <c r="M461" i="1"/>
  <c r="M103" i="1"/>
  <c r="M314" i="1"/>
  <c r="M462" i="1"/>
  <c r="M256" i="1"/>
  <c r="M463" i="1"/>
  <c r="M192" i="1"/>
  <c r="M315" i="1"/>
  <c r="M104" i="1"/>
  <c r="M105" i="1"/>
  <c r="M316" i="1"/>
  <c r="M193" i="1"/>
  <c r="M386" i="1"/>
  <c r="M257" i="1"/>
  <c r="M353" i="1"/>
  <c r="M106" i="1"/>
  <c r="M194" i="1"/>
  <c r="M464" i="1"/>
  <c r="M317" i="1"/>
  <c r="M107" i="1"/>
  <c r="M465" i="1"/>
  <c r="M195" i="1"/>
  <c r="M258" i="1"/>
  <c r="M387" i="1"/>
  <c r="M196" i="1"/>
  <c r="M318" i="1"/>
  <c r="M108" i="1"/>
  <c r="M388" i="1"/>
  <c r="M319" i="1"/>
  <c r="M109" i="1"/>
  <c r="M197" i="1"/>
  <c r="M466" i="1"/>
  <c r="M467" i="1"/>
  <c r="M198" i="1"/>
  <c r="M320" i="1"/>
  <c r="M110" i="1"/>
  <c r="M321" i="1"/>
  <c r="M30" i="1"/>
  <c r="M111" i="1"/>
  <c r="M199" i="1"/>
  <c r="M112" i="1"/>
  <c r="M468" i="1"/>
  <c r="M322" i="1"/>
  <c r="M349" i="1"/>
  <c r="M200" i="1"/>
  <c r="M31" i="1"/>
  <c r="M238" i="1"/>
  <c r="M323" i="1"/>
  <c r="M113" i="1"/>
  <c r="M469" i="1"/>
  <c r="M201" i="1"/>
  <c r="M366" i="1"/>
  <c r="M32" i="1"/>
  <c r="M470" i="1"/>
  <c r="M48" i="1"/>
  <c r="M114" i="1"/>
  <c r="M471" i="1"/>
  <c r="M202" i="1"/>
  <c r="M472" i="1"/>
  <c r="M324" i="1"/>
  <c r="M203" i="1"/>
  <c r="M115" i="1"/>
  <c r="M473" i="1"/>
  <c r="M33" i="1"/>
  <c r="M398" i="1"/>
  <c r="M474" i="1"/>
  <c r="M204" i="1"/>
  <c r="M399" i="1"/>
  <c r="M34" i="1"/>
  <c r="M116" i="1"/>
  <c r="M325" i="1"/>
  <c r="M259" i="1"/>
  <c r="M326" i="1"/>
  <c r="M205" i="1"/>
  <c r="M117" i="1"/>
  <c r="M367" i="1"/>
  <c r="M239" i="1"/>
  <c r="M35" i="1"/>
  <c r="M47" i="1"/>
  <c r="M475" i="1"/>
  <c r="M327" i="1"/>
  <c r="M476" i="1"/>
  <c r="M206" i="1"/>
  <c r="M400" i="1"/>
  <c r="M118" i="1"/>
  <c r="M36" i="1"/>
  <c r="M240" i="1"/>
  <c r="M477" i="1"/>
  <c r="M478" i="1"/>
  <c r="M119" i="1"/>
  <c r="M479" i="1"/>
  <c r="M37" i="1"/>
  <c r="M480" i="1"/>
  <c r="M241" i="1"/>
  <c r="M207" i="1"/>
  <c r="M208" i="1"/>
  <c r="M120" i="1"/>
  <c r="M328" i="1"/>
  <c r="M232" i="1"/>
  <c r="M481" i="1"/>
  <c r="M401" i="1"/>
  <c r="M38" i="1"/>
  <c r="M260" i="1"/>
  <c r="M329" i="1"/>
  <c r="M209" i="1"/>
  <c r="M354" i="1"/>
  <c r="M121" i="1"/>
  <c r="M482" i="1"/>
  <c r="M122" i="1"/>
  <c r="M210" i="1"/>
  <c r="M330" i="1"/>
  <c r="M483" i="1"/>
  <c r="M331" i="1"/>
  <c r="M261" i="1"/>
  <c r="M39" i="1"/>
  <c r="M484" i="1"/>
  <c r="M211" i="1"/>
  <c r="M123" i="1"/>
  <c r="M368" i="1"/>
  <c r="M485" i="1"/>
  <c r="M355" i="1"/>
  <c r="M212" i="1"/>
  <c r="M124" i="1"/>
  <c r="M332" i="1"/>
  <c r="M262" i="1"/>
  <c r="M402" i="1"/>
  <c r="M486" i="1"/>
  <c r="M125" i="1"/>
  <c r="M356" i="1"/>
  <c r="M333" i="1"/>
  <c r="M213" i="1"/>
  <c r="M40" i="1"/>
  <c r="M487" i="1"/>
  <c r="M49" i="1"/>
  <c r="M126" i="1"/>
  <c r="M403" i="1"/>
  <c r="M214" i="1"/>
  <c r="M334" i="1"/>
  <c r="M488" i="1"/>
  <c r="M489" i="1"/>
  <c r="M263" i="1"/>
  <c r="M127" i="1"/>
  <c r="M215" i="1"/>
  <c r="M490" i="1"/>
  <c r="M335" i="1"/>
  <c r="M336" i="1"/>
  <c r="M128" i="1"/>
  <c r="M216" i="1"/>
  <c r="M337" i="1"/>
  <c r="M217" i="1"/>
  <c r="M491" i="1"/>
  <c r="M129" i="1"/>
  <c r="M338" i="1"/>
  <c r="M492" i="1"/>
  <c r="M130" i="1"/>
  <c r="M493" i="1"/>
  <c r="M494" i="1"/>
  <c r="M495" i="1"/>
  <c r="M218" i="1"/>
  <c r="M496" i="1"/>
  <c r="M41" i="1"/>
  <c r="M219" i="1"/>
  <c r="M242" i="1"/>
  <c r="M497" i="1"/>
  <c r="M339" i="1"/>
  <c r="M404" i="1"/>
  <c r="M131" i="1"/>
  <c r="M498" i="1"/>
  <c r="M220" i="1"/>
  <c r="M42" i="1"/>
  <c r="M132" i="1"/>
  <c r="M340" i="1"/>
  <c r="M133" i="1"/>
  <c r="M341" i="1"/>
  <c r="M43" i="1"/>
  <c r="M405" i="1"/>
  <c r="M499" i="1"/>
  <c r="M221" i="1"/>
  <c r="M222" i="1"/>
  <c r="M500" i="1"/>
  <c r="M501" i="1"/>
  <c r="M502" i="1"/>
  <c r="M503" i="1"/>
  <c r="M134" i="1"/>
  <c r="M264" i="1"/>
  <c r="M342" i="1"/>
  <c r="M223" i="1"/>
  <c r="M135" i="1"/>
  <c r="M44" i="1"/>
  <c r="M504" i="1"/>
  <c r="M505" i="1"/>
  <c r="M343" i="1"/>
  <c r="M226" i="1"/>
  <c r="M265" i="1"/>
  <c r="M506" i="1"/>
  <c r="M224" i="1"/>
  <c r="M357" i="1"/>
  <c r="M136" i="1"/>
  <c r="M344" i="1"/>
  <c r="M507" i="1"/>
  <c r="M508" i="1"/>
  <c r="M137" i="1"/>
  <c r="M406" i="1"/>
  <c r="M225" i="1"/>
  <c r="M345" i="1"/>
  <c r="M2" i="1"/>
  <c r="L233" i="1"/>
  <c r="L358" i="1"/>
  <c r="L407" i="1"/>
  <c r="L50" i="1"/>
  <c r="L138" i="1"/>
  <c r="L408" i="1"/>
  <c r="L409" i="1"/>
  <c r="L51" i="1"/>
  <c r="L139" i="1"/>
  <c r="L410" i="1"/>
  <c r="L140" i="1"/>
  <c r="L243" i="1"/>
  <c r="L411" i="1"/>
  <c r="L412" i="1"/>
  <c r="L350" i="1"/>
  <c r="L52" i="1"/>
  <c r="L141" i="1"/>
  <c r="L53" i="1"/>
  <c r="L3" i="1"/>
  <c r="L4" i="1"/>
  <c r="L142" i="1"/>
  <c r="L54" i="1"/>
  <c r="L389" i="1"/>
  <c r="L413" i="1"/>
  <c r="L143" i="1"/>
  <c r="L414" i="1"/>
  <c r="L351" i="1"/>
  <c r="L55" i="1"/>
  <c r="L415" i="1"/>
  <c r="L244" i="1"/>
  <c r="L144" i="1"/>
  <c r="L56" i="1"/>
  <c r="L369" i="1"/>
  <c r="L5" i="1"/>
  <c r="L145" i="1"/>
  <c r="L57" i="1"/>
  <c r="L416" i="1"/>
  <c r="L146" i="1"/>
  <c r="L58" i="1"/>
  <c r="L234" i="1"/>
  <c r="L359" i="1"/>
  <c r="L6" i="1"/>
  <c r="L245" i="1"/>
  <c r="L227" i="1"/>
  <c r="L417" i="1"/>
  <c r="L147" i="1"/>
  <c r="L59" i="1"/>
  <c r="L7" i="1"/>
  <c r="L148" i="1"/>
  <c r="L418" i="1"/>
  <c r="L60" i="1"/>
  <c r="L360" i="1"/>
  <c r="L149" i="1"/>
  <c r="L390" i="1"/>
  <c r="L61" i="1"/>
  <c r="L419" i="1"/>
  <c r="L235" i="1"/>
  <c r="L346" i="1"/>
  <c r="L150" i="1"/>
  <c r="L420" i="1"/>
  <c r="L62" i="1"/>
  <c r="L421" i="1"/>
  <c r="L8" i="1"/>
  <c r="L63" i="1"/>
  <c r="L151" i="1"/>
  <c r="L64" i="1"/>
  <c r="L152" i="1"/>
  <c r="L236" i="1"/>
  <c r="L391" i="1"/>
  <c r="L9" i="1"/>
  <c r="L153" i="1"/>
  <c r="L65" i="1"/>
  <c r="L422" i="1"/>
  <c r="L392" i="1"/>
  <c r="L423" i="1"/>
  <c r="L10" i="1"/>
  <c r="L424" i="1"/>
  <c r="L361" i="1"/>
  <c r="L154" i="1"/>
  <c r="L11" i="1"/>
  <c r="L66" i="1"/>
  <c r="L379" i="1"/>
  <c r="L228" i="1"/>
  <c r="L67" i="1"/>
  <c r="L425" i="1"/>
  <c r="L155" i="1"/>
  <c r="L246" i="1"/>
  <c r="L156" i="1"/>
  <c r="L12" i="1"/>
  <c r="L362" i="1"/>
  <c r="L68" i="1"/>
  <c r="L380" i="1"/>
  <c r="L69" i="1"/>
  <c r="L426" i="1"/>
  <c r="L157" i="1"/>
  <c r="L427" i="1"/>
  <c r="L428" i="1"/>
  <c r="L158" i="1"/>
  <c r="L381" i="1"/>
  <c r="L229" i="1"/>
  <c r="L247" i="1"/>
  <c r="L429" i="1"/>
  <c r="L70" i="1"/>
  <c r="L159" i="1"/>
  <c r="L13" i="1"/>
  <c r="L71" i="1"/>
  <c r="L160" i="1"/>
  <c r="L72" i="1"/>
  <c r="L382" i="1"/>
  <c r="L161" i="1"/>
  <c r="L430" i="1"/>
  <c r="L73" i="1"/>
  <c r="L162" i="1"/>
  <c r="L74" i="1"/>
  <c r="L248" i="1"/>
  <c r="L431" i="1"/>
  <c r="L75" i="1"/>
  <c r="L249" i="1"/>
  <c r="L432" i="1"/>
  <c r="L163" i="1"/>
  <c r="L370" i="1"/>
  <c r="L164" i="1"/>
  <c r="L433" i="1"/>
  <c r="L76" i="1"/>
  <c r="L77" i="1"/>
  <c r="L165" i="1"/>
  <c r="L166" i="1"/>
  <c r="L78" i="1"/>
  <c r="L14" i="1"/>
  <c r="L79" i="1"/>
  <c r="L167" i="1"/>
  <c r="L168" i="1"/>
  <c r="L434" i="1"/>
  <c r="L80" i="1"/>
  <c r="L435" i="1"/>
  <c r="L230" i="1"/>
  <c r="L81" i="1"/>
  <c r="L250" i="1"/>
  <c r="L15" i="1"/>
  <c r="L383" i="1"/>
  <c r="L169" i="1"/>
  <c r="L16" i="1"/>
  <c r="L436" i="1"/>
  <c r="L437" i="1"/>
  <c r="L393" i="1"/>
  <c r="L82" i="1"/>
  <c r="L170" i="1"/>
  <c r="L438" i="1"/>
  <c r="L83" i="1"/>
  <c r="L171" i="1"/>
  <c r="L347" i="1"/>
  <c r="L439" i="1"/>
  <c r="L84" i="1"/>
  <c r="L172" i="1"/>
  <c r="L371" i="1"/>
  <c r="L440" i="1"/>
  <c r="L441" i="1"/>
  <c r="L372" i="1"/>
  <c r="L85" i="1"/>
  <c r="L173" i="1"/>
  <c r="L86" i="1"/>
  <c r="L174" i="1"/>
  <c r="L17" i="1"/>
  <c r="L87" i="1"/>
  <c r="L442" i="1"/>
  <c r="L18" i="1"/>
  <c r="L175" i="1"/>
  <c r="L363" i="1"/>
  <c r="L176" i="1"/>
  <c r="L443" i="1"/>
  <c r="L88" i="1"/>
  <c r="L251" i="1"/>
  <c r="L89" i="1"/>
  <c r="L177" i="1"/>
  <c r="L364" i="1"/>
  <c r="L19" i="1"/>
  <c r="L444" i="1"/>
  <c r="L384" i="1"/>
  <c r="L178" i="1"/>
  <c r="L90" i="1"/>
  <c r="L20" i="1"/>
  <c r="L21" i="1"/>
  <c r="L91" i="1"/>
  <c r="L179" i="1"/>
  <c r="L394" i="1"/>
  <c r="L22" i="1"/>
  <c r="L92" i="1"/>
  <c r="L180" i="1"/>
  <c r="L373" i="1"/>
  <c r="L445" i="1"/>
  <c r="L181" i="1"/>
  <c r="L395" i="1"/>
  <c r="L93" i="1"/>
  <c r="L252" i="1"/>
  <c r="L446" i="1"/>
  <c r="L182" i="1"/>
  <c r="L23" i="1"/>
  <c r="L94" i="1"/>
  <c r="L365" i="1"/>
  <c r="L24" i="1"/>
  <c r="L183" i="1"/>
  <c r="L95" i="1"/>
  <c r="L96" i="1"/>
  <c r="L447" i="1"/>
  <c r="L348" i="1"/>
  <c r="L45" i="1"/>
  <c r="L184" i="1"/>
  <c r="L25" i="1"/>
  <c r="L237" i="1"/>
  <c r="L448" i="1"/>
  <c r="L449" i="1"/>
  <c r="L450" i="1"/>
  <c r="L97" i="1"/>
  <c r="L451" i="1"/>
  <c r="L253" i="1"/>
  <c r="L396" i="1"/>
  <c r="L26" i="1"/>
  <c r="L452" i="1"/>
  <c r="L185" i="1"/>
  <c r="L453" i="1"/>
  <c r="L186" i="1"/>
  <c r="L98" i="1"/>
  <c r="L374" i="1"/>
  <c r="L454" i="1"/>
  <c r="L455" i="1"/>
  <c r="L27" i="1"/>
  <c r="L187" i="1"/>
  <c r="L397" i="1"/>
  <c r="L99" i="1"/>
  <c r="L254" i="1"/>
  <c r="L456" i="1"/>
  <c r="L188" i="1"/>
  <c r="L100" i="1"/>
  <c r="L457" i="1"/>
  <c r="L189" i="1"/>
  <c r="L231" i="1"/>
  <c r="L458" i="1"/>
  <c r="L101" i="1"/>
  <c r="L459" i="1"/>
  <c r="L28" i="1"/>
  <c r="L385" i="1"/>
  <c r="L255" i="1"/>
  <c r="L29" i="1"/>
  <c r="L102" i="1"/>
  <c r="L190" i="1"/>
  <c r="L46" i="1"/>
  <c r="L375" i="1"/>
  <c r="L460" i="1"/>
  <c r="L191" i="1"/>
  <c r="L352" i="1"/>
  <c r="L461" i="1"/>
  <c r="L103" i="1"/>
  <c r="L462" i="1"/>
  <c r="L256" i="1"/>
  <c r="L463" i="1"/>
  <c r="L192" i="1"/>
  <c r="L104" i="1"/>
  <c r="L105" i="1"/>
  <c r="L193" i="1"/>
  <c r="L386" i="1"/>
  <c r="L257" i="1"/>
  <c r="L353" i="1"/>
  <c r="L106" i="1"/>
  <c r="L376" i="1"/>
  <c r="L194" i="1"/>
  <c r="L464" i="1"/>
  <c r="L107" i="1"/>
  <c r="L465" i="1"/>
  <c r="L195" i="1"/>
  <c r="L258" i="1"/>
  <c r="L387" i="1"/>
  <c r="L196" i="1"/>
  <c r="L108" i="1"/>
  <c r="L388" i="1"/>
  <c r="L109" i="1"/>
  <c r="L197" i="1"/>
  <c r="L466" i="1"/>
  <c r="L467" i="1"/>
  <c r="L198" i="1"/>
  <c r="L110" i="1"/>
  <c r="L30" i="1"/>
  <c r="L111" i="1"/>
  <c r="L199" i="1"/>
  <c r="L112" i="1"/>
  <c r="L468" i="1"/>
  <c r="L349" i="1"/>
  <c r="L200" i="1"/>
  <c r="L31" i="1"/>
  <c r="L238" i="1"/>
  <c r="L113" i="1"/>
  <c r="L469" i="1"/>
  <c r="L201" i="1"/>
  <c r="L366" i="1"/>
  <c r="L32" i="1"/>
  <c r="L470" i="1"/>
  <c r="L48" i="1"/>
  <c r="L377" i="1"/>
  <c r="L114" i="1"/>
  <c r="L471" i="1"/>
  <c r="L202" i="1"/>
  <c r="L472" i="1"/>
  <c r="L203" i="1"/>
  <c r="L115" i="1"/>
  <c r="L473" i="1"/>
  <c r="L33" i="1"/>
  <c r="L398" i="1"/>
  <c r="L474" i="1"/>
  <c r="L204" i="1"/>
  <c r="L399" i="1"/>
  <c r="L34" i="1"/>
  <c r="L116" i="1"/>
  <c r="L259" i="1"/>
  <c r="L205" i="1"/>
  <c r="L117" i="1"/>
  <c r="L367" i="1"/>
  <c r="L239" i="1"/>
  <c r="L35" i="1"/>
  <c r="L47" i="1"/>
  <c r="L475" i="1"/>
  <c r="L476" i="1"/>
  <c r="L206" i="1"/>
  <c r="L400" i="1"/>
  <c r="L118" i="1"/>
  <c r="L36" i="1"/>
  <c r="L240" i="1"/>
  <c r="L477" i="1"/>
  <c r="L478" i="1"/>
  <c r="L119" i="1"/>
  <c r="L479" i="1"/>
  <c r="L37" i="1"/>
  <c r="L480" i="1"/>
  <c r="L241" i="1"/>
  <c r="L207" i="1"/>
  <c r="L208" i="1"/>
  <c r="L120" i="1"/>
  <c r="L232" i="1"/>
  <c r="L481" i="1"/>
  <c r="L401" i="1"/>
  <c r="L38" i="1"/>
  <c r="L260" i="1"/>
  <c r="L209" i="1"/>
  <c r="L354" i="1"/>
  <c r="L121" i="1"/>
  <c r="L482" i="1"/>
  <c r="L122" i="1"/>
  <c r="L210" i="1"/>
  <c r="L483" i="1"/>
  <c r="L261" i="1"/>
  <c r="L39" i="1"/>
  <c r="L484" i="1"/>
  <c r="L211" i="1"/>
  <c r="L123" i="1"/>
  <c r="L368" i="1"/>
  <c r="L485" i="1"/>
  <c r="L378" i="1"/>
  <c r="L355" i="1"/>
  <c r="L212" i="1"/>
  <c r="L124" i="1"/>
  <c r="L262" i="1"/>
  <c r="L402" i="1"/>
  <c r="L486" i="1"/>
  <c r="L125" i="1"/>
  <c r="L356" i="1"/>
  <c r="L213" i="1"/>
  <c r="L40" i="1"/>
  <c r="L487" i="1"/>
  <c r="L49" i="1"/>
  <c r="L126" i="1"/>
  <c r="L403" i="1"/>
  <c r="L214" i="1"/>
  <c r="L488" i="1"/>
  <c r="L489" i="1"/>
  <c r="L263" i="1"/>
  <c r="L127" i="1"/>
  <c r="L215" i="1"/>
  <c r="L490" i="1"/>
  <c r="L128" i="1"/>
  <c r="L216" i="1"/>
  <c r="L217" i="1"/>
  <c r="L491" i="1"/>
  <c r="L129" i="1"/>
  <c r="L492" i="1"/>
  <c r="L130" i="1"/>
  <c r="L493" i="1"/>
  <c r="L494" i="1"/>
  <c r="L495" i="1"/>
  <c r="L218" i="1"/>
  <c r="L496" i="1"/>
  <c r="L41" i="1"/>
  <c r="L219" i="1"/>
  <c r="L242" i="1"/>
  <c r="L497" i="1"/>
  <c r="L404" i="1"/>
  <c r="L131" i="1"/>
  <c r="L498" i="1"/>
  <c r="L220" i="1"/>
  <c r="L42" i="1"/>
  <c r="L132" i="1"/>
  <c r="L133" i="1"/>
  <c r="L43" i="1"/>
  <c r="L405" i="1"/>
  <c r="L499" i="1"/>
  <c r="L221" i="1"/>
  <c r="L222" i="1"/>
  <c r="L500" i="1"/>
  <c r="L501" i="1"/>
  <c r="L502" i="1"/>
  <c r="L503" i="1"/>
  <c r="L134" i="1"/>
  <c r="L264" i="1"/>
  <c r="L223" i="1"/>
  <c r="L135" i="1"/>
  <c r="L44" i="1"/>
  <c r="L504" i="1"/>
  <c r="L505" i="1"/>
  <c r="L226" i="1"/>
  <c r="L265" i="1"/>
  <c r="L506" i="1"/>
  <c r="L224" i="1"/>
  <c r="L357" i="1"/>
  <c r="L136" i="1"/>
  <c r="L507" i="1"/>
  <c r="L508" i="1"/>
  <c r="L137" i="1"/>
  <c r="L406" i="1"/>
  <c r="L225" i="1"/>
  <c r="K266" i="1"/>
  <c r="K233" i="1"/>
  <c r="K358" i="1"/>
  <c r="K407" i="1"/>
  <c r="K50" i="1"/>
  <c r="K267" i="1"/>
  <c r="K408" i="1"/>
  <c r="K409" i="1"/>
  <c r="K51" i="1"/>
  <c r="K268" i="1"/>
  <c r="K410" i="1"/>
  <c r="K243" i="1"/>
  <c r="K411" i="1"/>
  <c r="K412" i="1"/>
  <c r="K350" i="1"/>
  <c r="K52" i="1"/>
  <c r="K269" i="1"/>
  <c r="K53" i="1"/>
  <c r="K3" i="1"/>
  <c r="K4" i="1"/>
  <c r="K54" i="1"/>
  <c r="K270" i="1"/>
  <c r="K389" i="1"/>
  <c r="K413" i="1"/>
  <c r="K271" i="1"/>
  <c r="K414" i="1"/>
  <c r="K351" i="1"/>
  <c r="K55" i="1"/>
  <c r="K415" i="1"/>
  <c r="K272" i="1"/>
  <c r="K244" i="1"/>
  <c r="K56" i="1"/>
  <c r="K369" i="1"/>
  <c r="K5" i="1"/>
  <c r="K273" i="1"/>
  <c r="K57" i="1"/>
  <c r="K416" i="1"/>
  <c r="K274" i="1"/>
  <c r="K58" i="1"/>
  <c r="K234" i="1"/>
  <c r="K359" i="1"/>
  <c r="K6" i="1"/>
  <c r="K245" i="1"/>
  <c r="K227" i="1"/>
  <c r="K417" i="1"/>
  <c r="K275" i="1"/>
  <c r="K59" i="1"/>
  <c r="K7" i="1"/>
  <c r="K276" i="1"/>
  <c r="K418" i="1"/>
  <c r="K60" i="1"/>
  <c r="K360" i="1"/>
  <c r="K390" i="1"/>
  <c r="K61" i="1"/>
  <c r="K277" i="1"/>
  <c r="K419" i="1"/>
  <c r="K235" i="1"/>
  <c r="K346" i="1"/>
  <c r="K420" i="1"/>
  <c r="K278" i="1"/>
  <c r="K62" i="1"/>
  <c r="K421" i="1"/>
  <c r="K8" i="1"/>
  <c r="K63" i="1"/>
  <c r="K279" i="1"/>
  <c r="K64" i="1"/>
  <c r="K280" i="1"/>
  <c r="K236" i="1"/>
  <c r="K391" i="1"/>
  <c r="K9" i="1"/>
  <c r="K65" i="1"/>
  <c r="K281" i="1"/>
  <c r="K422" i="1"/>
  <c r="K392" i="1"/>
  <c r="K423" i="1"/>
  <c r="K10" i="1"/>
  <c r="K424" i="1"/>
  <c r="K361" i="1"/>
  <c r="K11" i="1"/>
  <c r="K66" i="1"/>
  <c r="K282" i="1"/>
  <c r="K379" i="1"/>
  <c r="K283" i="1"/>
  <c r="K228" i="1"/>
  <c r="K67" i="1"/>
  <c r="K425" i="1"/>
  <c r="K246" i="1"/>
  <c r="K284" i="1"/>
  <c r="K12" i="1"/>
  <c r="K362" i="1"/>
  <c r="K68" i="1"/>
  <c r="K380" i="1"/>
  <c r="K69" i="1"/>
  <c r="K285" i="1"/>
  <c r="K426" i="1"/>
  <c r="K427" i="1"/>
  <c r="K428" i="1"/>
  <c r="K381" i="1"/>
  <c r="K229" i="1"/>
  <c r="K247" i="1"/>
  <c r="K429" i="1"/>
  <c r="K286" i="1"/>
  <c r="K70" i="1"/>
  <c r="K287" i="1"/>
  <c r="K13" i="1"/>
  <c r="K71" i="1"/>
  <c r="K72" i="1"/>
  <c r="K288" i="1"/>
  <c r="K382" i="1"/>
  <c r="K430" i="1"/>
  <c r="K73" i="1"/>
  <c r="K289" i="1"/>
  <c r="K290" i="1"/>
  <c r="K74" i="1"/>
  <c r="K248" i="1"/>
  <c r="K431" i="1"/>
  <c r="K75" i="1"/>
  <c r="K249" i="1"/>
  <c r="K432" i="1"/>
  <c r="K291" i="1"/>
  <c r="K370" i="1"/>
  <c r="K433" i="1"/>
  <c r="K76" i="1"/>
  <c r="K77" i="1"/>
  <c r="K292" i="1"/>
  <c r="K78" i="1"/>
  <c r="K293" i="1"/>
  <c r="K14" i="1"/>
  <c r="K79" i="1"/>
  <c r="K294" i="1"/>
  <c r="K434" i="1"/>
  <c r="K80" i="1"/>
  <c r="K295" i="1"/>
  <c r="K435" i="1"/>
  <c r="K230" i="1"/>
  <c r="K81" i="1"/>
  <c r="K250" i="1"/>
  <c r="K296" i="1"/>
  <c r="K15" i="1"/>
  <c r="K383" i="1"/>
  <c r="K297" i="1"/>
  <c r="K16" i="1"/>
  <c r="K436" i="1"/>
  <c r="K437" i="1"/>
  <c r="K393" i="1"/>
  <c r="K82" i="1"/>
  <c r="K438" i="1"/>
  <c r="K83" i="1"/>
  <c r="K298" i="1"/>
  <c r="K347" i="1"/>
  <c r="K439" i="1"/>
  <c r="K84" i="1"/>
  <c r="K371" i="1"/>
  <c r="K440" i="1"/>
  <c r="K441" i="1"/>
  <c r="K372" i="1"/>
  <c r="K85" i="1"/>
  <c r="K86" i="1"/>
  <c r="K299" i="1"/>
  <c r="K17" i="1"/>
  <c r="K87" i="1"/>
  <c r="K300" i="1"/>
  <c r="K442" i="1"/>
  <c r="K18" i="1"/>
  <c r="K363" i="1"/>
  <c r="K443" i="1"/>
  <c r="K88" i="1"/>
  <c r="K301" i="1"/>
  <c r="K251" i="1"/>
  <c r="K89" i="1"/>
  <c r="K302" i="1"/>
  <c r="K364" i="1"/>
  <c r="K19" i="1"/>
  <c r="K303" i="1"/>
  <c r="K444" i="1"/>
  <c r="K384" i="1"/>
  <c r="K90" i="1"/>
  <c r="K20" i="1"/>
  <c r="K21" i="1"/>
  <c r="K91" i="1"/>
  <c r="K304" i="1"/>
  <c r="K394" i="1"/>
  <c r="K22" i="1"/>
  <c r="K305" i="1"/>
  <c r="K92" i="1"/>
  <c r="K373" i="1"/>
  <c r="K445" i="1"/>
  <c r="K395" i="1"/>
  <c r="K93" i="1"/>
  <c r="K252" i="1"/>
  <c r="K446" i="1"/>
  <c r="K23" i="1"/>
  <c r="K306" i="1"/>
  <c r="K94" i="1"/>
  <c r="K365" i="1"/>
  <c r="K24" i="1"/>
  <c r="K307" i="1"/>
  <c r="K95" i="1"/>
  <c r="K96" i="1"/>
  <c r="K308" i="1"/>
  <c r="K447" i="1"/>
  <c r="K348" i="1"/>
  <c r="K45" i="1"/>
  <c r="K25" i="1"/>
  <c r="K237" i="1"/>
  <c r="K448" i="1"/>
  <c r="K309" i="1"/>
  <c r="K449" i="1"/>
  <c r="K450" i="1"/>
  <c r="K97" i="1"/>
  <c r="K451" i="1"/>
  <c r="K253" i="1"/>
  <c r="K396" i="1"/>
  <c r="K26" i="1"/>
  <c r="K452" i="1"/>
  <c r="K453" i="1"/>
  <c r="K98" i="1"/>
  <c r="K374" i="1"/>
  <c r="K454" i="1"/>
  <c r="K455" i="1"/>
  <c r="K27" i="1"/>
  <c r="K397" i="1"/>
  <c r="K310" i="1"/>
  <c r="K99" i="1"/>
  <c r="K254" i="1"/>
  <c r="K311" i="1"/>
  <c r="K456" i="1"/>
  <c r="K100" i="1"/>
  <c r="K457" i="1"/>
  <c r="K231" i="1"/>
  <c r="K458" i="1"/>
  <c r="K101" i="1"/>
  <c r="K459" i="1"/>
  <c r="K28" i="1"/>
  <c r="K385" i="1"/>
  <c r="K312" i="1"/>
  <c r="K255" i="1"/>
  <c r="K313" i="1"/>
  <c r="K29" i="1"/>
  <c r="K102" i="1"/>
  <c r="K46" i="1"/>
  <c r="K375" i="1"/>
  <c r="K460" i="1"/>
  <c r="K352" i="1"/>
  <c r="K461" i="1"/>
  <c r="K103" i="1"/>
  <c r="K314" i="1"/>
  <c r="K462" i="1"/>
  <c r="K256" i="1"/>
  <c r="K463" i="1"/>
  <c r="K315" i="1"/>
  <c r="K104" i="1"/>
  <c r="K105" i="1"/>
  <c r="K316" i="1"/>
  <c r="K386" i="1"/>
  <c r="K257" i="1"/>
  <c r="K353" i="1"/>
  <c r="K106" i="1"/>
  <c r="K376" i="1"/>
  <c r="K464" i="1"/>
  <c r="K317" i="1"/>
  <c r="K107" i="1"/>
  <c r="K465" i="1"/>
  <c r="K258" i="1"/>
  <c r="K387" i="1"/>
  <c r="K318" i="1"/>
  <c r="K108" i="1"/>
  <c r="K388" i="1"/>
  <c r="K319" i="1"/>
  <c r="K109" i="1"/>
  <c r="K466" i="1"/>
  <c r="K467" i="1"/>
  <c r="K320" i="1"/>
  <c r="K110" i="1"/>
  <c r="K321" i="1"/>
  <c r="K30" i="1"/>
  <c r="K111" i="1"/>
  <c r="K112" i="1"/>
  <c r="K468" i="1"/>
  <c r="K322" i="1"/>
  <c r="K349" i="1"/>
  <c r="K31" i="1"/>
  <c r="K238" i="1"/>
  <c r="K323" i="1"/>
  <c r="K113" i="1"/>
  <c r="K469" i="1"/>
  <c r="K366" i="1"/>
  <c r="K32" i="1"/>
  <c r="K470" i="1"/>
  <c r="K48" i="1"/>
  <c r="K377" i="1"/>
  <c r="K114" i="1"/>
  <c r="K471" i="1"/>
  <c r="K472" i="1"/>
  <c r="K324" i="1"/>
  <c r="K115" i="1"/>
  <c r="K473" i="1"/>
  <c r="K33" i="1"/>
  <c r="K398" i="1"/>
  <c r="K474" i="1"/>
  <c r="K399" i="1"/>
  <c r="K34" i="1"/>
  <c r="K116" i="1"/>
  <c r="K325" i="1"/>
  <c r="K259" i="1"/>
  <c r="K326" i="1"/>
  <c r="K117" i="1"/>
  <c r="K367" i="1"/>
  <c r="K239" i="1"/>
  <c r="K35" i="1"/>
  <c r="K47" i="1"/>
  <c r="K475" i="1"/>
  <c r="K327" i="1"/>
  <c r="K476" i="1"/>
  <c r="K400" i="1"/>
  <c r="K118" i="1"/>
  <c r="K36" i="1"/>
  <c r="K240" i="1"/>
  <c r="K477" i="1"/>
  <c r="K478" i="1"/>
  <c r="K119" i="1"/>
  <c r="K479" i="1"/>
  <c r="K37" i="1"/>
  <c r="K480" i="1"/>
  <c r="K241" i="1"/>
  <c r="K120" i="1"/>
  <c r="K328" i="1"/>
  <c r="K232" i="1"/>
  <c r="K481" i="1"/>
  <c r="K401" i="1"/>
  <c r="K38" i="1"/>
  <c r="K260" i="1"/>
  <c r="K329" i="1"/>
  <c r="K354" i="1"/>
  <c r="K121" i="1"/>
  <c r="K482" i="1"/>
  <c r="K122" i="1"/>
  <c r="K330" i="1"/>
  <c r="K483" i="1"/>
  <c r="K331" i="1"/>
  <c r="K261" i="1"/>
  <c r="K39" i="1"/>
  <c r="K484" i="1"/>
  <c r="K123" i="1"/>
  <c r="K368" i="1"/>
  <c r="K485" i="1"/>
  <c r="K378" i="1"/>
  <c r="K355" i="1"/>
  <c r="K124" i="1"/>
  <c r="K332" i="1"/>
  <c r="K262" i="1"/>
  <c r="K402" i="1"/>
  <c r="K486" i="1"/>
  <c r="K125" i="1"/>
  <c r="K356" i="1"/>
  <c r="K333" i="1"/>
  <c r="K40" i="1"/>
  <c r="K487" i="1"/>
  <c r="K49" i="1"/>
  <c r="K126" i="1"/>
  <c r="K403" i="1"/>
  <c r="K334" i="1"/>
  <c r="K488" i="1"/>
  <c r="K489" i="1"/>
  <c r="K263" i="1"/>
  <c r="K127" i="1"/>
  <c r="K490" i="1"/>
  <c r="K335" i="1"/>
  <c r="K336" i="1"/>
  <c r="K128" i="1"/>
  <c r="K337" i="1"/>
  <c r="K491" i="1"/>
  <c r="K129" i="1"/>
  <c r="K338" i="1"/>
  <c r="K492" i="1"/>
  <c r="K130" i="1"/>
  <c r="K493" i="1"/>
  <c r="K494" i="1"/>
  <c r="K495" i="1"/>
  <c r="K496" i="1"/>
  <c r="K41" i="1"/>
  <c r="K242" i="1"/>
  <c r="K497" i="1"/>
  <c r="K339" i="1"/>
  <c r="K404" i="1"/>
  <c r="K131" i="1"/>
  <c r="K498" i="1"/>
  <c r="K42" i="1"/>
  <c r="K132" i="1"/>
  <c r="K340" i="1"/>
  <c r="K133" i="1"/>
  <c r="K341" i="1"/>
  <c r="K43" i="1"/>
  <c r="K405" i="1"/>
  <c r="K499" i="1"/>
  <c r="K500" i="1"/>
  <c r="K501" i="1"/>
  <c r="K502" i="1"/>
  <c r="K503" i="1"/>
  <c r="K134" i="1"/>
  <c r="K264" i="1"/>
  <c r="K342" i="1"/>
  <c r="K135" i="1"/>
  <c r="K44" i="1"/>
  <c r="K504" i="1"/>
  <c r="K505" i="1"/>
  <c r="K343" i="1"/>
  <c r="K226" i="1"/>
  <c r="K265" i="1"/>
  <c r="K506" i="1"/>
  <c r="K357" i="1"/>
  <c r="K136" i="1"/>
  <c r="K344" i="1"/>
  <c r="K507" i="1"/>
  <c r="K508" i="1"/>
  <c r="K137" i="1"/>
  <c r="K406" i="1"/>
  <c r="K345" i="1"/>
  <c r="K2" i="1"/>
  <c r="L2" i="1"/>
  <c r="I266" i="1"/>
  <c r="I233" i="1"/>
  <c r="I358" i="1"/>
  <c r="I407" i="1"/>
  <c r="I50" i="1"/>
  <c r="I138" i="1"/>
  <c r="I267" i="1"/>
  <c r="L267" i="1" s="1"/>
  <c r="I408" i="1"/>
  <c r="I409" i="1"/>
  <c r="I5" i="36" s="1"/>
  <c r="I51" i="1"/>
  <c r="J51" i="1" s="1"/>
  <c r="I139" i="1"/>
  <c r="K139" i="1" s="1"/>
  <c r="I268" i="1"/>
  <c r="L268" i="1" s="1"/>
  <c r="I410" i="1"/>
  <c r="I140" i="1"/>
  <c r="K140" i="1" s="1"/>
  <c r="I243" i="1"/>
  <c r="I411" i="1"/>
  <c r="I412" i="1"/>
  <c r="I350" i="1"/>
  <c r="I52" i="1"/>
  <c r="N52" i="1" s="1"/>
  <c r="I269" i="1"/>
  <c r="L269" i="1" s="1"/>
  <c r="I141" i="1"/>
  <c r="I53" i="1"/>
  <c r="N53" i="1" s="1"/>
  <c r="I3" i="1"/>
  <c r="O3" i="1" s="1"/>
  <c r="I4" i="1"/>
  <c r="O4" i="1" s="1"/>
  <c r="I142" i="1"/>
  <c r="K142" i="1" s="1"/>
  <c r="I54" i="1"/>
  <c r="N54" i="1" s="1"/>
  <c r="I270" i="1"/>
  <c r="I389" i="1"/>
  <c r="I413" i="1"/>
  <c r="I143" i="1"/>
  <c r="K143" i="1" s="1"/>
  <c r="I271" i="1"/>
  <c r="J271" i="1" s="1"/>
  <c r="I414" i="1"/>
  <c r="I351" i="1"/>
  <c r="W351" i="1" s="1"/>
  <c r="I55" i="1"/>
  <c r="N55" i="1" s="1"/>
  <c r="I415" i="1"/>
  <c r="I272" i="1"/>
  <c r="L272" i="1" s="1"/>
  <c r="I244" i="1"/>
  <c r="U244" i="1" s="1"/>
  <c r="I144" i="1"/>
  <c r="K144" i="1" s="1"/>
  <c r="I56" i="1"/>
  <c r="J56" i="1" s="1"/>
  <c r="I369" i="1"/>
  <c r="I5" i="1"/>
  <c r="I273" i="1"/>
  <c r="L273" i="1" s="1"/>
  <c r="I145" i="1"/>
  <c r="K145" i="1" s="1"/>
  <c r="I57" i="1"/>
  <c r="N57" i="1" s="1"/>
  <c r="I416" i="1"/>
  <c r="I274" i="1"/>
  <c r="L274" i="1" s="1"/>
  <c r="I146" i="1"/>
  <c r="K146" i="1" s="1"/>
  <c r="I58" i="1"/>
  <c r="N58" i="1" s="1"/>
  <c r="I234" i="1"/>
  <c r="J234" i="1" s="1"/>
  <c r="I359" i="1"/>
  <c r="X359" i="1" s="1"/>
  <c r="I6" i="1"/>
  <c r="J6" i="1" s="1"/>
  <c r="I245" i="1"/>
  <c r="J245" i="1" s="1"/>
  <c r="I227" i="1"/>
  <c r="I417" i="1"/>
  <c r="I275" i="1"/>
  <c r="L275" i="1" s="1"/>
  <c r="I147" i="1"/>
  <c r="J147" i="1" s="1"/>
  <c r="I59" i="1"/>
  <c r="N59" i="1" s="1"/>
  <c r="I7" i="1"/>
  <c r="O7" i="1" s="1"/>
  <c r="I148" i="1"/>
  <c r="K148" i="1" s="1"/>
  <c r="I276" i="1"/>
  <c r="J276" i="1" s="1"/>
  <c r="I418" i="1"/>
  <c r="I14" i="36" s="1"/>
  <c r="I60" i="1"/>
  <c r="J60" i="1" s="1"/>
  <c r="I360" i="1"/>
  <c r="J360" i="1" s="1"/>
  <c r="I149" i="1"/>
  <c r="K149" i="1" s="1"/>
  <c r="I390" i="1"/>
  <c r="Z390" i="1" s="1"/>
  <c r="I61" i="1"/>
  <c r="N61" i="1" s="1"/>
  <c r="I277" i="1"/>
  <c r="L277" i="1" s="1"/>
  <c r="I419" i="1"/>
  <c r="I235" i="1"/>
  <c r="T235" i="1" s="1"/>
  <c r="I346" i="1"/>
  <c r="I150" i="1"/>
  <c r="K150" i="1" s="1"/>
  <c r="I420" i="1"/>
  <c r="I278" i="1"/>
  <c r="L278" i="1" s="1"/>
  <c r="I62" i="1"/>
  <c r="N62" i="1" s="1"/>
  <c r="I421" i="1"/>
  <c r="I17" i="36" s="1"/>
  <c r="I8" i="1"/>
  <c r="O8" i="1" s="1"/>
  <c r="I63" i="1"/>
  <c r="N63" i="1" s="1"/>
  <c r="I279" i="1"/>
  <c r="L279" i="1" s="1"/>
  <c r="I151" i="1"/>
  <c r="K151" i="1" s="1"/>
  <c r="I64" i="1"/>
  <c r="J64" i="1" s="1"/>
  <c r="I280" i="1"/>
  <c r="L280" i="1" s="1"/>
  <c r="I152" i="1"/>
  <c r="K152" i="1" s="1"/>
  <c r="I236" i="1"/>
  <c r="T236" i="1" s="1"/>
  <c r="I391" i="1"/>
  <c r="Z391" i="1" s="1"/>
  <c r="I9" i="1"/>
  <c r="O9" i="1" s="1"/>
  <c r="I153" i="1"/>
  <c r="J153" i="1" s="1"/>
  <c r="I65" i="1"/>
  <c r="N65" i="1" s="1"/>
  <c r="I281" i="1"/>
  <c r="L281" i="1" s="1"/>
  <c r="I422" i="1"/>
  <c r="I392" i="1"/>
  <c r="Z392" i="1" s="1"/>
  <c r="I423" i="1"/>
  <c r="I10" i="1"/>
  <c r="O10" i="1" s="1"/>
  <c r="I424" i="1"/>
  <c r="I361" i="1"/>
  <c r="X361" i="1" s="1"/>
  <c r="I154" i="1"/>
  <c r="K154" i="1" s="1"/>
  <c r="I11" i="1"/>
  <c r="I66" i="1"/>
  <c r="N66" i="1" s="1"/>
  <c r="I282" i="1"/>
  <c r="L282" i="1" s="1"/>
  <c r="I379" i="1"/>
  <c r="I283" i="1"/>
  <c r="L283" i="1" s="1"/>
  <c r="I228" i="1"/>
  <c r="S228" i="1" s="1"/>
  <c r="I67" i="1"/>
  <c r="N67" i="1" s="1"/>
  <c r="I425" i="1"/>
  <c r="I155" i="1"/>
  <c r="K155" i="1" s="1"/>
  <c r="I246" i="1"/>
  <c r="U246" i="1" s="1"/>
  <c r="I284" i="1"/>
  <c r="L284" i="1" s="1"/>
  <c r="I156" i="1"/>
  <c r="J156" i="1" s="1"/>
  <c r="I12" i="1"/>
  <c r="O12" i="1" s="1"/>
  <c r="I362" i="1"/>
  <c r="X362" i="1" s="1"/>
  <c r="I68" i="1"/>
  <c r="N68" i="1" s="1"/>
  <c r="I380" i="1"/>
  <c r="Y380" i="1" s="1"/>
  <c r="I69" i="1"/>
  <c r="N69" i="1" s="1"/>
  <c r="I285" i="1"/>
  <c r="J285" i="1" s="1"/>
  <c r="I426" i="1"/>
  <c r="I157" i="1"/>
  <c r="I427" i="1"/>
  <c r="I428" i="1"/>
  <c r="I158" i="1"/>
  <c r="K158" i="1" s="1"/>
  <c r="I381" i="1"/>
  <c r="Y381" i="1" s="1"/>
  <c r="I229" i="1"/>
  <c r="J229" i="1" s="1"/>
  <c r="I247" i="1"/>
  <c r="U247" i="1" s="1"/>
  <c r="I429" i="1"/>
  <c r="I286" i="1"/>
  <c r="L286" i="1" s="1"/>
  <c r="I70" i="1"/>
  <c r="N70" i="1" s="1"/>
  <c r="I159" i="1"/>
  <c r="K159" i="1" s="1"/>
  <c r="I287" i="1"/>
  <c r="L287" i="1" s="1"/>
  <c r="I13" i="1"/>
  <c r="J13" i="1" s="1"/>
  <c r="I71" i="1"/>
  <c r="J71" i="1" s="1"/>
  <c r="I160" i="1"/>
  <c r="I72" i="1"/>
  <c r="N72" i="1" s="1"/>
  <c r="I288" i="1"/>
  <c r="L288" i="1" s="1"/>
  <c r="I382" i="1"/>
  <c r="Y382" i="1" s="1"/>
  <c r="I161" i="1"/>
  <c r="J161" i="1" s="1"/>
  <c r="I430" i="1"/>
  <c r="I73" i="1"/>
  <c r="N73" i="1" s="1"/>
  <c r="I289" i="1"/>
  <c r="L289" i="1" s="1"/>
  <c r="I290" i="1"/>
  <c r="L290" i="1" s="1"/>
  <c r="I162" i="1"/>
  <c r="J162" i="1" s="1"/>
  <c r="I74" i="1"/>
  <c r="N74" i="1" s="1"/>
  <c r="I248" i="1"/>
  <c r="J248" i="1" s="1"/>
  <c r="I431" i="1"/>
  <c r="I27" i="36" s="1"/>
  <c r="I75" i="1"/>
  <c r="N75" i="1" s="1"/>
  <c r="I249" i="1"/>
  <c r="U249" i="1" s="1"/>
  <c r="I432" i="1"/>
  <c r="I163" i="1"/>
  <c r="K163" i="1" s="1"/>
  <c r="I291" i="1"/>
  <c r="L291" i="1" s="1"/>
  <c r="I370" i="1"/>
  <c r="M370" i="1" s="1"/>
  <c r="I164" i="1"/>
  <c r="J164" i="1" s="1"/>
  <c r="I433" i="1"/>
  <c r="I76" i="1"/>
  <c r="N76" i="1" s="1"/>
  <c r="I77" i="1"/>
  <c r="J77" i="1" s="1"/>
  <c r="I292" i="1"/>
  <c r="L292" i="1" s="1"/>
  <c r="I165" i="1"/>
  <c r="K165" i="1" s="1"/>
  <c r="I166" i="1"/>
  <c r="K166" i="1" s="1"/>
  <c r="I78" i="1"/>
  <c r="N78" i="1" s="1"/>
  <c r="I293" i="1"/>
  <c r="J293" i="1" s="1"/>
  <c r="I14" i="1"/>
  <c r="O14" i="1" s="1"/>
  <c r="I79" i="1"/>
  <c r="N79" i="1" s="1"/>
  <c r="I167" i="1"/>
  <c r="K167" i="1" s="1"/>
  <c r="I294" i="1"/>
  <c r="L294" i="1" s="1"/>
  <c r="I168" i="1"/>
  <c r="K168" i="1" s="1"/>
  <c r="I434" i="1"/>
  <c r="I80" i="1"/>
  <c r="J80" i="1" s="1"/>
  <c r="I295" i="1"/>
  <c r="L295" i="1" s="1"/>
  <c r="I435" i="1"/>
  <c r="I230" i="1"/>
  <c r="S230" i="1" s="1"/>
  <c r="I81" i="1"/>
  <c r="J81" i="1" s="1"/>
  <c r="I250" i="1"/>
  <c r="U250" i="1" s="1"/>
  <c r="I296" i="1"/>
  <c r="L296" i="1" s="1"/>
  <c r="I15" i="1"/>
  <c r="O15" i="1" s="1"/>
  <c r="I383" i="1"/>
  <c r="J383" i="1" s="1"/>
  <c r="I169" i="1"/>
  <c r="K169" i="1" s="1"/>
  <c r="I297" i="1"/>
  <c r="L297" i="1" s="1"/>
  <c r="I16" i="1"/>
  <c r="O16" i="1" s="1"/>
  <c r="I436" i="1"/>
  <c r="I437" i="1"/>
  <c r="I393" i="1"/>
  <c r="Z393" i="1" s="1"/>
  <c r="I82" i="1"/>
  <c r="N82" i="1" s="1"/>
  <c r="I170" i="1"/>
  <c r="K170" i="1" s="1"/>
  <c r="I438" i="1"/>
  <c r="I83" i="1"/>
  <c r="J83" i="1" s="1"/>
  <c r="I171" i="1"/>
  <c r="J171" i="1" s="1"/>
  <c r="I298" i="1"/>
  <c r="L298" i="1" s="1"/>
  <c r="I347" i="1"/>
  <c r="V347" i="1" s="1"/>
  <c r="I439" i="1"/>
  <c r="I84" i="1"/>
  <c r="N84" i="1" s="1"/>
  <c r="I172" i="1"/>
  <c r="K172" i="1" s="1"/>
  <c r="I371" i="1"/>
  <c r="J371" i="1" s="1"/>
  <c r="I440" i="1"/>
  <c r="I441" i="1"/>
  <c r="I372" i="1"/>
  <c r="M372" i="1" s="1"/>
  <c r="I85" i="1"/>
  <c r="N85" i="1" s="1"/>
  <c r="I173" i="1"/>
  <c r="K173" i="1" s="1"/>
  <c r="I86" i="1"/>
  <c r="N86" i="1" s="1"/>
  <c r="I174" i="1"/>
  <c r="K174" i="1" s="1"/>
  <c r="I299" i="1"/>
  <c r="L299" i="1" s="1"/>
  <c r="I17" i="1"/>
  <c r="O17" i="1" s="1"/>
  <c r="I87" i="1"/>
  <c r="J87" i="1" s="1"/>
  <c r="I300" i="1"/>
  <c r="L300" i="1" s="1"/>
  <c r="I442" i="1"/>
  <c r="I18" i="1"/>
  <c r="J18" i="1" s="1"/>
  <c r="I175" i="1"/>
  <c r="J175" i="1" s="1"/>
  <c r="I363" i="1"/>
  <c r="J363" i="1" s="1"/>
  <c r="I176" i="1"/>
  <c r="J176" i="1" s="1"/>
  <c r="I443" i="1"/>
  <c r="I88" i="1"/>
  <c r="N88" i="1" s="1"/>
  <c r="I301" i="1"/>
  <c r="L301" i="1" s="1"/>
  <c r="I251" i="1"/>
  <c r="U251" i="1" s="1"/>
  <c r="I89" i="1"/>
  <c r="N89" i="1" s="1"/>
  <c r="I302" i="1"/>
  <c r="L302" i="1" s="1"/>
  <c r="I177" i="1"/>
  <c r="K177" i="1" s="1"/>
  <c r="I364" i="1"/>
  <c r="X364" i="1" s="1"/>
  <c r="I19" i="1"/>
  <c r="O19" i="1" s="1"/>
  <c r="I303" i="1"/>
  <c r="L303" i="1" s="1"/>
  <c r="I444" i="1"/>
  <c r="I384" i="1"/>
  <c r="Y384" i="1" s="1"/>
  <c r="I178" i="1"/>
  <c r="J178" i="1" s="1"/>
  <c r="I90" i="1"/>
  <c r="N90" i="1" s="1"/>
  <c r="I20" i="1"/>
  <c r="O20" i="1" s="1"/>
  <c r="I21" i="1"/>
  <c r="O21" i="1" s="1"/>
  <c r="I91" i="1"/>
  <c r="N91" i="1" s="1"/>
  <c r="I179" i="1"/>
  <c r="K179" i="1" s="1"/>
  <c r="I304" i="1"/>
  <c r="L304" i="1" s="1"/>
  <c r="I394" i="1"/>
  <c r="J394" i="1" s="1"/>
  <c r="I22" i="1"/>
  <c r="I305" i="1"/>
  <c r="L305" i="1" s="1"/>
  <c r="I92" i="1"/>
  <c r="N92" i="1" s="1"/>
  <c r="I180" i="1"/>
  <c r="K180" i="1" s="1"/>
  <c r="I373" i="1"/>
  <c r="M373" i="1" s="1"/>
  <c r="I445" i="1"/>
  <c r="I181" i="1"/>
  <c r="J181" i="1" s="1"/>
  <c r="I395" i="1"/>
  <c r="Z395" i="1" s="1"/>
  <c r="I93" i="1"/>
  <c r="J93" i="1" s="1"/>
  <c r="I252" i="1"/>
  <c r="U252" i="1" s="1"/>
  <c r="I446" i="1"/>
  <c r="I182" i="1"/>
  <c r="K182" i="1" s="1"/>
  <c r="I23" i="1"/>
  <c r="J23" i="1" s="1"/>
  <c r="I306" i="1"/>
  <c r="L306" i="1" s="1"/>
  <c r="I94" i="1"/>
  <c r="J94" i="1" s="1"/>
  <c r="I365" i="1"/>
  <c r="I24" i="1"/>
  <c r="O24" i="1" s="1"/>
  <c r="I183" i="1"/>
  <c r="J183" i="1" s="1"/>
  <c r="I307" i="1"/>
  <c r="L307" i="1" s="1"/>
  <c r="I95" i="1"/>
  <c r="N95" i="1" s="1"/>
  <c r="I96" i="1"/>
  <c r="J96" i="1" s="1"/>
  <c r="I308" i="1"/>
  <c r="L308" i="1" s="1"/>
  <c r="I447" i="1"/>
  <c r="I348" i="1"/>
  <c r="V348" i="1" s="1"/>
  <c r="I45" i="1"/>
  <c r="I184" i="1"/>
  <c r="J184" i="1" s="1"/>
  <c r="I25" i="1"/>
  <c r="O25" i="1" s="1"/>
  <c r="I237" i="1"/>
  <c r="J237" i="1" s="1"/>
  <c r="I448" i="1"/>
  <c r="I309" i="1"/>
  <c r="L309" i="1" s="1"/>
  <c r="I449" i="1"/>
  <c r="I450" i="1"/>
  <c r="I97" i="1"/>
  <c r="N97" i="1" s="1"/>
  <c r="I451" i="1"/>
  <c r="I253" i="1"/>
  <c r="J253" i="1" s="1"/>
  <c r="I396" i="1"/>
  <c r="Z396" i="1" s="1"/>
  <c r="I26" i="1"/>
  <c r="O26" i="1" s="1"/>
  <c r="I452" i="1"/>
  <c r="I185" i="1"/>
  <c r="K185" i="1" s="1"/>
  <c r="I453" i="1"/>
  <c r="I186" i="1"/>
  <c r="J186" i="1" s="1"/>
  <c r="I98" i="1"/>
  <c r="N98" i="1" s="1"/>
  <c r="I374" i="1"/>
  <c r="J374" i="1" s="1"/>
  <c r="I454" i="1"/>
  <c r="I455" i="1"/>
  <c r="I27" i="1"/>
  <c r="O27" i="1" s="1"/>
  <c r="I187" i="1"/>
  <c r="K187" i="1" s="1"/>
  <c r="I397" i="1"/>
  <c r="Z397" i="1" s="1"/>
  <c r="I310" i="1"/>
  <c r="L310" i="1" s="1"/>
  <c r="I99" i="1"/>
  <c r="J99" i="1" s="1"/>
  <c r="I254" i="1"/>
  <c r="J254" i="1" s="1"/>
  <c r="I311" i="1"/>
  <c r="L311" i="1" s="1"/>
  <c r="I456" i="1"/>
  <c r="I188" i="1"/>
  <c r="K188" i="1" s="1"/>
  <c r="I100" i="1"/>
  <c r="N100" i="1" s="1"/>
  <c r="I457" i="1"/>
  <c r="I189" i="1"/>
  <c r="J189" i="1" s="1"/>
  <c r="I231" i="1"/>
  <c r="J231" i="1" s="1"/>
  <c r="I458" i="1"/>
  <c r="I101" i="1"/>
  <c r="N101" i="1" s="1"/>
  <c r="I459" i="1"/>
  <c r="I28" i="1"/>
  <c r="O28" i="1" s="1"/>
  <c r="I385" i="1"/>
  <c r="Y385" i="1" s="1"/>
  <c r="I312" i="1"/>
  <c r="L312" i="1" s="1"/>
  <c r="I255" i="1"/>
  <c r="J255" i="1" s="1"/>
  <c r="I313" i="1"/>
  <c r="L313" i="1" s="1"/>
  <c r="I29" i="1"/>
  <c r="O29" i="1" s="1"/>
  <c r="I102" i="1"/>
  <c r="N102" i="1" s="1"/>
  <c r="I190" i="1"/>
  <c r="K190" i="1" s="1"/>
  <c r="I46" i="1"/>
  <c r="P46" i="1" s="1"/>
  <c r="I375" i="1"/>
  <c r="M375" i="1" s="1"/>
  <c r="I460" i="1"/>
  <c r="I191" i="1"/>
  <c r="K191" i="1" s="1"/>
  <c r="I352" i="1"/>
  <c r="W352" i="1" s="1"/>
  <c r="I461" i="1"/>
  <c r="I103" i="1"/>
  <c r="N103" i="1" s="1"/>
  <c r="I314" i="1"/>
  <c r="L314" i="1" s="1"/>
  <c r="I462" i="1"/>
  <c r="I256" i="1"/>
  <c r="J256" i="1" s="1"/>
  <c r="I463" i="1"/>
  <c r="I192" i="1"/>
  <c r="K192" i="1" s="1"/>
  <c r="I315" i="1"/>
  <c r="J315" i="1" s="1"/>
  <c r="I104" i="1"/>
  <c r="N104" i="1" s="1"/>
  <c r="I105" i="1"/>
  <c r="J105" i="1" s="1"/>
  <c r="I316" i="1"/>
  <c r="L316" i="1" s="1"/>
  <c r="I193" i="1"/>
  <c r="K193" i="1" s="1"/>
  <c r="I386" i="1"/>
  <c r="Y386" i="1" s="1"/>
  <c r="I257" i="1"/>
  <c r="U257" i="1" s="1"/>
  <c r="I353" i="1"/>
  <c r="W353" i="1" s="1"/>
  <c r="I106" i="1"/>
  <c r="N106" i="1" s="1"/>
  <c r="I376" i="1"/>
  <c r="M376" i="1" s="1"/>
  <c r="I194" i="1"/>
  <c r="J194" i="1" s="1"/>
  <c r="I464" i="1"/>
  <c r="I317" i="1"/>
  <c r="L317" i="1" s="1"/>
  <c r="I107" i="1"/>
  <c r="N107" i="1" s="1"/>
  <c r="I465" i="1"/>
  <c r="I195" i="1"/>
  <c r="K195" i="1" s="1"/>
  <c r="I258" i="1"/>
  <c r="U258" i="1" s="1"/>
  <c r="I387" i="1"/>
  <c r="Y387" i="1" s="1"/>
  <c r="I196" i="1"/>
  <c r="J196" i="1" s="1"/>
  <c r="I318" i="1"/>
  <c r="L318" i="1" s="1"/>
  <c r="I108" i="1"/>
  <c r="N108" i="1" s="1"/>
  <c r="I388" i="1"/>
  <c r="I319" i="1"/>
  <c r="L319" i="1" s="1"/>
  <c r="I109" i="1"/>
  <c r="J109" i="1" s="1"/>
  <c r="I197" i="1"/>
  <c r="K197" i="1" s="1"/>
  <c r="I466" i="1"/>
  <c r="I467" i="1"/>
  <c r="I198" i="1"/>
  <c r="K198" i="1" s="1"/>
  <c r="I320" i="1"/>
  <c r="L320" i="1" s="1"/>
  <c r="I110" i="1"/>
  <c r="N110" i="1" s="1"/>
  <c r="I321" i="1"/>
  <c r="I30" i="1"/>
  <c r="O30" i="1" s="1"/>
  <c r="I111" i="1"/>
  <c r="N111" i="1" s="1"/>
  <c r="I199" i="1"/>
  <c r="J199" i="1" s="1"/>
  <c r="I112" i="1"/>
  <c r="N112" i="1" s="1"/>
  <c r="I468" i="1"/>
  <c r="I322" i="1"/>
  <c r="J322" i="1" s="1"/>
  <c r="I349" i="1"/>
  <c r="J349" i="1" s="1"/>
  <c r="I200" i="1"/>
  <c r="J200" i="1" s="1"/>
  <c r="I31" i="1"/>
  <c r="O31" i="1" s="1"/>
  <c r="I238" i="1"/>
  <c r="T238" i="1" s="1"/>
  <c r="I323" i="1"/>
  <c r="J323" i="1" s="1"/>
  <c r="I113" i="1"/>
  <c r="N113" i="1" s="1"/>
  <c r="I469" i="1"/>
  <c r="I201" i="1"/>
  <c r="K201" i="1" s="1"/>
  <c r="I366" i="1"/>
  <c r="X366" i="1" s="1"/>
  <c r="I32" i="1"/>
  <c r="O32" i="1" s="1"/>
  <c r="I470" i="1"/>
  <c r="I48" i="1"/>
  <c r="I377" i="1"/>
  <c r="J377" i="1" s="1"/>
  <c r="I114" i="1"/>
  <c r="J114" i="1" s="1"/>
  <c r="I471" i="1"/>
  <c r="I202" i="1"/>
  <c r="J202" i="1" s="1"/>
  <c r="I472" i="1"/>
  <c r="I324" i="1"/>
  <c r="L324" i="1" s="1"/>
  <c r="I203" i="1"/>
  <c r="I115" i="1"/>
  <c r="J115" i="1" s="1"/>
  <c r="I473" i="1"/>
  <c r="I33" i="1"/>
  <c r="O33" i="1" s="1"/>
  <c r="I398" i="1"/>
  <c r="I474" i="1"/>
  <c r="I204" i="1"/>
  <c r="K204" i="1" s="1"/>
  <c r="I399" i="1"/>
  <c r="Z399" i="1" s="1"/>
  <c r="I34" i="1"/>
  <c r="O34" i="1" s="1"/>
  <c r="I116" i="1"/>
  <c r="J116" i="1" s="1"/>
  <c r="I325" i="1"/>
  <c r="L325" i="1" s="1"/>
  <c r="I259" i="1"/>
  <c r="J259" i="1" s="1"/>
  <c r="I326" i="1"/>
  <c r="I205" i="1"/>
  <c r="K205" i="1" s="1"/>
  <c r="I117" i="1"/>
  <c r="N117" i="1" s="1"/>
  <c r="I367" i="1"/>
  <c r="X367" i="1" s="1"/>
  <c r="I239" i="1"/>
  <c r="T239" i="1" s="1"/>
  <c r="I35" i="1"/>
  <c r="O35" i="1" s="1"/>
  <c r="I47" i="1"/>
  <c r="P47" i="1" s="1"/>
  <c r="I475" i="1"/>
  <c r="I327" i="1"/>
  <c r="L327" i="1" s="1"/>
  <c r="I476" i="1"/>
  <c r="I206" i="1"/>
  <c r="K206" i="1" s="1"/>
  <c r="I400" i="1"/>
  <c r="Z400" i="1" s="1"/>
  <c r="I118" i="1"/>
  <c r="N118" i="1" s="1"/>
  <c r="I36" i="1"/>
  <c r="O36" i="1" s="1"/>
  <c r="I240" i="1"/>
  <c r="T240" i="1" s="1"/>
  <c r="I477" i="1"/>
  <c r="I478" i="1"/>
  <c r="I119" i="1"/>
  <c r="N119" i="1" s="1"/>
  <c r="I479" i="1"/>
  <c r="I37" i="1"/>
  <c r="J37" i="1" s="1"/>
  <c r="I241" i="1"/>
  <c r="J241" i="1" s="1"/>
  <c r="I207" i="1"/>
  <c r="K207" i="1" s="1"/>
  <c r="I208" i="1"/>
  <c r="J208" i="1" s="1"/>
  <c r="I120" i="1"/>
  <c r="N120" i="1" s="1"/>
  <c r="I328" i="1"/>
  <c r="J328" i="1" s="1"/>
  <c r="I232" i="1"/>
  <c r="J232" i="1" s="1"/>
  <c r="I481" i="1"/>
  <c r="I401" i="1"/>
  <c r="Z401" i="1" s="1"/>
  <c r="I38" i="1"/>
  <c r="O38" i="1" s="1"/>
  <c r="I260" i="1"/>
  <c r="J260" i="1" s="1"/>
  <c r="I329" i="1"/>
  <c r="J329" i="1" s="1"/>
  <c r="I209" i="1"/>
  <c r="J209" i="1" s="1"/>
  <c r="I354" i="1"/>
  <c r="W354" i="1" s="1"/>
  <c r="I121" i="1"/>
  <c r="N121" i="1" s="1"/>
  <c r="I482" i="1"/>
  <c r="I122" i="1"/>
  <c r="N122" i="1" s="1"/>
  <c r="I210" i="1"/>
  <c r="K210" i="1" s="1"/>
  <c r="I330" i="1"/>
  <c r="L330" i="1" s="1"/>
  <c r="I483" i="1"/>
  <c r="I331" i="1"/>
  <c r="L331" i="1" s="1"/>
  <c r="I261" i="1"/>
  <c r="U261" i="1" s="1"/>
  <c r="I39" i="1"/>
  <c r="O39" i="1" s="1"/>
  <c r="I484" i="1"/>
  <c r="I211" i="1"/>
  <c r="J211" i="1" s="1"/>
  <c r="I123" i="1"/>
  <c r="N123" i="1" s="1"/>
  <c r="I368" i="1"/>
  <c r="X368" i="1" s="1"/>
  <c r="I485" i="1"/>
  <c r="I378" i="1"/>
  <c r="M378" i="1" s="1"/>
  <c r="I355" i="1"/>
  <c r="J355" i="1" s="1"/>
  <c r="I212" i="1"/>
  <c r="J212" i="1" s="1"/>
  <c r="I124" i="1"/>
  <c r="N124" i="1" s="1"/>
  <c r="I332" i="1"/>
  <c r="L332" i="1" s="1"/>
  <c r="I262" i="1"/>
  <c r="J262" i="1" s="1"/>
  <c r="I402" i="1"/>
  <c r="J402" i="1" s="1"/>
  <c r="I486" i="1"/>
  <c r="I125" i="1"/>
  <c r="N125" i="1" s="1"/>
  <c r="I356" i="1"/>
  <c r="W356" i="1" s="1"/>
  <c r="I333" i="1"/>
  <c r="L333" i="1" s="1"/>
  <c r="I213" i="1"/>
  <c r="K213" i="1" s="1"/>
  <c r="I40" i="1"/>
  <c r="O40" i="1" s="1"/>
  <c r="I487" i="1"/>
  <c r="I49" i="1"/>
  <c r="Q49" i="1" s="1"/>
  <c r="I126" i="1"/>
  <c r="N126" i="1" s="1"/>
  <c r="I403" i="1"/>
  <c r="Z403" i="1" s="1"/>
  <c r="I214" i="1"/>
  <c r="J214" i="1" s="1"/>
  <c r="I334" i="1"/>
  <c r="L334" i="1" s="1"/>
  <c r="I488" i="1"/>
  <c r="I489" i="1"/>
  <c r="I263" i="1"/>
  <c r="J263" i="1" s="1"/>
  <c r="I127" i="1"/>
  <c r="J127" i="1" s="1"/>
  <c r="I215" i="1"/>
  <c r="J215" i="1" s="1"/>
  <c r="I490" i="1"/>
  <c r="I335" i="1"/>
  <c r="L335" i="1" s="1"/>
  <c r="I336" i="1"/>
  <c r="L336" i="1" s="1"/>
  <c r="I128" i="1"/>
  <c r="J128" i="1" s="1"/>
  <c r="I216" i="1"/>
  <c r="K216" i="1" s="1"/>
  <c r="I337" i="1"/>
  <c r="I217" i="1"/>
  <c r="K217" i="1" s="1"/>
  <c r="I491" i="1"/>
  <c r="I129" i="1"/>
  <c r="N129" i="1" s="1"/>
  <c r="I338" i="1"/>
  <c r="L338" i="1" s="1"/>
  <c r="I492" i="1"/>
  <c r="I130" i="1"/>
  <c r="N130" i="1" s="1"/>
  <c r="I493" i="1"/>
  <c r="I494" i="1"/>
  <c r="I90" i="36" s="1"/>
  <c r="I495" i="1"/>
  <c r="I218" i="1"/>
  <c r="K218" i="1" s="1"/>
  <c r="I496" i="1"/>
  <c r="I41" i="1"/>
  <c r="J41" i="1" s="1"/>
  <c r="I219" i="1"/>
  <c r="K219" i="1" s="1"/>
  <c r="I242" i="1"/>
  <c r="I497" i="1"/>
  <c r="I339" i="1"/>
  <c r="L339" i="1" s="1"/>
  <c r="I404" i="1"/>
  <c r="Z404" i="1" s="1"/>
  <c r="I131" i="1"/>
  <c r="N131" i="1" s="1"/>
  <c r="I498" i="1"/>
  <c r="I220" i="1"/>
  <c r="K220" i="1" s="1"/>
  <c r="I42" i="1"/>
  <c r="J42" i="1" s="1"/>
  <c r="I132" i="1"/>
  <c r="N132" i="1" s="1"/>
  <c r="I340" i="1"/>
  <c r="L340" i="1" s="1"/>
  <c r="I133" i="1"/>
  <c r="N133" i="1" s="1"/>
  <c r="I341" i="1"/>
  <c r="J341" i="1" s="1"/>
  <c r="I43" i="1"/>
  <c r="J43" i="1" s="1"/>
  <c r="I405" i="1"/>
  <c r="J405" i="1" s="1"/>
  <c r="I499" i="1"/>
  <c r="I221" i="1"/>
  <c r="K221" i="1" s="1"/>
  <c r="I222" i="1"/>
  <c r="J222" i="1" s="1"/>
  <c r="I500" i="1"/>
  <c r="I501" i="1"/>
  <c r="I97" i="36" s="1"/>
  <c r="I502" i="1"/>
  <c r="I503" i="1"/>
  <c r="I134" i="1"/>
  <c r="N134" i="1" s="1"/>
  <c r="I264" i="1"/>
  <c r="U264" i="1" s="1"/>
  <c r="I342" i="1"/>
  <c r="L342" i="1" s="1"/>
  <c r="I223" i="1"/>
  <c r="K223" i="1" s="1"/>
  <c r="I135" i="1"/>
  <c r="N135" i="1" s="1"/>
  <c r="I44" i="1"/>
  <c r="O44" i="1" s="1"/>
  <c r="I504" i="1"/>
  <c r="I505" i="1"/>
  <c r="I343" i="1"/>
  <c r="L343" i="1" s="1"/>
  <c r="I226" i="1"/>
  <c r="I265" i="1"/>
  <c r="U265" i="1" s="1"/>
  <c r="I506" i="1"/>
  <c r="I224" i="1"/>
  <c r="K224" i="1" s="1"/>
  <c r="I357" i="1"/>
  <c r="I136" i="1"/>
  <c r="N136" i="1" s="1"/>
  <c r="I507" i="1"/>
  <c r="I508" i="1"/>
  <c r="I137" i="1"/>
  <c r="J137" i="1" s="1"/>
  <c r="I406" i="1"/>
  <c r="J406" i="1" s="1"/>
  <c r="I225" i="1"/>
  <c r="K225" i="1" s="1"/>
  <c r="I345" i="1"/>
  <c r="L345" i="1" s="1"/>
  <c r="I2" i="1"/>
  <c r="M372" i="5"/>
  <c r="M160" i="5"/>
  <c r="M148" i="5"/>
  <c r="AD460" i="5"/>
  <c r="AD503" i="5"/>
  <c r="AD422" i="5"/>
  <c r="AD500" i="5"/>
  <c r="M465" i="5"/>
  <c r="M495" i="5"/>
  <c r="M446" i="5"/>
  <c r="M427" i="5"/>
  <c r="M227" i="5"/>
  <c r="AD470" i="5"/>
  <c r="M470" i="5"/>
  <c r="M433" i="5"/>
  <c r="M415" i="5"/>
  <c r="M70" i="5"/>
  <c r="M55" i="5"/>
  <c r="M122" i="5"/>
  <c r="M487" i="5"/>
  <c r="M399" i="5"/>
  <c r="M81" i="5"/>
  <c r="M168" i="5"/>
  <c r="W242" i="5"/>
  <c r="W240" i="5"/>
  <c r="M312" i="5"/>
  <c r="AD453" i="5"/>
  <c r="M91" i="5"/>
  <c r="M200" i="5"/>
  <c r="AD461" i="5"/>
  <c r="M413" i="5"/>
  <c r="M443" i="5"/>
  <c r="E46" i="15"/>
  <c r="H46" i="15" s="1"/>
  <c r="C17" i="4"/>
  <c r="E17" i="4" s="1"/>
  <c r="E22" i="15"/>
  <c r="M22" i="15" s="1"/>
  <c r="C41" i="4"/>
  <c r="E41" i="4" s="1"/>
  <c r="AD497" i="5"/>
  <c r="E32" i="15"/>
  <c r="M32" i="15" s="1"/>
  <c r="E41" i="15"/>
  <c r="H41" i="15" s="1"/>
  <c r="AD478" i="5"/>
  <c r="AD473" i="5"/>
  <c r="E45" i="15"/>
  <c r="H45" i="15" s="1"/>
  <c r="E31" i="15"/>
  <c r="H31" i="15" s="1"/>
  <c r="C53" i="4"/>
  <c r="E53" i="4" s="1"/>
  <c r="AD508" i="5"/>
  <c r="E18" i="15"/>
  <c r="M18" i="15" s="1"/>
  <c r="C35" i="4"/>
  <c r="E35" i="4" s="1"/>
  <c r="AD436" i="5"/>
  <c r="E8" i="15"/>
  <c r="H8" i="15" s="1"/>
  <c r="E37" i="15"/>
  <c r="H37" i="15" s="1"/>
  <c r="E48" i="15"/>
  <c r="H48" i="15" s="1"/>
  <c r="AD509" i="5"/>
  <c r="V232" i="5"/>
  <c r="M348" i="5"/>
  <c r="M3" i="5"/>
  <c r="M11" i="5"/>
  <c r="M17" i="5"/>
  <c r="M18" i="5"/>
  <c r="M12" i="5"/>
  <c r="M9" i="5"/>
  <c r="M115" i="5"/>
  <c r="M141" i="5"/>
  <c r="X259" i="5"/>
  <c r="X264" i="5"/>
  <c r="X256" i="5"/>
  <c r="M137" i="5"/>
  <c r="M57" i="5"/>
  <c r="M135" i="5"/>
  <c r="M103" i="5"/>
  <c r="M71" i="5"/>
  <c r="M94" i="5"/>
  <c r="M355" i="5"/>
  <c r="AD427" i="5"/>
  <c r="AD416" i="5"/>
  <c r="M366" i="5"/>
  <c r="M363" i="5"/>
  <c r="M463" i="5"/>
  <c r="M503" i="5"/>
  <c r="M422" i="5"/>
  <c r="M464" i="5"/>
  <c r="M435" i="5"/>
  <c r="M498" i="5"/>
  <c r="M390" i="5"/>
  <c r="M426" i="5"/>
  <c r="M451" i="5"/>
  <c r="M454" i="5"/>
  <c r="M481" i="5"/>
  <c r="M411" i="5"/>
  <c r="M506" i="5"/>
  <c r="M490" i="5"/>
  <c r="M406" i="5"/>
  <c r="M393" i="5"/>
  <c r="L344" i="1"/>
  <c r="D54" i="4"/>
  <c r="M49" i="15"/>
  <c r="L49" i="15"/>
  <c r="P49" i="15" s="1"/>
  <c r="M33" i="15"/>
  <c r="L33" i="15"/>
  <c r="H49" i="15"/>
  <c r="P33" i="15"/>
  <c r="Q33" i="15"/>
  <c r="N18" i="15"/>
  <c r="O18" i="15" s="1"/>
  <c r="D12" i="4"/>
  <c r="D4" i="4"/>
  <c r="U33" i="15"/>
  <c r="T33" i="15"/>
  <c r="N19" i="15" l="1"/>
  <c r="O19" i="15" s="1"/>
  <c r="J480" i="1"/>
  <c r="N46" i="15"/>
  <c r="O46" i="15" s="1"/>
  <c r="J89" i="6"/>
  <c r="J178" i="6"/>
  <c r="J290" i="6"/>
  <c r="J6" i="6"/>
  <c r="J32" i="6"/>
  <c r="J47" i="6"/>
  <c r="J68" i="6"/>
  <c r="J90" i="6"/>
  <c r="J100" i="6"/>
  <c r="J108" i="6"/>
  <c r="J138" i="6"/>
  <c r="J151" i="6"/>
  <c r="J179" i="6"/>
  <c r="J204" i="6"/>
  <c r="J224" i="6"/>
  <c r="J238" i="6"/>
  <c r="Q238" i="6" s="1"/>
  <c r="J255" i="6"/>
  <c r="J277" i="6"/>
  <c r="J293" i="6"/>
  <c r="J311" i="6"/>
  <c r="J335" i="6"/>
  <c r="J363" i="6"/>
  <c r="J378" i="6"/>
  <c r="J250" i="6"/>
  <c r="J226" i="6"/>
  <c r="J10" i="6"/>
  <c r="AF10" i="6" s="1"/>
  <c r="J200" i="6"/>
  <c r="J276" i="6"/>
  <c r="J346" i="6"/>
  <c r="J66" i="6"/>
  <c r="J342" i="6"/>
  <c r="J302" i="6"/>
  <c r="J246" i="6"/>
  <c r="J206" i="6"/>
  <c r="J182" i="6"/>
  <c r="J86" i="6"/>
  <c r="J14" i="6"/>
  <c r="J367" i="6"/>
  <c r="J271" i="6"/>
  <c r="O271" i="6" s="1"/>
  <c r="J167" i="6"/>
  <c r="J71" i="6"/>
  <c r="J325" i="6"/>
  <c r="J261" i="6"/>
  <c r="J61" i="6"/>
  <c r="J292" i="6"/>
  <c r="J156" i="6"/>
  <c r="J140" i="6"/>
  <c r="J67" i="6"/>
  <c r="J150" i="6"/>
  <c r="J254" i="6"/>
  <c r="J351" i="6"/>
  <c r="J163" i="6"/>
  <c r="W163" i="6" s="1"/>
  <c r="J118" i="6"/>
  <c r="J141" i="6"/>
  <c r="J7" i="6"/>
  <c r="J35" i="6"/>
  <c r="J54" i="6"/>
  <c r="J74" i="6"/>
  <c r="J91" i="6"/>
  <c r="J101" i="6"/>
  <c r="J111" i="6"/>
  <c r="J144" i="6"/>
  <c r="J152" i="6"/>
  <c r="J185" i="6"/>
  <c r="J212" i="6"/>
  <c r="J229" i="6"/>
  <c r="J241" i="6"/>
  <c r="J256" i="6"/>
  <c r="J278" i="6"/>
  <c r="J294" i="6"/>
  <c r="J312" i="6"/>
  <c r="U312" i="6"/>
  <c r="J336" i="6"/>
  <c r="J364" i="6"/>
  <c r="J379" i="6"/>
  <c r="J249" i="6"/>
  <c r="J177" i="6"/>
  <c r="J81" i="6"/>
  <c r="J9" i="6"/>
  <c r="J341" i="6"/>
  <c r="J181" i="6"/>
  <c r="J85" i="6"/>
  <c r="J385" i="6" s="1"/>
  <c r="J275" i="6"/>
  <c r="J155" i="6"/>
  <c r="J265" i="6"/>
  <c r="J65" i="6"/>
  <c r="J301" i="6"/>
  <c r="J245" i="6"/>
  <c r="J205" i="6"/>
  <c r="J117" i="6"/>
  <c r="J13" i="6"/>
  <c r="J366" i="6"/>
  <c r="J334" i="6"/>
  <c r="J270" i="6"/>
  <c r="J134" i="6"/>
  <c r="J70" i="6"/>
  <c r="J22" i="6"/>
  <c r="J220" i="6"/>
  <c r="J60" i="6"/>
  <c r="J44" i="6"/>
  <c r="J291" i="6"/>
  <c r="J139" i="6"/>
  <c r="S139" i="6" s="1"/>
  <c r="J321" i="6"/>
  <c r="J303" i="6"/>
  <c r="J358" i="6"/>
  <c r="T358" i="6"/>
  <c r="J8" i="6"/>
  <c r="J36" i="6"/>
  <c r="J55" i="6"/>
  <c r="J75" i="6"/>
  <c r="J92" i="6"/>
  <c r="U92" i="6"/>
  <c r="J102" i="6"/>
  <c r="J112" i="6"/>
  <c r="J145" i="6"/>
  <c r="AD145" i="6" s="1"/>
  <c r="J153" i="6"/>
  <c r="AC153" i="6" s="1"/>
  <c r="J186" i="6"/>
  <c r="J213" i="6"/>
  <c r="J230" i="6"/>
  <c r="J262" i="6"/>
  <c r="J279" i="6"/>
  <c r="J295" i="6"/>
  <c r="J317" i="6"/>
  <c r="J337" i="6"/>
  <c r="J370" i="6"/>
  <c r="J380" i="6"/>
  <c r="J176" i="6"/>
  <c r="J80" i="6"/>
  <c r="J198" i="6"/>
  <c r="J314" i="6"/>
  <c r="J154" i="6"/>
  <c r="J98" i="6"/>
  <c r="J34" i="6"/>
  <c r="J264" i="6"/>
  <c r="W264" i="6"/>
  <c r="J310" i="6"/>
  <c r="J110" i="6"/>
  <c r="J340" i="6"/>
  <c r="J244" i="6"/>
  <c r="J180" i="6"/>
  <c r="P180" i="6"/>
  <c r="J116" i="6"/>
  <c r="J84" i="6"/>
  <c r="J365" i="6"/>
  <c r="J333" i="6"/>
  <c r="O333" i="6" s="1"/>
  <c r="J269" i="6"/>
  <c r="J165" i="6"/>
  <c r="J69" i="6"/>
  <c r="J259" i="6"/>
  <c r="J282" i="6"/>
  <c r="J234" i="6"/>
  <c r="J26" i="6"/>
  <c r="J46" i="6"/>
  <c r="J137" i="6"/>
  <c r="J223" i="6"/>
  <c r="AA223" i="6" s="1"/>
  <c r="J307" i="6"/>
  <c r="J315" i="6"/>
  <c r="J207" i="6"/>
  <c r="J72" i="6"/>
  <c r="J326" i="6"/>
  <c r="J23" i="6"/>
  <c r="AE23" i="6" s="1"/>
  <c r="J37" i="6"/>
  <c r="J56" i="6"/>
  <c r="J78" i="6"/>
  <c r="J93" i="6"/>
  <c r="J103" i="6"/>
  <c r="J128" i="6"/>
  <c r="J146" i="6"/>
  <c r="J172" i="6"/>
  <c r="AA172" i="6"/>
  <c r="J189" i="6"/>
  <c r="J214" i="6"/>
  <c r="J231" i="6"/>
  <c r="J243" i="6"/>
  <c r="J263" i="6"/>
  <c r="J280" i="6"/>
  <c r="J296" i="6"/>
  <c r="J318" i="6"/>
  <c r="J338" i="6"/>
  <c r="AG338" i="6" s="1"/>
  <c r="J371" i="6"/>
  <c r="J127" i="6"/>
  <c r="J349" i="6"/>
  <c r="J285" i="6"/>
  <c r="J377" i="6"/>
  <c r="J313" i="6"/>
  <c r="J33" i="6"/>
  <c r="J143" i="6"/>
  <c r="J309" i="6"/>
  <c r="J109" i="6"/>
  <c r="J53" i="6"/>
  <c r="R53" i="6" s="1"/>
  <c r="J339" i="6"/>
  <c r="J115" i="6"/>
  <c r="J332" i="6"/>
  <c r="J268" i="6"/>
  <c r="J132" i="6"/>
  <c r="J20" i="6"/>
  <c r="J362" i="6"/>
  <c r="J218" i="6"/>
  <c r="J162" i="6"/>
  <c r="J42" i="6"/>
  <c r="J353" i="6"/>
  <c r="J281" i="6"/>
  <c r="J233" i="6"/>
  <c r="J49" i="6"/>
  <c r="J25" i="6"/>
  <c r="J87" i="6"/>
  <c r="J15" i="6"/>
  <c r="J24" i="6"/>
  <c r="J38" i="6"/>
  <c r="J57" i="6"/>
  <c r="J79" i="6"/>
  <c r="J94" i="6"/>
  <c r="J104" i="6"/>
  <c r="J129" i="6"/>
  <c r="J147" i="6"/>
  <c r="J173" i="6"/>
  <c r="J190" i="6"/>
  <c r="AE190" i="6" s="1"/>
  <c r="J215" i="6"/>
  <c r="J232" i="6"/>
  <c r="J251" i="6"/>
  <c r="J266" i="6"/>
  <c r="J287" i="6"/>
  <c r="J299" i="6"/>
  <c r="J319" i="6"/>
  <c r="J344" i="6"/>
  <c r="J372" i="6"/>
  <c r="J382" i="6"/>
  <c r="J126" i="6"/>
  <c r="J348" i="6"/>
  <c r="Y348" i="6" s="1"/>
  <c r="J196" i="6"/>
  <c r="J188" i="6"/>
  <c r="J124" i="6"/>
  <c r="J12" i="6"/>
  <c r="Y12" i="6" s="1"/>
  <c r="J240" i="6"/>
  <c r="J142" i="6"/>
  <c r="W142" i="6" s="1"/>
  <c r="J30" i="6"/>
  <c r="J308" i="6"/>
  <c r="J284" i="6"/>
  <c r="J52" i="6"/>
  <c r="R52" i="6" s="1"/>
  <c r="J4" i="6"/>
  <c r="J114" i="6"/>
  <c r="J331" i="6"/>
  <c r="J361" i="6"/>
  <c r="J329" i="6"/>
  <c r="J257" i="6"/>
  <c r="J217" i="6"/>
  <c r="J161" i="6"/>
  <c r="J121" i="6"/>
  <c r="J352" i="6"/>
  <c r="J48" i="6"/>
  <c r="J31" i="6"/>
  <c r="J97" i="6"/>
  <c r="J203" i="6"/>
  <c r="J274" i="6"/>
  <c r="J375" i="6"/>
  <c r="J183" i="6"/>
  <c r="J227" i="6"/>
  <c r="J192" i="6"/>
  <c r="J136" i="6"/>
  <c r="J62" i="6"/>
  <c r="J27" i="6"/>
  <c r="J39" i="6"/>
  <c r="J58" i="6"/>
  <c r="J82" i="6"/>
  <c r="J95" i="6"/>
  <c r="J105" i="6"/>
  <c r="J130" i="6"/>
  <c r="J148" i="6"/>
  <c r="J174" i="6"/>
  <c r="J201" i="6"/>
  <c r="J221" i="6"/>
  <c r="J235" i="6"/>
  <c r="J252" i="6"/>
  <c r="J267" i="6"/>
  <c r="J288" i="6"/>
  <c r="J300" i="6"/>
  <c r="J320" i="6"/>
  <c r="J345" i="6"/>
  <c r="J373" i="6"/>
  <c r="J357" i="6"/>
  <c r="J125" i="6"/>
  <c r="J187" i="6"/>
  <c r="J123" i="6"/>
  <c r="J51" i="6"/>
  <c r="J11" i="6"/>
  <c r="J239" i="6"/>
  <c r="J29" i="6"/>
  <c r="J355" i="6"/>
  <c r="J283" i="6"/>
  <c r="J211" i="6"/>
  <c r="J171" i="6"/>
  <c r="J305" i="6"/>
  <c r="J209" i="6"/>
  <c r="J113" i="6"/>
  <c r="J17" i="6"/>
  <c r="J330" i="6"/>
  <c r="J194" i="6"/>
  <c r="J18" i="6"/>
  <c r="J360" i="6"/>
  <c r="J328" i="6"/>
  <c r="J216" i="6"/>
  <c r="J160" i="6"/>
  <c r="J120" i="6"/>
  <c r="J64" i="6"/>
  <c r="J5" i="6"/>
  <c r="J107" i="6"/>
  <c r="J237" i="6"/>
  <c r="J324" i="6"/>
  <c r="J77" i="6"/>
  <c r="J347" i="6"/>
  <c r="J247" i="6"/>
  <c r="J368" i="6"/>
  <c r="O368" i="6" s="1"/>
  <c r="J272" i="6"/>
  <c r="J157" i="6"/>
  <c r="J28" i="6"/>
  <c r="J40" i="6"/>
  <c r="U40" i="6" s="1"/>
  <c r="J59" i="6"/>
  <c r="J83" i="6"/>
  <c r="J96" i="6"/>
  <c r="J106" i="6"/>
  <c r="J131" i="6"/>
  <c r="J149" i="6"/>
  <c r="J175" i="6"/>
  <c r="J202" i="6"/>
  <c r="J222" i="6"/>
  <c r="J236" i="6"/>
  <c r="J253" i="6"/>
  <c r="J273" i="6"/>
  <c r="J289" i="6"/>
  <c r="J306" i="6"/>
  <c r="J323" i="6"/>
  <c r="J350" i="6"/>
  <c r="J374" i="6"/>
  <c r="AB374" i="6" s="1"/>
  <c r="J356" i="6"/>
  <c r="J322" i="6"/>
  <c r="J88" i="6"/>
  <c r="J316" i="6"/>
  <c r="J228" i="6"/>
  <c r="J164" i="6"/>
  <c r="J354" i="6"/>
  <c r="J210" i="6"/>
  <c r="J170" i="6"/>
  <c r="J304" i="6"/>
  <c r="J248" i="6"/>
  <c r="J208" i="6"/>
  <c r="J184" i="6"/>
  <c r="J16" i="6"/>
  <c r="J369" i="6"/>
  <c r="J169" i="6"/>
  <c r="J73" i="6"/>
  <c r="J327" i="6"/>
  <c r="J159" i="6"/>
  <c r="J119" i="6"/>
  <c r="J63" i="6"/>
  <c r="Q351" i="6"/>
  <c r="T325" i="6"/>
  <c r="O70" i="6"/>
  <c r="S291" i="6"/>
  <c r="AA8" i="6"/>
  <c r="AA380" i="6"/>
  <c r="X314" i="6"/>
  <c r="R310" i="6"/>
  <c r="T162" i="6"/>
  <c r="S353" i="6"/>
  <c r="S49" i="6"/>
  <c r="Q289" i="6"/>
  <c r="M32" i="5"/>
  <c r="E9" i="15"/>
  <c r="H9" i="15" s="1"/>
  <c r="C38" i="4"/>
  <c r="E38" i="4" s="1"/>
  <c r="M201" i="5"/>
  <c r="M24" i="5"/>
  <c r="M145" i="5"/>
  <c r="M260" i="5"/>
  <c r="M16" i="5"/>
  <c r="M128" i="5"/>
  <c r="M112" i="5"/>
  <c r="M209" i="5"/>
  <c r="M343" i="5"/>
  <c r="M64" i="5"/>
  <c r="E12" i="15"/>
  <c r="H12" i="15" s="1"/>
  <c r="M104" i="5"/>
  <c r="M169" i="5"/>
  <c r="M40" i="5"/>
  <c r="M96" i="5"/>
  <c r="M353" i="5"/>
  <c r="M447" i="5"/>
  <c r="M120" i="5"/>
  <c r="M153" i="5"/>
  <c r="M327" i="5"/>
  <c r="M177" i="5"/>
  <c r="M88" i="5"/>
  <c r="AD474" i="5"/>
  <c r="M72" i="5"/>
  <c r="M474" i="5"/>
  <c r="M499" i="5"/>
  <c r="M482" i="5"/>
  <c r="M252" i="5"/>
  <c r="M8" i="5"/>
  <c r="M335" i="5"/>
  <c r="M405" i="5"/>
  <c r="E44" i="15"/>
  <c r="H44" i="15" s="1"/>
  <c r="AD482" i="5"/>
  <c r="M225" i="5"/>
  <c r="M185" i="5"/>
  <c r="M193" i="5"/>
  <c r="C56" i="4"/>
  <c r="E56" i="4" s="1"/>
  <c r="M311" i="5"/>
  <c r="M208" i="5"/>
  <c r="M299" i="5"/>
  <c r="M119" i="5"/>
  <c r="M286" i="5"/>
  <c r="M224" i="5"/>
  <c r="M283" i="5"/>
  <c r="M144" i="5"/>
  <c r="M460" i="5"/>
  <c r="M267" i="5"/>
  <c r="M423" i="5"/>
  <c r="AD459" i="5"/>
  <c r="M347" i="5"/>
  <c r="C23" i="4"/>
  <c r="D23" i="4" s="1"/>
  <c r="M500" i="5"/>
  <c r="AD487" i="5"/>
  <c r="AD502" i="5"/>
  <c r="M277" i="5"/>
  <c r="M378" i="5"/>
  <c r="E10" i="15"/>
  <c r="H10" i="15" s="1"/>
  <c r="M79" i="5"/>
  <c r="M152" i="5"/>
  <c r="M176" i="5"/>
  <c r="M275" i="5"/>
  <c r="M221" i="5"/>
  <c r="N36" i="15"/>
  <c r="O36" i="15" s="1"/>
  <c r="M127" i="5"/>
  <c r="M132" i="5"/>
  <c r="W243" i="5"/>
  <c r="M509" i="5"/>
  <c r="M63" i="5"/>
  <c r="AD433" i="5"/>
  <c r="M291" i="5"/>
  <c r="M34" i="5"/>
  <c r="M73" i="5"/>
  <c r="M95" i="5"/>
  <c r="M184" i="5"/>
  <c r="M26" i="5"/>
  <c r="K292" i="2"/>
  <c r="T292" i="2" s="1"/>
  <c r="M199" i="5"/>
  <c r="M78" i="5"/>
  <c r="M54" i="5"/>
  <c r="M288" i="5"/>
  <c r="M320" i="5"/>
  <c r="M336" i="5"/>
  <c r="M280" i="5"/>
  <c r="M344" i="5"/>
  <c r="M304" i="5"/>
  <c r="M30" i="5"/>
  <c r="K185" i="2"/>
  <c r="Z185" i="2" s="1"/>
  <c r="AD496" i="5"/>
  <c r="V233" i="5"/>
  <c r="K378" i="2"/>
  <c r="I110" i="36" s="1"/>
  <c r="M86" i="5"/>
  <c r="M207" i="5"/>
  <c r="M134" i="5"/>
  <c r="M183" i="5"/>
  <c r="M301" i="5"/>
  <c r="X248" i="5"/>
  <c r="S48" i="5"/>
  <c r="M102" i="5"/>
  <c r="M325" i="5"/>
  <c r="M173" i="5"/>
  <c r="M285" i="5"/>
  <c r="M323" i="5"/>
  <c r="M181" i="5"/>
  <c r="M175" i="5"/>
  <c r="N24" i="15"/>
  <c r="O24" i="15" s="1"/>
  <c r="M191" i="5"/>
  <c r="M269" i="5"/>
  <c r="M118" i="5"/>
  <c r="M110" i="5"/>
  <c r="M309" i="5"/>
  <c r="M293" i="5"/>
  <c r="M215" i="5"/>
  <c r="M317" i="5"/>
  <c r="M151" i="5"/>
  <c r="M391" i="5"/>
  <c r="X266" i="5"/>
  <c r="C25" i="4"/>
  <c r="E25" i="4" s="1"/>
  <c r="M508" i="5"/>
  <c r="M425" i="5"/>
  <c r="M472" i="5"/>
  <c r="E28" i="15"/>
  <c r="M28" i="15" s="1"/>
  <c r="E33" i="15"/>
  <c r="H33" i="15" s="1"/>
  <c r="AD425" i="5"/>
  <c r="AD411" i="5"/>
  <c r="M211" i="5"/>
  <c r="M273" i="5"/>
  <c r="M337" i="5"/>
  <c r="M321" i="5"/>
  <c r="M258" i="5"/>
  <c r="E6" i="15"/>
  <c r="H6" i="15" s="1"/>
  <c r="X250" i="5"/>
  <c r="K14" i="36"/>
  <c r="M362" i="5"/>
  <c r="X251" i="5"/>
  <c r="E47" i="15"/>
  <c r="H47" i="15" s="1"/>
  <c r="AD479" i="5"/>
  <c r="M140" i="5"/>
  <c r="M314" i="5"/>
  <c r="M298" i="5"/>
  <c r="M212" i="5"/>
  <c r="M488" i="5"/>
  <c r="AD452" i="5"/>
  <c r="C24" i="4"/>
  <c r="E24" i="4" s="1"/>
  <c r="M346" i="5"/>
  <c r="M131" i="5"/>
  <c r="M188" i="5"/>
  <c r="M365" i="5"/>
  <c r="M382" i="5"/>
  <c r="I76" i="36"/>
  <c r="K248" i="2"/>
  <c r="M248" i="2" s="1"/>
  <c r="I46" i="36"/>
  <c r="I28" i="36"/>
  <c r="I10" i="36"/>
  <c r="K273" i="2"/>
  <c r="O273" i="2" s="1"/>
  <c r="I40" i="36"/>
  <c r="M49" i="5"/>
  <c r="M438" i="5"/>
  <c r="I41" i="36"/>
  <c r="I26" i="36"/>
  <c r="E29" i="15"/>
  <c r="H29" i="15" s="1"/>
  <c r="K99" i="2"/>
  <c r="L99" i="2" s="1"/>
  <c r="I67" i="36"/>
  <c r="I51" i="36"/>
  <c r="I44" i="36"/>
  <c r="I39" i="36"/>
  <c r="I98" i="36"/>
  <c r="I22" i="36"/>
  <c r="I72" i="36"/>
  <c r="I104" i="36"/>
  <c r="I34" i="36"/>
  <c r="I82" i="36"/>
  <c r="I81" i="36"/>
  <c r="I69" i="36"/>
  <c r="I57" i="36"/>
  <c r="N44" i="15"/>
  <c r="O44" i="15" s="1"/>
  <c r="N52" i="15"/>
  <c r="O52" i="15" s="1"/>
  <c r="N11" i="15"/>
  <c r="O11" i="15" s="1"/>
  <c r="N8" i="15"/>
  <c r="O8" i="15" s="1"/>
  <c r="N31" i="15"/>
  <c r="O31" i="15" s="1"/>
  <c r="N25" i="15"/>
  <c r="O25" i="15" s="1"/>
  <c r="N29" i="15"/>
  <c r="O29" i="15" s="1"/>
  <c r="N20" i="15"/>
  <c r="R20" i="15" s="1"/>
  <c r="S20" i="15" s="1"/>
  <c r="C29" i="4"/>
  <c r="E29" i="4" s="1"/>
  <c r="C36" i="4"/>
  <c r="E36" i="4" s="1"/>
  <c r="M392" i="5"/>
  <c r="M459" i="5"/>
  <c r="E25" i="15"/>
  <c r="H25" i="15" s="1"/>
  <c r="E21" i="15"/>
  <c r="L21" i="15" s="1"/>
  <c r="Q21" i="15" s="1"/>
  <c r="M374" i="5"/>
  <c r="M462" i="5"/>
  <c r="X265" i="5"/>
  <c r="K9" i="2"/>
  <c r="P9" i="2" s="1"/>
  <c r="E42" i="15"/>
  <c r="H42" i="15" s="1"/>
  <c r="M496" i="5"/>
  <c r="X257" i="5"/>
  <c r="K326" i="2"/>
  <c r="V326" i="2" s="1"/>
  <c r="M356" i="5"/>
  <c r="M164" i="5"/>
  <c r="M5" i="5"/>
  <c r="M414" i="5"/>
  <c r="M107" i="5"/>
  <c r="M196" i="5"/>
  <c r="K354" i="2"/>
  <c r="AC354" i="2" s="1"/>
  <c r="M434" i="5"/>
  <c r="AD424" i="5"/>
  <c r="W241" i="5"/>
  <c r="K126" i="2"/>
  <c r="L126" i="2" s="1"/>
  <c r="M330" i="5"/>
  <c r="M306" i="5"/>
  <c r="M180" i="5"/>
  <c r="M290" i="5"/>
  <c r="T49" i="5"/>
  <c r="K96" i="2"/>
  <c r="L96" i="2" s="1"/>
  <c r="M400" i="5"/>
  <c r="K4" i="2"/>
  <c r="P4" i="2" s="1"/>
  <c r="K106" i="2"/>
  <c r="L106" i="2" s="1"/>
  <c r="C52" i="4"/>
  <c r="E52" i="4" s="1"/>
  <c r="M156" i="5"/>
  <c r="M13" i="5"/>
  <c r="AF379" i="2"/>
  <c r="I111" i="36"/>
  <c r="AD355" i="2"/>
  <c r="AD382" i="2" s="1"/>
  <c r="B20" i="4" s="1"/>
  <c r="N20" i="36"/>
  <c r="M407" i="5"/>
  <c r="B61" i="4"/>
  <c r="I2" i="36"/>
  <c r="S46" i="5"/>
  <c r="M410" i="5"/>
  <c r="K17" i="36"/>
  <c r="M419" i="5"/>
  <c r="AD431" i="5"/>
  <c r="M440" i="5"/>
  <c r="AD449" i="5"/>
  <c r="AD457" i="5"/>
  <c r="AD468" i="5"/>
  <c r="M476" i="5"/>
  <c r="C48" i="4"/>
  <c r="E48" i="4" s="1"/>
  <c r="AD493" i="5"/>
  <c r="E35" i="15"/>
  <c r="H35" i="15" s="1"/>
  <c r="Z351" i="5"/>
  <c r="Z510" i="5" s="1"/>
  <c r="AE371" i="2"/>
  <c r="AE382" i="2" s="1"/>
  <c r="B21" i="4" s="1"/>
  <c r="N21" i="36"/>
  <c r="AA437" i="1"/>
  <c r="I33" i="36"/>
  <c r="AA411" i="1"/>
  <c r="I7" i="36"/>
  <c r="AF381" i="2"/>
  <c r="I113" i="36"/>
  <c r="M329" i="5"/>
  <c r="M412" i="5"/>
  <c r="K5" i="36"/>
  <c r="AD420" i="5"/>
  <c r="M441" i="5"/>
  <c r="AD450" i="5"/>
  <c r="AD458" i="5"/>
  <c r="AD469" i="5"/>
  <c r="E27" i="15"/>
  <c r="M27" i="15" s="1"/>
  <c r="AD485" i="5"/>
  <c r="K97" i="36"/>
  <c r="M494" i="5"/>
  <c r="AD505" i="5"/>
  <c r="AA359" i="5"/>
  <c r="AA510" i="5" s="1"/>
  <c r="AA499" i="1"/>
  <c r="I95" i="36"/>
  <c r="I79" i="36"/>
  <c r="K173" i="2"/>
  <c r="R173" i="2" s="1"/>
  <c r="AF375" i="2"/>
  <c r="I107" i="36"/>
  <c r="B52" i="4"/>
  <c r="I83" i="36"/>
  <c r="AA470" i="1"/>
  <c r="I66" i="36"/>
  <c r="K66" i="36" s="1"/>
  <c r="AA439" i="1"/>
  <c r="I35" i="36"/>
  <c r="AA422" i="1"/>
  <c r="I18" i="36"/>
  <c r="AA412" i="1"/>
  <c r="I8" i="36"/>
  <c r="K341" i="2"/>
  <c r="AC341" i="2" s="1"/>
  <c r="AA500" i="1"/>
  <c r="I96" i="36"/>
  <c r="AA497" i="1"/>
  <c r="I93" i="36"/>
  <c r="AA493" i="1"/>
  <c r="I89" i="36"/>
  <c r="B53" i="4"/>
  <c r="I85" i="36"/>
  <c r="AA465" i="1"/>
  <c r="I61" i="36"/>
  <c r="AA463" i="1"/>
  <c r="I59" i="36"/>
  <c r="AA460" i="1"/>
  <c r="I56" i="36"/>
  <c r="AA457" i="1"/>
  <c r="I53" i="36"/>
  <c r="AA453" i="1"/>
  <c r="I49" i="36"/>
  <c r="AA442" i="1"/>
  <c r="I38" i="36"/>
  <c r="J420" i="1"/>
  <c r="I16" i="36"/>
  <c r="B22" i="4"/>
  <c r="I4" i="36"/>
  <c r="K166" i="2"/>
  <c r="R166" i="2" s="1"/>
  <c r="AA198" i="2"/>
  <c r="K216" i="2"/>
  <c r="AB216" i="2" s="1"/>
  <c r="E19" i="15"/>
  <c r="H19" i="15" s="1"/>
  <c r="AD415" i="5"/>
  <c r="J506" i="1"/>
  <c r="I102" i="36"/>
  <c r="J488" i="1"/>
  <c r="I84" i="36"/>
  <c r="B49" i="4"/>
  <c r="I80" i="36"/>
  <c r="AA482" i="1"/>
  <c r="I78" i="36"/>
  <c r="K78" i="36" s="1"/>
  <c r="J481" i="1"/>
  <c r="I77" i="36"/>
  <c r="AA479" i="1"/>
  <c r="I75" i="36"/>
  <c r="AA472" i="1"/>
  <c r="I68" i="36"/>
  <c r="J449" i="1"/>
  <c r="I45" i="36"/>
  <c r="AA447" i="1"/>
  <c r="I43" i="36"/>
  <c r="AA436" i="1"/>
  <c r="I32" i="36"/>
  <c r="AA425" i="1"/>
  <c r="I21" i="36"/>
  <c r="K21" i="36" s="1"/>
  <c r="U243" i="1"/>
  <c r="AF373" i="2"/>
  <c r="I105" i="36"/>
  <c r="N15" i="15"/>
  <c r="O15" i="15" s="1"/>
  <c r="AD413" i="5"/>
  <c r="D9" i="34"/>
  <c r="H9" i="34" s="1"/>
  <c r="AD443" i="5"/>
  <c r="AD451" i="5"/>
  <c r="M461" i="5"/>
  <c r="AD495" i="5"/>
  <c r="C59" i="4"/>
  <c r="E59" i="4" s="1"/>
  <c r="O267" i="5"/>
  <c r="O510" i="5" s="1"/>
  <c r="J226" i="1"/>
  <c r="AA478" i="1"/>
  <c r="I74" i="36"/>
  <c r="Z182" i="2"/>
  <c r="AA507" i="1"/>
  <c r="I103" i="36"/>
  <c r="I101" i="36"/>
  <c r="AA503" i="1"/>
  <c r="I99" i="36"/>
  <c r="AA491" i="1"/>
  <c r="I87" i="36"/>
  <c r="I62" i="36"/>
  <c r="AF377" i="2"/>
  <c r="I109" i="36"/>
  <c r="K159" i="2"/>
  <c r="N159" i="2" s="1"/>
  <c r="AA492" i="1"/>
  <c r="I88" i="36"/>
  <c r="I70" i="36"/>
  <c r="I58" i="36"/>
  <c r="C9" i="34"/>
  <c r="I48" i="36"/>
  <c r="AA441" i="1"/>
  <c r="I37" i="36"/>
  <c r="AA417" i="1"/>
  <c r="I13" i="36"/>
  <c r="AD414" i="5"/>
  <c r="K27" i="36"/>
  <c r="AD434" i="5"/>
  <c r="AD444" i="5"/>
  <c r="M452" i="5"/>
  <c r="AD462" i="5"/>
  <c r="AD471" i="5"/>
  <c r="M479" i="5"/>
  <c r="AD488" i="5"/>
  <c r="AD507" i="5"/>
  <c r="AD438" i="5"/>
  <c r="Y347" i="5"/>
  <c r="Y510" i="5" s="1"/>
  <c r="Q51" i="5"/>
  <c r="Q510" i="5" s="1"/>
  <c r="AA469" i="1"/>
  <c r="I65" i="36"/>
  <c r="AA468" i="1"/>
  <c r="I64" i="36"/>
  <c r="AA464" i="1"/>
  <c r="I60" i="36"/>
  <c r="AA459" i="1"/>
  <c r="I55" i="36"/>
  <c r="AA456" i="1"/>
  <c r="I52" i="36"/>
  <c r="AA440" i="1"/>
  <c r="I36" i="36"/>
  <c r="AA435" i="1"/>
  <c r="I31" i="36"/>
  <c r="B29" i="4"/>
  <c r="I29" i="36"/>
  <c r="M497" i="5"/>
  <c r="D33" i="34"/>
  <c r="H33" i="34" s="1"/>
  <c r="N139" i="5"/>
  <c r="N510" i="5" s="1"/>
  <c r="AA428" i="1"/>
  <c r="I24" i="36"/>
  <c r="AA424" i="1"/>
  <c r="I20" i="36"/>
  <c r="S227" i="1"/>
  <c r="AA416" i="1"/>
  <c r="I12" i="36"/>
  <c r="I9" i="36"/>
  <c r="I6" i="36"/>
  <c r="AI241" i="6"/>
  <c r="M234" i="5"/>
  <c r="AD435" i="5"/>
  <c r="AD445" i="5"/>
  <c r="M453" i="5"/>
  <c r="AD463" i="5"/>
  <c r="AD472" i="5"/>
  <c r="M480" i="5"/>
  <c r="T50" i="5"/>
  <c r="K289" i="2"/>
  <c r="T289" i="2" s="1"/>
  <c r="K41" i="2"/>
  <c r="X41" i="2" s="1"/>
  <c r="K89" i="2"/>
  <c r="Q89" i="2" s="1"/>
  <c r="K5" i="2"/>
  <c r="P5" i="2" s="1"/>
  <c r="AD489" i="5"/>
  <c r="I94" i="36"/>
  <c r="AA496" i="1"/>
  <c r="I92" i="36"/>
  <c r="AA490" i="1"/>
  <c r="I86" i="36"/>
  <c r="AA477" i="1"/>
  <c r="I73" i="36"/>
  <c r="AA475" i="1"/>
  <c r="I71" i="36"/>
  <c r="AA467" i="1"/>
  <c r="I63" i="36"/>
  <c r="B38" i="4"/>
  <c r="I50" i="36"/>
  <c r="AA427" i="1"/>
  <c r="I23" i="36"/>
  <c r="AA419" i="1"/>
  <c r="I15" i="36"/>
  <c r="AA407" i="1"/>
  <c r="I3" i="36"/>
  <c r="AI93" i="6"/>
  <c r="U227" i="5"/>
  <c r="U510" i="5" s="1"/>
  <c r="M305" i="5"/>
  <c r="M416" i="5"/>
  <c r="AD426" i="5"/>
  <c r="M436" i="5"/>
  <c r="AD446" i="5"/>
  <c r="AD454" i="5"/>
  <c r="AD464" i="5"/>
  <c r="AD481" i="5"/>
  <c r="AD490" i="5"/>
  <c r="AD498" i="5"/>
  <c r="D34" i="34"/>
  <c r="H34" i="34" s="1"/>
  <c r="AC390" i="5"/>
  <c r="AC510" i="5" s="1"/>
  <c r="R3" i="5"/>
  <c r="R510" i="5" s="1"/>
  <c r="M228" i="5"/>
  <c r="M244" i="5"/>
  <c r="AD408" i="5"/>
  <c r="AD417" i="5"/>
  <c r="AD428" i="5"/>
  <c r="AD437" i="5"/>
  <c r="AD455" i="5"/>
  <c r="AD465" i="5"/>
  <c r="AD491" i="5"/>
  <c r="AD499" i="5"/>
  <c r="AB380" i="5"/>
  <c r="AB510" i="5" s="1"/>
  <c r="AF374" i="2"/>
  <c r="I106" i="36"/>
  <c r="AA458" i="1"/>
  <c r="I54" i="36"/>
  <c r="K54" i="36" s="1"/>
  <c r="J446" i="1"/>
  <c r="I42" i="36"/>
  <c r="K42" i="36" s="1"/>
  <c r="AA423" i="1"/>
  <c r="I19" i="36"/>
  <c r="J415" i="1"/>
  <c r="I11" i="36"/>
  <c r="K283" i="2"/>
  <c r="T283" i="2" s="1"/>
  <c r="J504" i="1"/>
  <c r="I100" i="36"/>
  <c r="J495" i="1"/>
  <c r="I91" i="36"/>
  <c r="AA451" i="1"/>
  <c r="I47" i="36"/>
  <c r="AA434" i="1"/>
  <c r="I30" i="36"/>
  <c r="AA429" i="1"/>
  <c r="I25" i="36"/>
  <c r="T233" i="1"/>
  <c r="AF380" i="2"/>
  <c r="I112" i="36"/>
  <c r="M409" i="5"/>
  <c r="K90" i="36"/>
  <c r="AD418" i="5"/>
  <c r="AD429" i="5"/>
  <c r="E23" i="15"/>
  <c r="M23" i="15" s="1"/>
  <c r="AD448" i="5"/>
  <c r="AD456" i="5"/>
  <c r="AD467" i="5"/>
  <c r="AD475" i="5"/>
  <c r="AD483" i="5"/>
  <c r="AD501" i="5"/>
  <c r="P370" i="5"/>
  <c r="P510" i="5" s="1"/>
  <c r="N33" i="15"/>
  <c r="O33" i="15" s="1"/>
  <c r="J213" i="1"/>
  <c r="B51" i="4"/>
  <c r="C32" i="34"/>
  <c r="AA445" i="1"/>
  <c r="C23" i="34"/>
  <c r="AA430" i="1"/>
  <c r="C15" i="34"/>
  <c r="V346" i="1"/>
  <c r="K138" i="1"/>
  <c r="B44" i="4"/>
  <c r="C28" i="34"/>
  <c r="C18" i="34"/>
  <c r="J50" i="1"/>
  <c r="AA414" i="1"/>
  <c r="C14" i="34"/>
  <c r="AA471" i="1"/>
  <c r="C5" i="34"/>
  <c r="B19" i="4"/>
  <c r="C13" i="34"/>
  <c r="AA448" i="1"/>
  <c r="C30" i="34"/>
  <c r="B60" i="4"/>
  <c r="C34" i="34"/>
  <c r="C22" i="34"/>
  <c r="Z389" i="1"/>
  <c r="C33" i="34"/>
  <c r="Y379" i="1"/>
  <c r="J358" i="1"/>
  <c r="AA450" i="1"/>
  <c r="C8" i="34"/>
  <c r="AA432" i="1"/>
  <c r="C19" i="34"/>
  <c r="M369" i="1"/>
  <c r="C17" i="34"/>
  <c r="C12" i="34"/>
  <c r="B37" i="4"/>
  <c r="C24" i="34"/>
  <c r="C10" i="34"/>
  <c r="B17" i="4"/>
  <c r="C11" i="34"/>
  <c r="Q48" i="1"/>
  <c r="Q509" i="1" s="1"/>
  <c r="C16" i="34"/>
  <c r="W350" i="1"/>
  <c r="P45" i="1"/>
  <c r="P509" i="1" s="1"/>
  <c r="W235" i="5"/>
  <c r="AD305" i="5"/>
  <c r="M398" i="5"/>
  <c r="C60" i="4"/>
  <c r="E60" i="4" s="1"/>
  <c r="C15" i="4"/>
  <c r="E15" i="4" s="1"/>
  <c r="X249" i="5"/>
  <c r="AD480" i="5"/>
  <c r="M478" i="5"/>
  <c r="D14" i="34"/>
  <c r="H14" i="34" s="1"/>
  <c r="AD486" i="5"/>
  <c r="D23" i="34"/>
  <c r="H23" i="34" s="1"/>
  <c r="C31" i="4"/>
  <c r="D31" i="4" s="1"/>
  <c r="D19" i="34"/>
  <c r="H19" i="34" s="1"/>
  <c r="C18" i="4"/>
  <c r="D18" i="4" s="1"/>
  <c r="D12" i="34"/>
  <c r="H12" i="34" s="1"/>
  <c r="J23" i="15"/>
  <c r="K23" i="15" s="1"/>
  <c r="D22" i="34"/>
  <c r="H22" i="34" s="1"/>
  <c r="M424" i="5"/>
  <c r="D11" i="34"/>
  <c r="H11" i="34" s="1"/>
  <c r="J47" i="15"/>
  <c r="D10" i="34"/>
  <c r="H10" i="34" s="1"/>
  <c r="J41" i="15"/>
  <c r="D16" i="34"/>
  <c r="H16" i="34" s="1"/>
  <c r="J21" i="15"/>
  <c r="D18" i="34"/>
  <c r="H18" i="34" s="1"/>
  <c r="J55" i="15"/>
  <c r="N55" i="15" s="1"/>
  <c r="O55" i="15" s="1"/>
  <c r="D5" i="34"/>
  <c r="H5" i="34" s="1"/>
  <c r="J37" i="15"/>
  <c r="D28" i="34"/>
  <c r="H28" i="34" s="1"/>
  <c r="M432" i="5"/>
  <c r="D15" i="34"/>
  <c r="H15" i="34" s="1"/>
  <c r="J54" i="15"/>
  <c r="K54" i="15" s="1"/>
  <c r="D24" i="34"/>
  <c r="H24" i="34" s="1"/>
  <c r="C51" i="4"/>
  <c r="E51" i="4" s="1"/>
  <c r="D32" i="34"/>
  <c r="H32" i="34" s="1"/>
  <c r="J32" i="15"/>
  <c r="K32" i="15" s="1"/>
  <c r="D8" i="34"/>
  <c r="H8" i="34" s="1"/>
  <c r="J49" i="15"/>
  <c r="D30" i="34"/>
  <c r="H30" i="34" s="1"/>
  <c r="M357" i="5"/>
  <c r="J27" i="15"/>
  <c r="N27" i="15" s="1"/>
  <c r="O27" i="15" s="1"/>
  <c r="D17" i="34"/>
  <c r="H17" i="34" s="1"/>
  <c r="C19" i="4"/>
  <c r="E19" i="4" s="1"/>
  <c r="D13" i="34"/>
  <c r="H13" i="34" s="1"/>
  <c r="X33" i="6"/>
  <c r="R3" i="6"/>
  <c r="M150" i="5"/>
  <c r="D41" i="4"/>
  <c r="M361" i="5"/>
  <c r="M307" i="5"/>
  <c r="M339" i="5"/>
  <c r="M332" i="5"/>
  <c r="M222" i="5"/>
  <c r="M340" i="5"/>
  <c r="M300" i="5"/>
  <c r="M276" i="5"/>
  <c r="M190" i="5"/>
  <c r="L48" i="15"/>
  <c r="P48" i="15" s="1"/>
  <c r="T48" i="15" s="1"/>
  <c r="M324" i="5"/>
  <c r="M214" i="5"/>
  <c r="M284" i="5"/>
  <c r="M316" i="5"/>
  <c r="AD421" i="5"/>
  <c r="M206" i="5"/>
  <c r="M292" i="5"/>
  <c r="M166" i="5"/>
  <c r="M61" i="5"/>
  <c r="M349" i="5"/>
  <c r="M158" i="5"/>
  <c r="M268" i="5"/>
  <c r="M384" i="5"/>
  <c r="M450" i="5"/>
  <c r="M486" i="5"/>
  <c r="M359" i="5"/>
  <c r="K161" i="2"/>
  <c r="N161" i="2" s="1"/>
  <c r="K59" i="2"/>
  <c r="Q59" i="2" s="1"/>
  <c r="K138" i="2"/>
  <c r="Y138" i="2" s="1"/>
  <c r="O2" i="1"/>
  <c r="J291" i="1"/>
  <c r="J344" i="1"/>
  <c r="J24" i="1"/>
  <c r="J28" i="1"/>
  <c r="J219" i="1"/>
  <c r="J165" i="1"/>
  <c r="J317" i="1"/>
  <c r="J280" i="1"/>
  <c r="J351" i="1"/>
  <c r="X358" i="1"/>
  <c r="J482" i="1"/>
  <c r="J124" i="1"/>
  <c r="K183" i="1"/>
  <c r="J444" i="1"/>
  <c r="AA488" i="1"/>
  <c r="J187" i="1"/>
  <c r="J130" i="1"/>
  <c r="J129" i="1"/>
  <c r="N51" i="1"/>
  <c r="J465" i="1"/>
  <c r="J206" i="1"/>
  <c r="J7" i="1"/>
  <c r="N128" i="1"/>
  <c r="N71" i="1"/>
  <c r="J292" i="1"/>
  <c r="U254" i="1"/>
  <c r="B47" i="4"/>
  <c r="J478" i="1"/>
  <c r="J294" i="1"/>
  <c r="J408" i="1"/>
  <c r="J3" i="1"/>
  <c r="AA408" i="1"/>
  <c r="J324" i="1"/>
  <c r="X360" i="1"/>
  <c r="K196" i="1"/>
  <c r="N105" i="1"/>
  <c r="J298" i="1"/>
  <c r="J496" i="1"/>
  <c r="J403" i="1"/>
  <c r="J4" i="1"/>
  <c r="J477" i="1"/>
  <c r="J250" i="1"/>
  <c r="L271" i="1"/>
  <c r="J249" i="1"/>
  <c r="J372" i="1"/>
  <c r="J304" i="1"/>
  <c r="J220" i="1"/>
  <c r="J267" i="1"/>
  <c r="N56" i="1"/>
  <c r="AA444" i="1"/>
  <c r="N77" i="1"/>
  <c r="J456" i="1"/>
  <c r="J264" i="1"/>
  <c r="J300" i="1"/>
  <c r="J101" i="1"/>
  <c r="J347" i="1"/>
  <c r="J311" i="1"/>
  <c r="W355" i="1"/>
  <c r="J243" i="1"/>
  <c r="J275" i="1"/>
  <c r="N81" i="1"/>
  <c r="K181" i="1"/>
  <c r="B25" i="4"/>
  <c r="J65" i="1"/>
  <c r="J411" i="1"/>
  <c r="J414" i="1"/>
  <c r="J455" i="1"/>
  <c r="J436" i="1"/>
  <c r="J301" i="1"/>
  <c r="N94" i="1"/>
  <c r="J102" i="1"/>
  <c r="J113" i="1"/>
  <c r="J331" i="1"/>
  <c r="K194" i="1"/>
  <c r="J447" i="1"/>
  <c r="B55" i="4"/>
  <c r="M430" i="5"/>
  <c r="M85" i="5"/>
  <c r="M39" i="5"/>
  <c r="X262" i="5"/>
  <c r="M53" i="5"/>
  <c r="M360" i="5"/>
  <c r="M109" i="5"/>
  <c r="M351" i="5"/>
  <c r="AD419" i="5"/>
  <c r="M368" i="5"/>
  <c r="M226" i="5"/>
  <c r="M31" i="5"/>
  <c r="M395" i="5"/>
  <c r="M125" i="5"/>
  <c r="M386" i="5"/>
  <c r="M319" i="5"/>
  <c r="M403" i="5"/>
  <c r="M93" i="5"/>
  <c r="M147" i="5"/>
  <c r="M163" i="5"/>
  <c r="AD410" i="5"/>
  <c r="M77" i="5"/>
  <c r="M46" i="5"/>
  <c r="AD430" i="5"/>
  <c r="M139" i="5"/>
  <c r="D35" i="4"/>
  <c r="M69" i="5"/>
  <c r="M246" i="5"/>
  <c r="M101" i="5"/>
  <c r="AD504" i="5"/>
  <c r="M326" i="5"/>
  <c r="M238" i="5"/>
  <c r="M171" i="5"/>
  <c r="M218" i="5"/>
  <c r="M402" i="5"/>
  <c r="M84" i="5"/>
  <c r="M385" i="5"/>
  <c r="M116" i="5"/>
  <c r="M278" i="5"/>
  <c r="M194" i="5"/>
  <c r="M170" i="5"/>
  <c r="M60" i="5"/>
  <c r="M358" i="5"/>
  <c r="M270" i="5"/>
  <c r="M178" i="5"/>
  <c r="M202" i="5"/>
  <c r="D57" i="4"/>
  <c r="M124" i="5"/>
  <c r="M23" i="5"/>
  <c r="M100" i="5"/>
  <c r="M421" i="5"/>
  <c r="M367" i="5"/>
  <c r="M108" i="5"/>
  <c r="M76" i="5"/>
  <c r="M154" i="5"/>
  <c r="M394" i="5"/>
  <c r="M146" i="5"/>
  <c r="M38" i="5"/>
  <c r="M162" i="5"/>
  <c r="M333" i="5"/>
  <c r="M341" i="5"/>
  <c r="M439" i="5"/>
  <c r="M429" i="5"/>
  <c r="M59" i="5"/>
  <c r="AD439" i="5"/>
  <c r="M303" i="5"/>
  <c r="M483" i="5"/>
  <c r="M121" i="5"/>
  <c r="M229" i="5"/>
  <c r="M98" i="5"/>
  <c r="M82" i="5"/>
  <c r="M279" i="5"/>
  <c r="M136" i="5"/>
  <c r="M331" i="5"/>
  <c r="M205" i="5"/>
  <c r="M197" i="5"/>
  <c r="W237" i="5"/>
  <c r="M492" i="5"/>
  <c r="M213" i="5"/>
  <c r="M45" i="5"/>
  <c r="M345" i="5"/>
  <c r="M143" i="5"/>
  <c r="M220" i="5"/>
  <c r="M159" i="5"/>
  <c r="AD442" i="5"/>
  <c r="M442" i="5"/>
  <c r="M448" i="5"/>
  <c r="AD492" i="5"/>
  <c r="C42" i="4"/>
  <c r="M295" i="5"/>
  <c r="M114" i="5"/>
  <c r="M310" i="5"/>
  <c r="M418" i="5"/>
  <c r="AD409" i="5"/>
  <c r="M106" i="5"/>
  <c r="X253" i="5"/>
  <c r="M66" i="5"/>
  <c r="M501" i="5"/>
  <c r="M189" i="5"/>
  <c r="M182" i="5"/>
  <c r="C45" i="4"/>
  <c r="E45" i="4" s="1"/>
  <c r="M475" i="5"/>
  <c r="C22" i="4"/>
  <c r="E22" i="4" s="1"/>
  <c r="M338" i="5"/>
  <c r="M370" i="5"/>
  <c r="M456" i="5"/>
  <c r="M51" i="5"/>
  <c r="M261" i="5"/>
  <c r="M467" i="5"/>
  <c r="E11" i="15"/>
  <c r="H11" i="15" s="1"/>
  <c r="M354" i="5"/>
  <c r="M287" i="5"/>
  <c r="M48" i="15"/>
  <c r="J22" i="15"/>
  <c r="C5" i="4"/>
  <c r="C27" i="4"/>
  <c r="E27" i="4" s="1"/>
  <c r="AD466" i="5"/>
  <c r="C44" i="4"/>
  <c r="M404" i="5"/>
  <c r="M371" i="5"/>
  <c r="I383" i="6"/>
  <c r="J359" i="6"/>
  <c r="I385" i="6"/>
  <c r="J158" i="6"/>
  <c r="J242" i="6"/>
  <c r="J381" i="6"/>
  <c r="J122" i="6"/>
  <c r="K22" i="2"/>
  <c r="W22" i="2" s="1"/>
  <c r="W382" i="2" s="1"/>
  <c r="K110" i="2"/>
  <c r="L110" i="2" s="1"/>
  <c r="K68" i="2"/>
  <c r="Q68" i="2" s="1"/>
  <c r="K49" i="2"/>
  <c r="X49" i="2" s="1"/>
  <c r="K315" i="2"/>
  <c r="S315" i="2" s="1"/>
  <c r="K103" i="2"/>
  <c r="L103" i="2" s="1"/>
  <c r="K210" i="2"/>
  <c r="AA210" i="2" s="1"/>
  <c r="K220" i="2"/>
  <c r="AB220" i="2" s="1"/>
  <c r="K277" i="2"/>
  <c r="O277" i="2" s="1"/>
  <c r="K271" i="2"/>
  <c r="O271" i="2" s="1"/>
  <c r="K157" i="2"/>
  <c r="N157" i="2" s="1"/>
  <c r="K340" i="2"/>
  <c r="AC340" i="2" s="1"/>
  <c r="K144" i="2"/>
  <c r="Y144" i="2" s="1"/>
  <c r="K343" i="2"/>
  <c r="AC343" i="2" s="1"/>
  <c r="K8" i="2"/>
  <c r="P8" i="2" s="1"/>
  <c r="K329" i="2"/>
  <c r="V329" i="2" s="1"/>
  <c r="J186" i="2"/>
  <c r="K186" i="2" s="1"/>
  <c r="Z186" i="2" s="1"/>
  <c r="K314" i="2"/>
  <c r="S314" i="2" s="1"/>
  <c r="K72" i="2"/>
  <c r="Q72" i="2" s="1"/>
  <c r="K376" i="2"/>
  <c r="J344" i="2"/>
  <c r="K344" i="2" s="1"/>
  <c r="AC344" i="2" s="1"/>
  <c r="K154" i="2"/>
  <c r="N154" i="2" s="1"/>
  <c r="K56" i="2"/>
  <c r="Q56" i="2" s="1"/>
  <c r="K98" i="2"/>
  <c r="L98" i="2" s="1"/>
  <c r="K275" i="2"/>
  <c r="O275" i="2" s="1"/>
  <c r="K209" i="2"/>
  <c r="AA209" i="2" s="1"/>
  <c r="K141" i="2"/>
  <c r="Y141" i="2" s="1"/>
  <c r="K309" i="2"/>
  <c r="U309" i="2" s="1"/>
  <c r="U382" i="2" s="1"/>
  <c r="K116" i="2"/>
  <c r="L116" i="2" s="1"/>
  <c r="K295" i="2"/>
  <c r="T295" i="2" s="1"/>
  <c r="K316" i="2"/>
  <c r="S316" i="2" s="1"/>
  <c r="K205" i="2"/>
  <c r="AA205" i="2" s="1"/>
  <c r="K251" i="2"/>
  <c r="M251" i="2" s="1"/>
  <c r="K100" i="2"/>
  <c r="L100" i="2" s="1"/>
  <c r="K149" i="2"/>
  <c r="N149" i="2" s="1"/>
  <c r="K156" i="2"/>
  <c r="N156" i="2" s="1"/>
  <c r="I385" i="2"/>
  <c r="K385" i="2" s="1"/>
  <c r="K135" i="2"/>
  <c r="Y135" i="2" s="1"/>
  <c r="K81" i="2"/>
  <c r="Q81" i="2" s="1"/>
  <c r="K243" i="2"/>
  <c r="M243" i="2" s="1"/>
  <c r="K331" i="2"/>
  <c r="V331" i="2" s="1"/>
  <c r="J178" i="2"/>
  <c r="K178" i="2" s="1"/>
  <c r="R178" i="2" s="1"/>
  <c r="K256" i="2"/>
  <c r="M256" i="2" s="1"/>
  <c r="K18" i="2"/>
  <c r="P18" i="2" s="1"/>
  <c r="K43" i="2"/>
  <c r="X43" i="2" s="1"/>
  <c r="K78" i="2"/>
  <c r="Q78" i="2" s="1"/>
  <c r="K122" i="2"/>
  <c r="L122" i="2" s="1"/>
  <c r="K313" i="2"/>
  <c r="S313" i="2" s="1"/>
  <c r="K10" i="2"/>
  <c r="P10" i="2" s="1"/>
  <c r="K287" i="2"/>
  <c r="T287" i="2" s="1"/>
  <c r="K88" i="2"/>
  <c r="Q88" i="2" s="1"/>
  <c r="I382" i="2"/>
  <c r="K222" i="2"/>
  <c r="AB222" i="2" s="1"/>
  <c r="K188" i="2"/>
  <c r="Z188" i="2" s="1"/>
  <c r="K50" i="2"/>
  <c r="X50" i="2" s="1"/>
  <c r="N96" i="1"/>
  <c r="AA504" i="1"/>
  <c r="Z402" i="1"/>
  <c r="J9" i="1"/>
  <c r="K189" i="1"/>
  <c r="J448" i="1"/>
  <c r="J502" i="1"/>
  <c r="J507" i="1"/>
  <c r="U260" i="1"/>
  <c r="AA446" i="1"/>
  <c r="J319" i="1"/>
  <c r="J40" i="1"/>
  <c r="N99" i="1"/>
  <c r="U248" i="1"/>
  <c r="J353" i="1"/>
  <c r="O43" i="1"/>
  <c r="N109" i="1"/>
  <c r="J508" i="1"/>
  <c r="J131" i="1"/>
  <c r="R226" i="1"/>
  <c r="R509" i="1" s="1"/>
  <c r="J12" i="1"/>
  <c r="K164" i="1"/>
  <c r="J460" i="1"/>
  <c r="K153" i="1"/>
  <c r="J10" i="1"/>
  <c r="J391" i="1"/>
  <c r="J182" i="1"/>
  <c r="J306" i="1"/>
  <c r="J8" i="1"/>
  <c r="M374" i="1"/>
  <c r="K200" i="1"/>
  <c r="J239" i="1"/>
  <c r="J191" i="1"/>
  <c r="AA415" i="1"/>
  <c r="Z406" i="1"/>
  <c r="J210" i="1"/>
  <c r="M371" i="1"/>
  <c r="J139" i="1"/>
  <c r="J265" i="1"/>
  <c r="Z405" i="1"/>
  <c r="O41" i="1"/>
  <c r="J16" i="1"/>
  <c r="J21" i="1"/>
  <c r="U255" i="1"/>
  <c r="L293" i="1"/>
  <c r="J192" i="1"/>
  <c r="J283" i="1"/>
  <c r="J451" i="1"/>
  <c r="J123" i="1"/>
  <c r="J427" i="1"/>
  <c r="J382" i="1"/>
  <c r="J132" i="1"/>
  <c r="J257" i="1"/>
  <c r="J310" i="1"/>
  <c r="J177" i="1"/>
  <c r="J274" i="1"/>
  <c r="J468" i="1"/>
  <c r="M377" i="1"/>
  <c r="J361" i="1"/>
  <c r="J228" i="1"/>
  <c r="J416" i="1"/>
  <c r="J53" i="1"/>
  <c r="J417" i="1"/>
  <c r="K171" i="1"/>
  <c r="J308" i="1"/>
  <c r="AA473" i="1"/>
  <c r="J334" i="1"/>
  <c r="J396" i="1"/>
  <c r="J68" i="1"/>
  <c r="N87" i="1"/>
  <c r="J111" i="1"/>
  <c r="J325" i="1"/>
  <c r="N127" i="1"/>
  <c r="J433" i="1"/>
  <c r="J88" i="1"/>
  <c r="AA495" i="1"/>
  <c r="J244" i="1"/>
  <c r="J159" i="1"/>
  <c r="J473" i="1"/>
  <c r="J35" i="1"/>
  <c r="J63" i="1"/>
  <c r="J143" i="1"/>
  <c r="J424" i="1"/>
  <c r="J346" i="1"/>
  <c r="J296" i="1"/>
  <c r="J279" i="1"/>
  <c r="J499" i="1"/>
  <c r="J144" i="1"/>
  <c r="N60" i="1"/>
  <c r="K162" i="1"/>
  <c r="J90" i="1"/>
  <c r="S231" i="1"/>
  <c r="J36" i="1"/>
  <c r="J216" i="1"/>
  <c r="Y383" i="1"/>
  <c r="K199" i="1"/>
  <c r="J479" i="1"/>
  <c r="O42" i="1"/>
  <c r="J428" i="1"/>
  <c r="J140" i="1"/>
  <c r="J158" i="1"/>
  <c r="J179" i="1"/>
  <c r="J224" i="1"/>
  <c r="S232" i="1"/>
  <c r="J413" i="1"/>
  <c r="J503" i="1"/>
  <c r="J62" i="1"/>
  <c r="J46" i="1"/>
  <c r="J108" i="1"/>
  <c r="AA476" i="1"/>
  <c r="J356" i="1"/>
  <c r="J423" i="1"/>
  <c r="J385" i="1"/>
  <c r="J121" i="1"/>
  <c r="J336" i="1"/>
  <c r="J393" i="1"/>
  <c r="J45" i="1"/>
  <c r="J429" i="1"/>
  <c r="J166" i="1"/>
  <c r="J84" i="1"/>
  <c r="J305" i="1"/>
  <c r="J145" i="1"/>
  <c r="J286" i="1"/>
  <c r="J39" i="1"/>
  <c r="J492" i="1"/>
  <c r="J462" i="1"/>
  <c r="J320" i="1"/>
  <c r="K214" i="1"/>
  <c r="J110" i="1"/>
  <c r="J397" i="1"/>
  <c r="J407" i="1"/>
  <c r="J498" i="1"/>
  <c r="J439" i="1"/>
  <c r="J97" i="1"/>
  <c r="J335" i="1"/>
  <c r="J72" i="1"/>
  <c r="J434" i="1"/>
  <c r="K175" i="1"/>
  <c r="J252" i="1"/>
  <c r="J188" i="1"/>
  <c r="AA462" i="1"/>
  <c r="L328" i="1"/>
  <c r="J450" i="1"/>
  <c r="B56" i="4"/>
  <c r="B57" i="4"/>
  <c r="AA344" i="1"/>
  <c r="O18" i="1"/>
  <c r="K186" i="1"/>
  <c r="U245" i="1"/>
  <c r="J338" i="1"/>
  <c r="J193" i="1"/>
  <c r="J288" i="1"/>
  <c r="J366" i="1"/>
  <c r="J333" i="1"/>
  <c r="AA498" i="1"/>
  <c r="J268" i="1"/>
  <c r="J134" i="1"/>
  <c r="J89" i="1"/>
  <c r="J282" i="1"/>
  <c r="J15" i="1"/>
  <c r="J205" i="1"/>
  <c r="J78" i="1"/>
  <c r="J332" i="1"/>
  <c r="N80" i="1"/>
  <c r="Z394" i="1"/>
  <c r="L315" i="1"/>
  <c r="J487" i="1"/>
  <c r="J437" i="1"/>
  <c r="K212" i="1"/>
  <c r="AA502" i="1"/>
  <c r="J85" i="1"/>
  <c r="J278" i="1"/>
  <c r="J223" i="1"/>
  <c r="S229" i="1"/>
  <c r="L285" i="1"/>
  <c r="K156" i="1"/>
  <c r="B35" i="4"/>
  <c r="J469" i="1"/>
  <c r="J168" i="1"/>
  <c r="J26" i="1"/>
  <c r="J33" i="1"/>
  <c r="AA506" i="1"/>
  <c r="J359" i="1"/>
  <c r="J61" i="1"/>
  <c r="J303" i="1"/>
  <c r="J445" i="1"/>
  <c r="N115" i="1"/>
  <c r="T241" i="1"/>
  <c r="U263" i="1"/>
  <c r="U259" i="1"/>
  <c r="K211" i="1"/>
  <c r="J135" i="1"/>
  <c r="J167" i="1"/>
  <c r="J185" i="1"/>
  <c r="J376" i="1"/>
  <c r="L323" i="1"/>
  <c r="L276" i="1"/>
  <c r="J246" i="1"/>
  <c r="J441" i="1"/>
  <c r="J273" i="1"/>
  <c r="J236" i="1"/>
  <c r="B16" i="4"/>
  <c r="J318" i="1"/>
  <c r="N114" i="1"/>
  <c r="J66" i="1"/>
  <c r="J470" i="1"/>
  <c r="J230" i="1"/>
  <c r="J400" i="1"/>
  <c r="J47" i="1"/>
  <c r="J419" i="1"/>
  <c r="J247" i="1"/>
  <c r="J379" i="1"/>
  <c r="J34" i="1"/>
  <c r="J426" i="1"/>
  <c r="J258" i="1"/>
  <c r="J38" i="1"/>
  <c r="U262" i="1"/>
  <c r="J225" i="1"/>
  <c r="J73" i="1"/>
  <c r="J466" i="1"/>
  <c r="J32" i="1"/>
  <c r="B27" i="4"/>
  <c r="J201" i="1"/>
  <c r="J198" i="1"/>
  <c r="J290" i="1"/>
  <c r="J163" i="1"/>
  <c r="J401" i="1"/>
  <c r="J55" i="1"/>
  <c r="AA426" i="1"/>
  <c r="K208" i="1"/>
  <c r="AA466" i="1"/>
  <c r="N64" i="1"/>
  <c r="O37" i="1"/>
  <c r="J58" i="1"/>
  <c r="N83" i="1"/>
  <c r="J373" i="1"/>
  <c r="AA420" i="1"/>
  <c r="L322" i="1"/>
  <c r="J120" i="1"/>
  <c r="J295" i="1"/>
  <c r="K176" i="1"/>
  <c r="J457" i="1"/>
  <c r="U256" i="1"/>
  <c r="Y388" i="1"/>
  <c r="V349" i="1"/>
  <c r="T237" i="1"/>
  <c r="B34" i="4"/>
  <c r="B45" i="4"/>
  <c r="J91" i="1"/>
  <c r="J76" i="1"/>
  <c r="J369" i="1"/>
  <c r="J17" i="1"/>
  <c r="J463" i="1"/>
  <c r="J233" i="1"/>
  <c r="J474" i="1"/>
  <c r="J364" i="1"/>
  <c r="J312" i="1"/>
  <c r="J25" i="1"/>
  <c r="J100" i="1"/>
  <c r="J386" i="1"/>
  <c r="K215" i="1"/>
  <c r="AA433" i="1"/>
  <c r="B18" i="4"/>
  <c r="J486" i="1"/>
  <c r="J142" i="1"/>
  <c r="J440" i="1"/>
  <c r="J443" i="1"/>
  <c r="J430" i="1"/>
  <c r="AA474" i="1"/>
  <c r="J69" i="1"/>
  <c r="J471" i="1"/>
  <c r="J342" i="1"/>
  <c r="AA443" i="1"/>
  <c r="J14" i="1"/>
  <c r="U253" i="1"/>
  <c r="O23" i="1"/>
  <c r="J299" i="1"/>
  <c r="J180" i="1"/>
  <c r="AA486" i="1"/>
  <c r="J375" i="1"/>
  <c r="J107" i="1"/>
  <c r="B30" i="4"/>
  <c r="J19" i="1"/>
  <c r="J95" i="1"/>
  <c r="J149" i="1"/>
  <c r="J350" i="1"/>
  <c r="J412" i="1"/>
  <c r="J287" i="1"/>
  <c r="J98" i="1"/>
  <c r="J500" i="1"/>
  <c r="J425" i="1"/>
  <c r="J330" i="1"/>
  <c r="J49" i="1"/>
  <c r="J217" i="1"/>
  <c r="L329" i="1"/>
  <c r="J170" i="1"/>
  <c r="J345" i="1"/>
  <c r="J59" i="1"/>
  <c r="J327" i="1"/>
  <c r="K147" i="1"/>
  <c r="J388" i="1"/>
  <c r="J133" i="1"/>
  <c r="M52" i="5"/>
  <c r="M133" i="5"/>
  <c r="M126" i="5"/>
  <c r="M468" i="5"/>
  <c r="M67" i="5"/>
  <c r="AD440" i="5"/>
  <c r="M449" i="5"/>
  <c r="AD476" i="5"/>
  <c r="M381" i="5"/>
  <c r="M364" i="5"/>
  <c r="J13" i="15"/>
  <c r="K13" i="15" s="1"/>
  <c r="M165" i="5"/>
  <c r="M308" i="5"/>
  <c r="M389" i="5"/>
  <c r="M187" i="5"/>
  <c r="L41" i="15"/>
  <c r="Q41" i="15" s="1"/>
  <c r="M41" i="15"/>
  <c r="M97" i="5"/>
  <c r="M83" i="5"/>
  <c r="C58" i="4"/>
  <c r="E58" i="4" s="1"/>
  <c r="M223" i="5"/>
  <c r="M484" i="5"/>
  <c r="M172" i="5"/>
  <c r="M90" i="5"/>
  <c r="AD506" i="5"/>
  <c r="M388" i="5"/>
  <c r="M342" i="5"/>
  <c r="M15" i="5"/>
  <c r="M350" i="5"/>
  <c r="E34" i="15"/>
  <c r="H34" i="15" s="1"/>
  <c r="AD484" i="5"/>
  <c r="M431" i="5"/>
  <c r="M44" i="5"/>
  <c r="M322" i="5"/>
  <c r="X255" i="5"/>
  <c r="M230" i="5"/>
  <c r="M195" i="5"/>
  <c r="M493" i="5"/>
  <c r="M457" i="5"/>
  <c r="C26" i="4"/>
  <c r="E26" i="4" s="1"/>
  <c r="M203" i="5"/>
  <c r="M387" i="5"/>
  <c r="M376" i="5"/>
  <c r="M315" i="5"/>
  <c r="M37" i="5"/>
  <c r="E43" i="15"/>
  <c r="H43" i="15" s="1"/>
  <c r="M75" i="5"/>
  <c r="M29" i="5"/>
  <c r="M397" i="5"/>
  <c r="M142" i="5"/>
  <c r="M377" i="5"/>
  <c r="M157" i="5"/>
  <c r="M22" i="5"/>
  <c r="M113" i="5"/>
  <c r="M294" i="5"/>
  <c r="M254" i="5"/>
  <c r="M272" i="5"/>
  <c r="M380" i="5"/>
  <c r="M217" i="5"/>
  <c r="M236" i="5"/>
  <c r="C37" i="4"/>
  <c r="C28" i="4"/>
  <c r="E28" i="4" s="1"/>
  <c r="D53" i="4"/>
  <c r="C14" i="4"/>
  <c r="E14" i="4" s="1"/>
  <c r="M375" i="5"/>
  <c r="M87" i="5"/>
  <c r="M111" i="5"/>
  <c r="M352" i="5"/>
  <c r="M313" i="5"/>
  <c r="M28" i="5"/>
  <c r="M161" i="5"/>
  <c r="AD494" i="5"/>
  <c r="J48" i="15"/>
  <c r="K48" i="15" s="1"/>
  <c r="H22" i="15"/>
  <c r="M74" i="5"/>
  <c r="AD432" i="5"/>
  <c r="J510" i="5"/>
  <c r="M505" i="5"/>
  <c r="M68" i="5"/>
  <c r="M296" i="5"/>
  <c r="C49" i="4"/>
  <c r="M289" i="5"/>
  <c r="M263" i="5"/>
  <c r="M186" i="5"/>
  <c r="M396" i="5"/>
  <c r="M149" i="5"/>
  <c r="M14" i="5"/>
  <c r="M420" i="5"/>
  <c r="M129" i="5"/>
  <c r="V231" i="5"/>
  <c r="M458" i="5"/>
  <c r="M477" i="5"/>
  <c r="AD412" i="5"/>
  <c r="M401" i="5"/>
  <c r="M80" i="5"/>
  <c r="M117" i="5"/>
  <c r="M469" i="5"/>
  <c r="X247" i="5"/>
  <c r="M198" i="5"/>
  <c r="W239" i="5"/>
  <c r="AD441" i="5"/>
  <c r="M334" i="5"/>
  <c r="M271" i="5"/>
  <c r="M210" i="5"/>
  <c r="M56" i="5"/>
  <c r="M167" i="5"/>
  <c r="M7" i="5"/>
  <c r="M21" i="5"/>
  <c r="S47" i="5"/>
  <c r="C55" i="4"/>
  <c r="M302" i="5"/>
  <c r="M282" i="5"/>
  <c r="M174" i="5"/>
  <c r="L22" i="15"/>
  <c r="Q22" i="15" s="1"/>
  <c r="M155" i="5"/>
  <c r="M62" i="5"/>
  <c r="M105" i="5"/>
  <c r="M123" i="5"/>
  <c r="M485" i="5"/>
  <c r="M379" i="5"/>
  <c r="M369" i="5"/>
  <c r="M216" i="5"/>
  <c r="M42" i="5"/>
  <c r="J28" i="15"/>
  <c r="K28" i="15" s="1"/>
  <c r="M92" i="5"/>
  <c r="M99" i="5"/>
  <c r="E20" i="15"/>
  <c r="H20" i="15" s="1"/>
  <c r="AD477" i="5"/>
  <c r="M373" i="5"/>
  <c r="M204" i="5"/>
  <c r="M383" i="5"/>
  <c r="M318" i="5"/>
  <c r="M328" i="5"/>
  <c r="M192" i="5"/>
  <c r="M179" i="5"/>
  <c r="C16" i="4"/>
  <c r="M55" i="15"/>
  <c r="X245" i="5"/>
  <c r="C34" i="4"/>
  <c r="H55" i="15"/>
  <c r="AD423" i="5"/>
  <c r="M466" i="5"/>
  <c r="C30" i="4"/>
  <c r="AA413" i="1"/>
  <c r="J343" i="1"/>
  <c r="J395" i="1"/>
  <c r="J118" i="1"/>
  <c r="J476" i="1"/>
  <c r="J261" i="1"/>
  <c r="J467" i="1"/>
  <c r="J126" i="1"/>
  <c r="J314" i="1"/>
  <c r="J493" i="1"/>
  <c r="J20" i="1"/>
  <c r="J218" i="1"/>
  <c r="K209" i="1"/>
  <c r="K161" i="1"/>
  <c r="N50" i="1"/>
  <c r="J277" i="1"/>
  <c r="L341" i="1"/>
  <c r="J125" i="1"/>
  <c r="J27" i="1"/>
  <c r="O6" i="1"/>
  <c r="O13" i="1"/>
  <c r="B23" i="4"/>
  <c r="J155" i="1"/>
  <c r="J54" i="1"/>
  <c r="J392" i="1"/>
  <c r="J75" i="1"/>
  <c r="J82" i="1"/>
  <c r="K184" i="1"/>
  <c r="J197" i="1"/>
  <c r="J238" i="1"/>
  <c r="N116" i="1"/>
  <c r="AA487" i="1"/>
  <c r="N137" i="1"/>
  <c r="AA481" i="1"/>
  <c r="J174" i="1"/>
  <c r="J150" i="1"/>
  <c r="J380" i="1"/>
  <c r="X363" i="1"/>
  <c r="J461" i="1"/>
  <c r="J117" i="1"/>
  <c r="J221" i="1"/>
  <c r="J281" i="1"/>
  <c r="J251" i="1"/>
  <c r="AA483" i="1"/>
  <c r="J57" i="1"/>
  <c r="J483" i="1"/>
  <c r="J316" i="1"/>
  <c r="J173" i="1"/>
  <c r="J438" i="1"/>
  <c r="J454" i="1"/>
  <c r="J370" i="1"/>
  <c r="J464" i="1"/>
  <c r="J309" i="1"/>
  <c r="J313" i="1"/>
  <c r="J119" i="1"/>
  <c r="J354" i="1"/>
  <c r="J485" i="1"/>
  <c r="J384" i="1"/>
  <c r="AA461" i="1"/>
  <c r="J453" i="1"/>
  <c r="J399" i="1"/>
  <c r="J138" i="1"/>
  <c r="J284" i="1"/>
  <c r="J297" i="1"/>
  <c r="J410" i="1"/>
  <c r="J190" i="1"/>
  <c r="AA438" i="1"/>
  <c r="AA454" i="1"/>
  <c r="J112" i="1"/>
  <c r="J367" i="1"/>
  <c r="J30" i="1"/>
  <c r="J48" i="1"/>
  <c r="J442" i="1"/>
  <c r="AA485" i="1"/>
  <c r="J378" i="1"/>
  <c r="J52" i="1"/>
  <c r="J148" i="1"/>
  <c r="J151" i="1"/>
  <c r="J154" i="1"/>
  <c r="J381" i="1"/>
  <c r="J74" i="1"/>
  <c r="J472" i="1"/>
  <c r="J368" i="1"/>
  <c r="J404" i="1"/>
  <c r="J70" i="1"/>
  <c r="B48" i="4"/>
  <c r="J104" i="1"/>
  <c r="AA410" i="1"/>
  <c r="K178" i="1"/>
  <c r="AA449" i="1"/>
  <c r="J459" i="1"/>
  <c r="J29" i="1"/>
  <c r="J490" i="1"/>
  <c r="J79" i="1"/>
  <c r="J458" i="1"/>
  <c r="J207" i="1"/>
  <c r="B59" i="4"/>
  <c r="J195" i="1"/>
  <c r="J169" i="1"/>
  <c r="J269" i="1"/>
  <c r="J136" i="1"/>
  <c r="B24" i="4"/>
  <c r="J31" i="1"/>
  <c r="J389" i="1"/>
  <c r="J272" i="1"/>
  <c r="J227" i="1"/>
  <c r="J435" i="1"/>
  <c r="J152" i="1"/>
  <c r="J86" i="1"/>
  <c r="J302" i="1"/>
  <c r="J106" i="1"/>
  <c r="J497" i="1"/>
  <c r="J491" i="1"/>
  <c r="AA455" i="1"/>
  <c r="B28" i="4"/>
  <c r="J122" i="1"/>
  <c r="J307" i="1"/>
  <c r="B31" i="4"/>
  <c r="J505" i="1"/>
  <c r="J340" i="1"/>
  <c r="J2" i="1"/>
  <c r="J44" i="1"/>
  <c r="J362" i="1"/>
  <c r="T234" i="1"/>
  <c r="J422" i="1"/>
  <c r="J235" i="1"/>
  <c r="AA505" i="1"/>
  <c r="J67" i="1"/>
  <c r="J146" i="1"/>
  <c r="J172" i="1"/>
  <c r="J240" i="1"/>
  <c r="J432" i="1"/>
  <c r="J475" i="1"/>
  <c r="J484" i="1"/>
  <c r="K202" i="1"/>
  <c r="AA484" i="1"/>
  <c r="B42" i="4"/>
  <c r="J348" i="1"/>
  <c r="K222" i="1"/>
  <c r="J289" i="1"/>
  <c r="L326" i="1"/>
  <c r="J326" i="1"/>
  <c r="AA421" i="1"/>
  <c r="J421" i="1"/>
  <c r="J352" i="1"/>
  <c r="T242" i="1"/>
  <c r="J242" i="1"/>
  <c r="L321" i="1"/>
  <c r="J321" i="1"/>
  <c r="L270" i="1"/>
  <c r="J270" i="1"/>
  <c r="Z398" i="1"/>
  <c r="J398" i="1"/>
  <c r="B15" i="4"/>
  <c r="AA452" i="1"/>
  <c r="J452" i="1"/>
  <c r="K160" i="1"/>
  <c r="J160" i="1"/>
  <c r="K157" i="1"/>
  <c r="J157" i="1"/>
  <c r="O5" i="1"/>
  <c r="I509" i="1"/>
  <c r="J5" i="1"/>
  <c r="X365" i="1"/>
  <c r="J365" i="1"/>
  <c r="O11" i="1"/>
  <c r="J11" i="1"/>
  <c r="K2" i="2"/>
  <c r="P2" i="2" s="1"/>
  <c r="AA418" i="1"/>
  <c r="J418" i="1"/>
  <c r="O22" i="1"/>
  <c r="J22" i="1"/>
  <c r="N93" i="1"/>
  <c r="L337" i="1"/>
  <c r="J337" i="1"/>
  <c r="B5" i="4"/>
  <c r="J387" i="1"/>
  <c r="J103" i="1"/>
  <c r="J204" i="1"/>
  <c r="J501" i="1"/>
  <c r="AA501" i="1"/>
  <c r="AA508" i="1"/>
  <c r="K141" i="1"/>
  <c r="J141" i="1"/>
  <c r="L266" i="1"/>
  <c r="J266" i="1"/>
  <c r="J92" i="1"/>
  <c r="J494" i="1"/>
  <c r="AA494" i="1"/>
  <c r="B54" i="4"/>
  <c r="J489" i="1"/>
  <c r="AA489" i="1"/>
  <c r="B26" i="4"/>
  <c r="J431" i="1"/>
  <c r="AA431" i="1"/>
  <c r="W357" i="1"/>
  <c r="J357" i="1"/>
  <c r="K203" i="1"/>
  <c r="J203" i="1"/>
  <c r="AA409" i="1"/>
  <c r="J409" i="1"/>
  <c r="B41" i="4"/>
  <c r="J339" i="1"/>
  <c r="B36" i="4"/>
  <c r="J390" i="1"/>
  <c r="B58" i="4"/>
  <c r="B14" i="4"/>
  <c r="J197" i="6"/>
  <c r="J376" i="6"/>
  <c r="J76" i="6"/>
  <c r="K117" i="2"/>
  <c r="L117" i="2" s="1"/>
  <c r="J286" i="6"/>
  <c r="C47" i="4"/>
  <c r="J298" i="6"/>
  <c r="J199" i="6"/>
  <c r="J50" i="6"/>
  <c r="J343" i="6"/>
  <c r="J99" i="6"/>
  <c r="J297" i="6"/>
  <c r="J225" i="6"/>
  <c r="J21" i="6"/>
  <c r="J193" i="6"/>
  <c r="J133" i="6"/>
  <c r="J258" i="6"/>
  <c r="J166" i="6"/>
  <c r="J219" i="6"/>
  <c r="J195" i="6"/>
  <c r="J19" i="6"/>
  <c r="J135" i="6"/>
  <c r="J191" i="6"/>
  <c r="J168" i="6"/>
  <c r="J260" i="6"/>
  <c r="J45" i="6"/>
  <c r="J43" i="6"/>
  <c r="J41" i="6"/>
  <c r="D17" i="4"/>
  <c r="N9" i="15"/>
  <c r="O9" i="15" s="1"/>
  <c r="L37" i="15"/>
  <c r="P37" i="15" s="1"/>
  <c r="T37" i="15" s="1"/>
  <c r="M37" i="15"/>
  <c r="N10" i="15"/>
  <c r="O10" i="15" s="1"/>
  <c r="N12" i="15"/>
  <c r="O12" i="15" s="1"/>
  <c r="N6" i="15"/>
  <c r="R6" i="15" s="1"/>
  <c r="S6" i="15" s="1"/>
  <c r="N57" i="15"/>
  <c r="O57" i="15" s="1"/>
  <c r="N7" i="15"/>
  <c r="R7" i="15" s="1"/>
  <c r="S7" i="15" s="1"/>
  <c r="N50" i="15"/>
  <c r="O50" i="15" s="1"/>
  <c r="N34" i="15"/>
  <c r="O34" i="15" s="1"/>
  <c r="N42" i="15"/>
  <c r="O42" i="15" s="1"/>
  <c r="N35" i="15"/>
  <c r="O35" i="15" s="1"/>
  <c r="P53" i="15"/>
  <c r="U53" i="15" s="1"/>
  <c r="Q49" i="15"/>
  <c r="N30" i="15"/>
  <c r="O30" i="15" s="1"/>
  <c r="N26" i="15"/>
  <c r="O26" i="15" s="1"/>
  <c r="N43" i="15"/>
  <c r="R43" i="15" s="1"/>
  <c r="S43" i="15" s="1"/>
  <c r="R18" i="15"/>
  <c r="S18" i="15" s="1"/>
  <c r="Q56" i="15"/>
  <c r="Q16" i="15"/>
  <c r="Q14" i="15"/>
  <c r="P39" i="15"/>
  <c r="H18" i="15"/>
  <c r="L18" i="15"/>
  <c r="P18" i="15" s="1"/>
  <c r="T18" i="15" s="1"/>
  <c r="U49" i="15"/>
  <c r="T49" i="15"/>
  <c r="U56" i="15"/>
  <c r="T56" i="15"/>
  <c r="P55" i="15"/>
  <c r="P58" i="15"/>
  <c r="P13" i="15"/>
  <c r="T13" i="15" s="1"/>
  <c r="H32" i="15"/>
  <c r="L32" i="15"/>
  <c r="Q17" i="15"/>
  <c r="P54" i="15"/>
  <c r="K45" i="15"/>
  <c r="Q38" i="15"/>
  <c r="U38" i="15"/>
  <c r="T38" i="15"/>
  <c r="U17" i="15"/>
  <c r="T17" i="15"/>
  <c r="U16" i="15"/>
  <c r="T16" i="15"/>
  <c r="T14" i="15"/>
  <c r="U14" i="15"/>
  <c r="R45" i="15"/>
  <c r="S45" i="15" s="1"/>
  <c r="T59" i="15"/>
  <c r="U59" i="15"/>
  <c r="P51" i="15"/>
  <c r="AG60" i="15"/>
  <c r="AG61" i="15" s="1"/>
  <c r="Q59" i="15"/>
  <c r="R19" i="15" l="1"/>
  <c r="S19" i="15" s="1"/>
  <c r="R46" i="15"/>
  <c r="S46" i="15" s="1"/>
  <c r="D56" i="4"/>
  <c r="M47" i="15"/>
  <c r="R24" i="15"/>
  <c r="S24" i="15" s="1"/>
  <c r="K10" i="36"/>
  <c r="R36" i="15"/>
  <c r="S36" i="15" s="1"/>
  <c r="D38" i="4"/>
  <c r="H6" i="36"/>
  <c r="H48" i="36"/>
  <c r="H57" i="36"/>
  <c r="M4" i="36"/>
  <c r="M14" i="36"/>
  <c r="H44" i="36"/>
  <c r="H40" i="36"/>
  <c r="H76" i="36"/>
  <c r="H87" i="36"/>
  <c r="H4" i="36"/>
  <c r="M13" i="36"/>
  <c r="H72" i="36"/>
  <c r="H104" i="36"/>
  <c r="H70" i="36"/>
  <c r="H98" i="36"/>
  <c r="H67" i="36"/>
  <c r="M12" i="36"/>
  <c r="M2" i="36"/>
  <c r="H79" i="36"/>
  <c r="H99" i="36"/>
  <c r="H101" i="36"/>
  <c r="H81" i="36"/>
  <c r="M11" i="36"/>
  <c r="H41" i="36"/>
  <c r="H29" i="36"/>
  <c r="H94" i="36"/>
  <c r="H69" i="36"/>
  <c r="H50" i="36"/>
  <c r="M10" i="36"/>
  <c r="H51" i="36"/>
  <c r="H34" i="36"/>
  <c r="H10" i="36"/>
  <c r="H62" i="36"/>
  <c r="H47" i="36"/>
  <c r="M9" i="36"/>
  <c r="H92" i="36"/>
  <c r="H82" i="36"/>
  <c r="H46" i="36"/>
  <c r="H26" i="36"/>
  <c r="M6" i="36"/>
  <c r="M8" i="36"/>
  <c r="M17" i="36"/>
  <c r="H39" i="36"/>
  <c r="H85" i="36"/>
  <c r="H83" i="36"/>
  <c r="H58" i="36"/>
  <c r="M15" i="36"/>
  <c r="M16" i="36"/>
  <c r="H80" i="36"/>
  <c r="H9" i="36"/>
  <c r="H22" i="36"/>
  <c r="H28" i="36"/>
  <c r="M5" i="36"/>
  <c r="R8" i="15"/>
  <c r="S8" i="15" s="1"/>
  <c r="D24" i="4"/>
  <c r="K61" i="36"/>
  <c r="AI243" i="6"/>
  <c r="K110" i="36"/>
  <c r="R354" i="6"/>
  <c r="Z83" i="6"/>
  <c r="AC201" i="6"/>
  <c r="T329" i="6"/>
  <c r="Z371" i="6"/>
  <c r="AC56" i="6"/>
  <c r="AF80" i="6"/>
  <c r="X275" i="6"/>
  <c r="AF81" i="6"/>
  <c r="AG212" i="6"/>
  <c r="O367" i="6"/>
  <c r="AC47" i="6"/>
  <c r="S281" i="6"/>
  <c r="T327" i="6"/>
  <c r="W164" i="6"/>
  <c r="AD175" i="6"/>
  <c r="Q237" i="6"/>
  <c r="R171" i="6"/>
  <c r="S352" i="6"/>
  <c r="T361" i="6"/>
  <c r="P87" i="6"/>
  <c r="X34" i="6"/>
  <c r="AF176" i="6"/>
  <c r="P303" i="6"/>
  <c r="P245" i="6"/>
  <c r="AD294" i="6"/>
  <c r="U277" i="6"/>
  <c r="AA78" i="6"/>
  <c r="AG213" i="6"/>
  <c r="O73" i="6"/>
  <c r="Q149" i="6"/>
  <c r="AG107" i="6"/>
  <c r="R211" i="6"/>
  <c r="R308" i="6"/>
  <c r="AI382" i="6"/>
  <c r="K113" i="36"/>
  <c r="AE128" i="6"/>
  <c r="AA307" i="6"/>
  <c r="X98" i="6"/>
  <c r="AF250" i="6"/>
  <c r="Z255" i="6"/>
  <c r="W29" i="6"/>
  <c r="Z229" i="6"/>
  <c r="P304" i="6"/>
  <c r="AC253" i="6"/>
  <c r="P247" i="6"/>
  <c r="AI203" i="6"/>
  <c r="K106" i="36"/>
  <c r="T161" i="6"/>
  <c r="W30" i="6"/>
  <c r="AE231" i="6"/>
  <c r="AG55" i="6"/>
  <c r="O366" i="6"/>
  <c r="AG108" i="6"/>
  <c r="Y322" i="6"/>
  <c r="AD221" i="6"/>
  <c r="U215" i="6"/>
  <c r="P302" i="6"/>
  <c r="T63" i="6"/>
  <c r="O369" i="6"/>
  <c r="AB236" i="6"/>
  <c r="Y285" i="6"/>
  <c r="U214" i="6"/>
  <c r="AG262" i="6"/>
  <c r="X276" i="6"/>
  <c r="AE323" i="6"/>
  <c r="Q28" i="6"/>
  <c r="T360" i="6"/>
  <c r="Y123" i="6"/>
  <c r="W227" i="6"/>
  <c r="R4" i="6"/>
  <c r="Y349" i="6"/>
  <c r="AB296" i="6"/>
  <c r="P84" i="6"/>
  <c r="AC112" i="6"/>
  <c r="V341" i="6"/>
  <c r="AA224" i="6"/>
  <c r="Z96" i="6"/>
  <c r="T61" i="6"/>
  <c r="AE232" i="6"/>
  <c r="W143" i="6"/>
  <c r="U102" i="6"/>
  <c r="W265" i="6"/>
  <c r="AI204" i="6"/>
  <c r="K107" i="36"/>
  <c r="Q350" i="6"/>
  <c r="AB131" i="6"/>
  <c r="T64" i="6"/>
  <c r="AF357" i="6"/>
  <c r="O331" i="6"/>
  <c r="AF126" i="6"/>
  <c r="T328" i="6"/>
  <c r="Z300" i="6"/>
  <c r="R210" i="6"/>
  <c r="AB235" i="6"/>
  <c r="AB59" i="6"/>
  <c r="O194" i="6"/>
  <c r="S48" i="6"/>
  <c r="T362" i="6"/>
  <c r="Q279" i="6"/>
  <c r="AD75" i="6"/>
  <c r="K53" i="36"/>
  <c r="T159" i="6"/>
  <c r="W316" i="6"/>
  <c r="AC202" i="6"/>
  <c r="Q148" i="6"/>
  <c r="R355" i="6"/>
  <c r="Z82" i="6"/>
  <c r="AE324" i="6"/>
  <c r="X313" i="6"/>
  <c r="S156" i="6"/>
  <c r="O134" i="6"/>
  <c r="W228" i="6"/>
  <c r="W347" i="6"/>
  <c r="O268" i="6"/>
  <c r="R283" i="6"/>
  <c r="S141" i="6"/>
  <c r="X377" i="6"/>
  <c r="S234" i="6"/>
  <c r="AG147" i="6"/>
  <c r="AD378" i="6"/>
  <c r="AC254" i="6"/>
  <c r="Q67" i="6"/>
  <c r="S140" i="6"/>
  <c r="O168" i="6"/>
  <c r="O334" i="6"/>
  <c r="W315" i="6"/>
  <c r="P115" i="6"/>
  <c r="X240" i="6"/>
  <c r="O136" i="6"/>
  <c r="O21" i="6"/>
  <c r="Y199" i="6"/>
  <c r="X76" i="6"/>
  <c r="T60" i="6"/>
  <c r="Y321" i="6"/>
  <c r="X239" i="6"/>
  <c r="T216" i="6"/>
  <c r="T326" i="6"/>
  <c r="T160" i="6"/>
  <c r="T62" i="6"/>
  <c r="AC364" i="6"/>
  <c r="P301" i="6"/>
  <c r="Q280" i="6"/>
  <c r="AB295" i="6"/>
  <c r="AA7" i="6"/>
  <c r="T42" i="6"/>
  <c r="T43" i="6"/>
  <c r="T261" i="6"/>
  <c r="P86" i="6"/>
  <c r="T218" i="6"/>
  <c r="P117" i="6"/>
  <c r="Y188" i="6"/>
  <c r="O166" i="6"/>
  <c r="P15" i="6"/>
  <c r="Y187" i="6"/>
  <c r="AF298" i="6"/>
  <c r="X376" i="6"/>
  <c r="T118" i="6"/>
  <c r="AF125" i="6"/>
  <c r="T120" i="6"/>
  <c r="P205" i="6"/>
  <c r="Y51" i="6"/>
  <c r="O365" i="6"/>
  <c r="O272" i="6"/>
  <c r="P246" i="6"/>
  <c r="Y196" i="6"/>
  <c r="U39" i="6"/>
  <c r="Z370" i="6"/>
  <c r="AC57" i="6"/>
  <c r="Z256" i="6"/>
  <c r="AC111" i="6"/>
  <c r="Q138" i="6"/>
  <c r="U345" i="6"/>
  <c r="T44" i="6"/>
  <c r="T45" i="6"/>
  <c r="P182" i="6"/>
  <c r="O135" i="6"/>
  <c r="P206" i="6"/>
  <c r="T257" i="6"/>
  <c r="T258" i="6"/>
  <c r="P17" i="6"/>
  <c r="AF225" i="6"/>
  <c r="Y197" i="6"/>
  <c r="O192" i="6"/>
  <c r="AF249" i="6"/>
  <c r="T220" i="6"/>
  <c r="W346" i="6"/>
  <c r="T158" i="6"/>
  <c r="AD222" i="6"/>
  <c r="Y200" i="6"/>
  <c r="X77" i="6"/>
  <c r="AE273" i="6"/>
  <c r="AH95" i="6"/>
  <c r="U103" i="6"/>
  <c r="U278" i="6"/>
  <c r="U91" i="6"/>
  <c r="S233" i="6"/>
  <c r="T119" i="6"/>
  <c r="O22" i="6"/>
  <c r="P339" i="6"/>
  <c r="O165" i="6"/>
  <c r="P208" i="6"/>
  <c r="O19" i="6"/>
  <c r="T259" i="6"/>
  <c r="P114" i="6"/>
  <c r="AF297" i="6"/>
  <c r="X155" i="6"/>
  <c r="P207" i="6"/>
  <c r="O69" i="6"/>
  <c r="P209" i="6"/>
  <c r="AF177" i="6"/>
  <c r="P248" i="6"/>
  <c r="AG319" i="6"/>
  <c r="AE89" i="6"/>
  <c r="AE24" i="6"/>
  <c r="AD74" i="6"/>
  <c r="AG337" i="6"/>
  <c r="AA79" i="6"/>
  <c r="AC152" i="6"/>
  <c r="AB5" i="6"/>
  <c r="U311" i="6"/>
  <c r="S26" i="6"/>
  <c r="T121" i="6"/>
  <c r="O191" i="6"/>
  <c r="R170" i="6"/>
  <c r="O169" i="6"/>
  <c r="P342" i="6"/>
  <c r="O195" i="6"/>
  <c r="O133" i="6"/>
  <c r="P116" i="6"/>
  <c r="X99" i="6"/>
  <c r="AF127" i="6"/>
  <c r="T122" i="6"/>
  <c r="V88" i="6"/>
  <c r="O72" i="6"/>
  <c r="Z230" i="6"/>
  <c r="AA381" i="6"/>
  <c r="P340" i="6"/>
  <c r="AB130" i="6"/>
  <c r="Q68" i="6"/>
  <c r="AE90" i="6"/>
  <c r="U106" i="6"/>
  <c r="Q27" i="6"/>
  <c r="AA101" i="6"/>
  <c r="Z35" i="6"/>
  <c r="AC46" i="6"/>
  <c r="S157" i="6"/>
  <c r="T217" i="6"/>
  <c r="O269" i="6"/>
  <c r="R309" i="6"/>
  <c r="P14" i="6"/>
  <c r="R110" i="6"/>
  <c r="V183" i="6"/>
  <c r="O167" i="6"/>
  <c r="P184" i="6"/>
  <c r="V343" i="6"/>
  <c r="Y286" i="6"/>
  <c r="O270" i="6"/>
  <c r="P244" i="6"/>
  <c r="O20" i="6"/>
  <c r="Z97" i="6"/>
  <c r="Z186" i="6"/>
  <c r="AA100" i="6"/>
  <c r="AC318" i="6"/>
  <c r="T359" i="6"/>
  <c r="AB58" i="6"/>
  <c r="Z185" i="6"/>
  <c r="AA306" i="6"/>
  <c r="AB151" i="6"/>
  <c r="U179" i="6"/>
  <c r="S282" i="6"/>
  <c r="T260" i="6"/>
  <c r="O330" i="6"/>
  <c r="W65" i="6"/>
  <c r="P16" i="6"/>
  <c r="R284" i="6"/>
  <c r="T219" i="6"/>
  <c r="O193" i="6"/>
  <c r="R109" i="6"/>
  <c r="Y50" i="6"/>
  <c r="AF356" i="6"/>
  <c r="V181" i="6"/>
  <c r="Y124" i="6"/>
  <c r="P305" i="6"/>
  <c r="X154" i="6"/>
  <c r="O71" i="6"/>
  <c r="Z36" i="6"/>
  <c r="AA288" i="6"/>
  <c r="AC363" i="6"/>
  <c r="AE189" i="6"/>
  <c r="AA173" i="6"/>
  <c r="U344" i="6"/>
  <c r="AE129" i="6"/>
  <c r="AD379" i="6"/>
  <c r="AD293" i="6"/>
  <c r="AG54" i="6"/>
  <c r="AB6" i="6"/>
  <c r="AB252" i="6"/>
  <c r="S292" i="6"/>
  <c r="O332" i="6"/>
  <c r="P113" i="6"/>
  <c r="O132" i="6"/>
  <c r="AF226" i="6"/>
  <c r="Y198" i="6"/>
  <c r="W66" i="6"/>
  <c r="AB375" i="6"/>
  <c r="AC317" i="6"/>
  <c r="AG146" i="6"/>
  <c r="AG263" i="6"/>
  <c r="AD144" i="6"/>
  <c r="AB150" i="6"/>
  <c r="U178" i="6"/>
  <c r="U105" i="6"/>
  <c r="Z299" i="6"/>
  <c r="AD38" i="6"/>
  <c r="AI335" i="6"/>
  <c r="AD267" i="6"/>
  <c r="AE372" i="6"/>
  <c r="AE373" i="6"/>
  <c r="AD174" i="6"/>
  <c r="AG32" i="6"/>
  <c r="AG320" i="6"/>
  <c r="AB251" i="6"/>
  <c r="Q137" i="6"/>
  <c r="U104" i="6"/>
  <c r="AE274" i="6"/>
  <c r="AA287" i="6"/>
  <c r="AD266" i="6"/>
  <c r="Q290" i="6"/>
  <c r="L47" i="15"/>
  <c r="P47" i="15" s="1"/>
  <c r="T47" i="15" s="1"/>
  <c r="AF378" i="2"/>
  <c r="D25" i="4"/>
  <c r="K49" i="36"/>
  <c r="K82" i="36"/>
  <c r="L27" i="15"/>
  <c r="P27" i="15" s="1"/>
  <c r="H2" i="36"/>
  <c r="K22" i="36"/>
  <c r="K101" i="36"/>
  <c r="K34" i="36"/>
  <c r="V510" i="5"/>
  <c r="D59" i="4"/>
  <c r="K47" i="36"/>
  <c r="K57" i="36"/>
  <c r="S510" i="5"/>
  <c r="K111" i="36"/>
  <c r="K87" i="36"/>
  <c r="R25" i="15"/>
  <c r="S25" i="15" s="1"/>
  <c r="K98" i="36"/>
  <c r="R52" i="15"/>
  <c r="S52" i="15" s="1"/>
  <c r="D60" i="4"/>
  <c r="H27" i="15"/>
  <c r="R33" i="15"/>
  <c r="S33" i="15" s="1"/>
  <c r="K48" i="36"/>
  <c r="K25" i="36"/>
  <c r="K100" i="36"/>
  <c r="H21" i="15"/>
  <c r="D29" i="4"/>
  <c r="K39" i="36"/>
  <c r="K26" i="36"/>
  <c r="L28" i="15"/>
  <c r="Q28" i="15" s="1"/>
  <c r="H28" i="15"/>
  <c r="R31" i="15"/>
  <c r="S31" i="15" s="1"/>
  <c r="D48" i="4"/>
  <c r="E18" i="4"/>
  <c r="K76" i="36"/>
  <c r="K63" i="36"/>
  <c r="K69" i="36"/>
  <c r="K41" i="36"/>
  <c r="R29" i="15"/>
  <c r="S29" i="15" s="1"/>
  <c r="K62" i="36"/>
  <c r="K46" i="36"/>
  <c r="K81" i="36"/>
  <c r="R44" i="15"/>
  <c r="S44" i="15" s="1"/>
  <c r="K104" i="36"/>
  <c r="M21" i="15"/>
  <c r="K28" i="36"/>
  <c r="D36" i="4"/>
  <c r="N23" i="15"/>
  <c r="O23" i="15" s="1"/>
  <c r="K72" i="36"/>
  <c r="K67" i="36"/>
  <c r="K36" i="36"/>
  <c r="K40" i="36"/>
  <c r="K30" i="36"/>
  <c r="D52" i="4"/>
  <c r="R382" i="2"/>
  <c r="K6" i="36"/>
  <c r="K44" i="36"/>
  <c r="R11" i="15"/>
  <c r="S11" i="15" s="1"/>
  <c r="K50" i="36"/>
  <c r="K86" i="36"/>
  <c r="K83" i="36"/>
  <c r="K51" i="36"/>
  <c r="K91" i="36"/>
  <c r="O20" i="15"/>
  <c r="P21" i="15"/>
  <c r="T21" i="15" s="1"/>
  <c r="K92" i="36"/>
  <c r="K15" i="36"/>
  <c r="K58" i="36"/>
  <c r="K80" i="36"/>
  <c r="C25" i="34"/>
  <c r="K103" i="36"/>
  <c r="L23" i="15"/>
  <c r="P23" i="15" s="1"/>
  <c r="H23" i="15"/>
  <c r="K11" i="36"/>
  <c r="K73" i="36"/>
  <c r="T510" i="5"/>
  <c r="K55" i="36"/>
  <c r="K13" i="36"/>
  <c r="K9" i="36"/>
  <c r="K31" i="36"/>
  <c r="K88" i="36"/>
  <c r="K102" i="36"/>
  <c r="N13" i="36"/>
  <c r="K89" i="36"/>
  <c r="K45" i="36"/>
  <c r="K18" i="36"/>
  <c r="R15" i="15"/>
  <c r="S15" i="15" s="1"/>
  <c r="K38" i="36"/>
  <c r="C26" i="34"/>
  <c r="K52" i="36"/>
  <c r="K65" i="36"/>
  <c r="C21" i="34"/>
  <c r="K20" i="36"/>
  <c r="C6" i="34"/>
  <c r="K29" i="36"/>
  <c r="K75" i="36"/>
  <c r="C2" i="34"/>
  <c r="K24" i="36"/>
  <c r="N6" i="36"/>
  <c r="N19" i="36"/>
  <c r="C27" i="34"/>
  <c r="C7" i="34"/>
  <c r="N4" i="36"/>
  <c r="K19" i="36"/>
  <c r="K64" i="36"/>
  <c r="N14" i="36"/>
  <c r="K74" i="36"/>
  <c r="K32" i="36"/>
  <c r="K84" i="36"/>
  <c r="K96" i="36"/>
  <c r="K35" i="36"/>
  <c r="N27" i="36"/>
  <c r="K95" i="36"/>
  <c r="AI242" i="6"/>
  <c r="K109" i="36"/>
  <c r="AI336" i="6"/>
  <c r="K112" i="36"/>
  <c r="C29" i="34"/>
  <c r="K3" i="36"/>
  <c r="K70" i="36"/>
  <c r="N2" i="36"/>
  <c r="N12" i="36"/>
  <c r="N7" i="36"/>
  <c r="K105" i="36"/>
  <c r="K43" i="36"/>
  <c r="K77" i="36"/>
  <c r="K4" i="36"/>
  <c r="K85" i="36"/>
  <c r="N3" i="36"/>
  <c r="D51" i="4"/>
  <c r="K27" i="15"/>
  <c r="AF376" i="2"/>
  <c r="I108" i="36"/>
  <c r="K108" i="36" s="1"/>
  <c r="AH94" i="6"/>
  <c r="P21" i="36"/>
  <c r="N17" i="36"/>
  <c r="N5" i="36"/>
  <c r="K37" i="36"/>
  <c r="N11" i="36"/>
  <c r="K7" i="36"/>
  <c r="N16" i="36"/>
  <c r="C20" i="34"/>
  <c r="C4" i="34"/>
  <c r="C31" i="34"/>
  <c r="K71" i="36"/>
  <c r="K94" i="36"/>
  <c r="K12" i="36"/>
  <c r="N18" i="36"/>
  <c r="N10" i="36"/>
  <c r="K16" i="36"/>
  <c r="K56" i="36"/>
  <c r="K8" i="36"/>
  <c r="AB382" i="2"/>
  <c r="AG31" i="6"/>
  <c r="P20" i="36"/>
  <c r="C3" i="34"/>
  <c r="N15" i="36"/>
  <c r="K2" i="36"/>
  <c r="AD37" i="6"/>
  <c r="K55" i="15"/>
  <c r="N9" i="36"/>
  <c r="K23" i="36"/>
  <c r="N8" i="36"/>
  <c r="K60" i="36"/>
  <c r="K99" i="36"/>
  <c r="K68" i="36"/>
  <c r="K59" i="36"/>
  <c r="K93" i="36"/>
  <c r="K79" i="36"/>
  <c r="K33" i="36"/>
  <c r="V509" i="1"/>
  <c r="N54" i="15"/>
  <c r="O54" i="15" s="1"/>
  <c r="N32" i="15"/>
  <c r="O32" i="15" s="1"/>
  <c r="D15" i="4"/>
  <c r="D19" i="4"/>
  <c r="D45" i="4"/>
  <c r="E31" i="4"/>
  <c r="K49" i="15"/>
  <c r="N49" i="15"/>
  <c r="K41" i="15"/>
  <c r="N41" i="15"/>
  <c r="K37" i="15"/>
  <c r="N37" i="15"/>
  <c r="K47" i="15"/>
  <c r="N47" i="15"/>
  <c r="K21" i="15"/>
  <c r="N21" i="15"/>
  <c r="T41" i="6"/>
  <c r="D6" i="34"/>
  <c r="H6" i="34" s="1"/>
  <c r="D21" i="34"/>
  <c r="H21" i="34" s="1"/>
  <c r="O18" i="6"/>
  <c r="D7" i="34"/>
  <c r="H7" i="34" s="1"/>
  <c r="P13" i="6"/>
  <c r="D20" i="34"/>
  <c r="H20" i="34" s="1"/>
  <c r="V85" i="6"/>
  <c r="D27" i="34"/>
  <c r="H27" i="34" s="1"/>
  <c r="D25" i="34"/>
  <c r="H25" i="34" s="1"/>
  <c r="D26" i="34"/>
  <c r="H26" i="34" s="1"/>
  <c r="Y11" i="6"/>
  <c r="D29" i="34"/>
  <c r="H29" i="34" s="1"/>
  <c r="AF9" i="6"/>
  <c r="D31" i="34"/>
  <c r="H31" i="34" s="1"/>
  <c r="P41" i="15"/>
  <c r="T41" i="15" s="1"/>
  <c r="Q48" i="15"/>
  <c r="U48" i="15"/>
  <c r="D27" i="4"/>
  <c r="N13" i="15"/>
  <c r="O13" i="15" s="1"/>
  <c r="W510" i="5"/>
  <c r="D22" i="4"/>
  <c r="N28" i="15"/>
  <c r="R28" i="15" s="1"/>
  <c r="S28" i="15" s="1"/>
  <c r="D58" i="4"/>
  <c r="D4" i="34"/>
  <c r="H4" i="34" s="1"/>
  <c r="D3" i="34"/>
  <c r="H3" i="34" s="1"/>
  <c r="S25" i="6"/>
  <c r="D2" i="34"/>
  <c r="H2" i="34" s="1"/>
  <c r="O382" i="2"/>
  <c r="V382" i="2"/>
  <c r="S509" i="1"/>
  <c r="W509" i="1"/>
  <c r="M509" i="1"/>
  <c r="R55" i="15"/>
  <c r="S55" i="15" s="1"/>
  <c r="E42" i="4"/>
  <c r="D42" i="4"/>
  <c r="D26" i="4"/>
  <c r="E5" i="4"/>
  <c r="D5" i="4"/>
  <c r="K22" i="15"/>
  <c r="N22" i="15"/>
  <c r="E44" i="4"/>
  <c r="D44" i="4"/>
  <c r="X382" i="2"/>
  <c r="AC382" i="2"/>
  <c r="T382" i="2"/>
  <c r="J382" i="2"/>
  <c r="K382" i="2" s="1"/>
  <c r="Z382" i="2"/>
  <c r="C10" i="4" s="1"/>
  <c r="D10" i="4" s="1"/>
  <c r="Y382" i="2"/>
  <c r="B7" i="4" s="1"/>
  <c r="M382" i="2"/>
  <c r="AA382" i="2"/>
  <c r="C11" i="4" s="1"/>
  <c r="D11" i="4" s="1"/>
  <c r="P382" i="2"/>
  <c r="L382" i="2"/>
  <c r="N382" i="2"/>
  <c r="S382" i="2"/>
  <c r="Q382" i="2"/>
  <c r="M385" i="2"/>
  <c r="S385" i="2"/>
  <c r="Y509" i="1"/>
  <c r="X509" i="1"/>
  <c r="Z509" i="1"/>
  <c r="U509" i="1"/>
  <c r="O509" i="1"/>
  <c r="T509" i="1"/>
  <c r="D28" i="4"/>
  <c r="E37" i="4"/>
  <c r="D37" i="4"/>
  <c r="AD510" i="5"/>
  <c r="D14" i="4"/>
  <c r="X510" i="5"/>
  <c r="N48" i="15"/>
  <c r="R48" i="15" s="1"/>
  <c r="S48" i="15" s="1"/>
  <c r="E49" i="4"/>
  <c r="D49" i="4"/>
  <c r="E16" i="4"/>
  <c r="D16" i="4"/>
  <c r="R27" i="15"/>
  <c r="S27" i="15" s="1"/>
  <c r="P22" i="15"/>
  <c r="T22" i="15" s="1"/>
  <c r="E30" i="4"/>
  <c r="D30" i="4"/>
  <c r="E34" i="4"/>
  <c r="D34" i="4"/>
  <c r="N509" i="1"/>
  <c r="B3" i="4"/>
  <c r="AA509" i="1"/>
  <c r="E47" i="4"/>
  <c r="D47" i="4"/>
  <c r="L509" i="1"/>
  <c r="J383" i="6"/>
  <c r="K509" i="1"/>
  <c r="R9" i="15"/>
  <c r="S9" i="15" s="1"/>
  <c r="R10" i="15"/>
  <c r="S10" i="15" s="1"/>
  <c r="O7" i="15"/>
  <c r="U37" i="15"/>
  <c r="R57" i="15"/>
  <c r="S57" i="15" s="1"/>
  <c r="Q37" i="15"/>
  <c r="O6" i="15"/>
  <c r="R12" i="15"/>
  <c r="S12" i="15" s="1"/>
  <c r="R50" i="15"/>
  <c r="S50" i="15" s="1"/>
  <c r="R42" i="15"/>
  <c r="S42" i="15" s="1"/>
  <c r="U18" i="15"/>
  <c r="R26" i="15"/>
  <c r="S26" i="15" s="1"/>
  <c r="R34" i="15"/>
  <c r="S34" i="15" s="1"/>
  <c r="R35" i="15"/>
  <c r="S35" i="15" s="1"/>
  <c r="U13" i="15"/>
  <c r="T53" i="15"/>
  <c r="R30" i="15"/>
  <c r="S30" i="15" s="1"/>
  <c r="O43" i="15"/>
  <c r="T39" i="15"/>
  <c r="U39" i="15"/>
  <c r="Q18" i="15"/>
  <c r="Q32" i="15"/>
  <c r="P32" i="15"/>
  <c r="U55" i="15"/>
  <c r="T55" i="15"/>
  <c r="U58" i="15"/>
  <c r="T58" i="15"/>
  <c r="T54" i="15"/>
  <c r="U54" i="15"/>
  <c r="T51" i="15"/>
  <c r="U51" i="15"/>
  <c r="B50" i="4" l="1"/>
  <c r="AH383" i="6"/>
  <c r="C21" i="4" s="1"/>
  <c r="D21" i="4" s="1"/>
  <c r="Q47" i="15"/>
  <c r="U47" i="15"/>
  <c r="Q383" i="6"/>
  <c r="V383" i="6"/>
  <c r="J56" i="15" s="1"/>
  <c r="K56" i="15" s="1"/>
  <c r="W383" i="6"/>
  <c r="C39" i="4" s="1"/>
  <c r="E39" i="4" s="1"/>
  <c r="R383" i="6"/>
  <c r="C33" i="4" s="1"/>
  <c r="E33" i="4" s="1"/>
  <c r="AC383" i="6"/>
  <c r="B10" i="4" s="1"/>
  <c r="AA383" i="6"/>
  <c r="X383" i="6"/>
  <c r="T383" i="6"/>
  <c r="J16" i="15" s="1"/>
  <c r="K16" i="15" s="1"/>
  <c r="AB383" i="6"/>
  <c r="C7" i="4" s="1"/>
  <c r="D7" i="4" s="1"/>
  <c r="AE383" i="6"/>
  <c r="Z383" i="6"/>
  <c r="C3" i="4" s="1"/>
  <c r="D3" i="4" s="1"/>
  <c r="U383" i="6"/>
  <c r="C9" i="4" s="1"/>
  <c r="AF383" i="6"/>
  <c r="J59" i="15" s="1"/>
  <c r="N59" i="15" s="1"/>
  <c r="P383" i="6"/>
  <c r="J39" i="15" s="1"/>
  <c r="K39" i="15" s="1"/>
  <c r="AG383" i="6"/>
  <c r="C20" i="4" s="1"/>
  <c r="E20" i="4" s="1"/>
  <c r="AD383" i="6"/>
  <c r="B11" i="4" s="1"/>
  <c r="Y383" i="6"/>
  <c r="J58" i="15" s="1"/>
  <c r="K58" i="15" s="1"/>
  <c r="O383" i="6"/>
  <c r="J17" i="15" s="1"/>
  <c r="N17" i="15" s="1"/>
  <c r="S383" i="6"/>
  <c r="J14" i="15" s="1"/>
  <c r="K14" i="15" s="1"/>
  <c r="Q27" i="15"/>
  <c r="AF382" i="2"/>
  <c r="P13" i="36"/>
  <c r="O29" i="36"/>
  <c r="R23" i="15"/>
  <c r="S23" i="15" s="1"/>
  <c r="P28" i="15"/>
  <c r="U28" i="15" s="1"/>
  <c r="P2" i="36"/>
  <c r="P15" i="36"/>
  <c r="P11" i="36"/>
  <c r="V385" i="6"/>
  <c r="V386" i="6" s="1"/>
  <c r="P17" i="36"/>
  <c r="P16" i="36"/>
  <c r="P8" i="36"/>
  <c r="P6" i="36"/>
  <c r="P5" i="36"/>
  <c r="U21" i="15"/>
  <c r="Q23" i="15"/>
  <c r="B12" i="4"/>
  <c r="P9" i="36"/>
  <c r="O25" i="36"/>
  <c r="R54" i="15"/>
  <c r="S54" i="15" s="1"/>
  <c r="AI383" i="6"/>
  <c r="N25" i="36"/>
  <c r="N28" i="36" s="1"/>
  <c r="R32" i="15"/>
  <c r="S32" i="15" s="1"/>
  <c r="P7" i="36"/>
  <c r="P4" i="36"/>
  <c r="P12" i="36"/>
  <c r="P3" i="36"/>
  <c r="P10" i="36"/>
  <c r="P19" i="36"/>
  <c r="P18" i="36"/>
  <c r="P14" i="36"/>
  <c r="B33" i="4"/>
  <c r="O28" i="15"/>
  <c r="U41" i="15"/>
  <c r="O41" i="15"/>
  <c r="R41" i="15"/>
  <c r="S41" i="15" s="1"/>
  <c r="O21" i="15"/>
  <c r="R21" i="15"/>
  <c r="S21" i="15" s="1"/>
  <c r="O49" i="15"/>
  <c r="R49" i="15"/>
  <c r="S49" i="15" s="1"/>
  <c r="O47" i="15"/>
  <c r="R47" i="15"/>
  <c r="S47" i="15" s="1"/>
  <c r="O37" i="15"/>
  <c r="R37" i="15"/>
  <c r="S37" i="15" s="1"/>
  <c r="R13" i="15"/>
  <c r="S13" i="15" s="1"/>
  <c r="B4" i="4"/>
  <c r="B39" i="4"/>
  <c r="B8" i="4"/>
  <c r="O22" i="15"/>
  <c r="R22" i="15"/>
  <c r="S22" i="15" s="1"/>
  <c r="E10" i="4"/>
  <c r="B6" i="4"/>
  <c r="B2" i="4"/>
  <c r="E11" i="4"/>
  <c r="B43" i="4"/>
  <c r="S386" i="2"/>
  <c r="B40" i="4"/>
  <c r="B46" i="4"/>
  <c r="B9" i="4"/>
  <c r="U22" i="15"/>
  <c r="O48" i="15"/>
  <c r="B13" i="4"/>
  <c r="B32" i="4"/>
  <c r="T32" i="15"/>
  <c r="U32" i="15"/>
  <c r="U27" i="15"/>
  <c r="T27" i="15"/>
  <c r="U23" i="15"/>
  <c r="T23" i="15"/>
  <c r="E21" i="4" l="1"/>
  <c r="C8" i="4"/>
  <c r="C43" i="4"/>
  <c r="D43" i="4" s="1"/>
  <c r="N56" i="15"/>
  <c r="O56" i="15" s="1"/>
  <c r="J53" i="15"/>
  <c r="N53" i="15" s="1"/>
  <c r="O53" i="15" s="1"/>
  <c r="N39" i="15"/>
  <c r="O39" i="15" s="1"/>
  <c r="D33" i="4"/>
  <c r="J38" i="15"/>
  <c r="K38" i="15" s="1"/>
  <c r="E7" i="4"/>
  <c r="C46" i="4"/>
  <c r="D46" i="4" s="1"/>
  <c r="C32" i="4"/>
  <c r="E32" i="4" s="1"/>
  <c r="N16" i="15"/>
  <c r="R16" i="15" s="1"/>
  <c r="S16" i="15" s="1"/>
  <c r="C6" i="4"/>
  <c r="E6" i="4" s="1"/>
  <c r="K17" i="15"/>
  <c r="C40" i="4"/>
  <c r="E40" i="4" s="1"/>
  <c r="D39" i="4"/>
  <c r="J51" i="15"/>
  <c r="K51" i="15" s="1"/>
  <c r="N14" i="15"/>
  <c r="R14" i="15" s="1"/>
  <c r="S14" i="15" s="1"/>
  <c r="C13" i="4"/>
  <c r="D13" i="4" s="1"/>
  <c r="C2" i="4"/>
  <c r="D2" i="4" s="1"/>
  <c r="C50" i="4"/>
  <c r="E50" i="4" s="1"/>
  <c r="D20" i="4"/>
  <c r="K59" i="15"/>
  <c r="E3" i="4"/>
  <c r="T28" i="15"/>
  <c r="O28" i="36"/>
  <c r="N58" i="15"/>
  <c r="R58" i="15" s="1"/>
  <c r="S58" i="15" s="1"/>
  <c r="R17" i="15"/>
  <c r="S17" i="15" s="1"/>
  <c r="O17" i="15"/>
  <c r="R59" i="15"/>
  <c r="S59" i="15" s="1"/>
  <c r="O59" i="15"/>
  <c r="R56" i="15" l="1"/>
  <c r="S56" i="15" s="1"/>
  <c r="E43" i="4"/>
  <c r="R53" i="15"/>
  <c r="S53" i="15" s="1"/>
  <c r="K53" i="15"/>
  <c r="N38" i="15"/>
  <c r="R38" i="15" s="1"/>
  <c r="S38" i="15" s="1"/>
  <c r="R39" i="15"/>
  <c r="S39" i="15" s="1"/>
  <c r="D32" i="4"/>
  <c r="E46" i="4"/>
  <c r="O14" i="15"/>
  <c r="O16" i="15"/>
  <c r="D6" i="4"/>
  <c r="D40" i="4"/>
  <c r="E2" i="4"/>
  <c r="N51" i="15"/>
  <c r="O51" i="15" s="1"/>
  <c r="D50" i="4"/>
  <c r="E13" i="4"/>
  <c r="O58" i="15"/>
  <c r="K60" i="15" l="1"/>
  <c r="O38" i="15"/>
  <c r="R51" i="15"/>
  <c r="S5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tc={CCABCA64-1F79-464A-8A16-E5E3ACCB6C82}</author>
  </authors>
  <commentList>
    <comment ref="D18" authorId="0" shapeId="0" xr:uid="{CCABCA64-1F79-464A-8A16-E5E3ACCB6C82}">
      <text>
        <t>[Threaded comment]
Your version of Excel allows you to read this threaded comment; however, any edits to it will get removed if the file is opened in a newer version of Excel. Learn more: https://go.microsoft.com/fwlink/?linkid=870924
Comment:
    the highlighted RPPs have been de-registered.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Iezzi</author>
    <author>Lisa Gottani</author>
  </authors>
  <commentList>
    <comment ref="A2" authorId="0" shapeId="0" xr:uid="{88418272-126B-4628-91E7-CED0B28FEFD5}">
      <text>
        <r>
          <rPr>
            <sz val="9"/>
            <color indexed="81"/>
            <rFont val="Tahoma"/>
            <family val="2"/>
          </rPr>
          <t xml:space="preserve">01/06/2020: To calculate advance public funding payment instalments each year:
(1) Make a copy of the previous year's spreadsheet and rename and save the spreadsheet according to the model below, e.g.: 
For year 1:  Applications and calculations 2018 election - </t>
        </r>
        <r>
          <rPr>
            <b/>
            <sz val="9"/>
            <color indexed="81"/>
            <rFont val="Tahoma"/>
            <family val="2"/>
          </rPr>
          <t>Year 1, 2019</t>
        </r>
        <r>
          <rPr>
            <sz val="9"/>
            <color indexed="81"/>
            <rFont val="Tahoma"/>
            <family val="2"/>
          </rPr>
          <t xml:space="preserve">
For year 2:  Applications and calculations 2018 election - </t>
        </r>
        <r>
          <rPr>
            <b/>
            <sz val="9"/>
            <color indexed="81"/>
            <rFont val="Tahoma"/>
            <family val="2"/>
          </rPr>
          <t>Year 2, 2020</t>
        </r>
        <r>
          <rPr>
            <sz val="9"/>
            <color indexed="81"/>
            <rFont val="Tahoma"/>
            <family val="2"/>
          </rPr>
          <t xml:space="preserve">
For year 3:  Applications and calculations 2018 election - </t>
        </r>
        <r>
          <rPr>
            <b/>
            <sz val="9"/>
            <color indexed="81"/>
            <rFont val="Tahoma"/>
            <family val="2"/>
          </rPr>
          <t>Year 3, 2021</t>
        </r>
        <r>
          <rPr>
            <sz val="9"/>
            <color indexed="81"/>
            <rFont val="Tahoma"/>
            <family val="2"/>
          </rPr>
          <t xml:space="preserve">
For year 4:  Applications and calculations 2018 election - </t>
        </r>
        <r>
          <rPr>
            <b/>
            <sz val="9"/>
            <color indexed="81"/>
            <rFont val="Tahoma"/>
            <family val="2"/>
          </rPr>
          <t>Year 4, 2022</t>
        </r>
        <r>
          <rPr>
            <sz val="9"/>
            <color indexed="81"/>
            <rFont val="Tahoma"/>
            <family val="2"/>
          </rPr>
          <t xml:space="preserve"> 
Save the spreadsheet in Electra: 
Documents &gt; Funding 2018-2022 &gt; Public Funding &gt; Public Funding Calculations and Applications 2018 State Election
https://vec365.sharepoint.com/sites/EDRM-042/Shared%20Documents/Forms/AllItems.aspx?id=%2Fsites%2FEDRM%2D042%2FShared%20Documents%2FFunding%202018%2D2022%2FPublic%20Funding%2FPublic%20Funding%20Calculations%20and%20Applications%202018%20State%20Election&amp;viewid=4d836a64%2D0ef2%2D4ded%2D961b%2D8e208a3b008f
(2) In the Lower House 2022 tab, change the formula to the new financial year CPI dollar value as determined by Finance and endorsed by the EC - e.g. for FY2018-19 the dollar value was $</t>
        </r>
        <r>
          <rPr>
            <b/>
            <sz val="9"/>
            <color indexed="81"/>
            <rFont val="Tahoma"/>
            <family val="2"/>
          </rPr>
          <t>6</t>
        </r>
        <r>
          <rPr>
            <sz val="9"/>
            <color indexed="81"/>
            <rFont val="Tahoma"/>
            <family val="2"/>
          </rPr>
          <t>; for FY2019-20 the dollar value was $</t>
        </r>
        <r>
          <rPr>
            <b/>
            <sz val="9"/>
            <color indexed="81"/>
            <rFont val="Tahoma"/>
            <family val="2"/>
          </rPr>
          <t>6.12</t>
        </r>
        <r>
          <rPr>
            <sz val="9"/>
            <color indexed="81"/>
            <rFont val="Tahoma"/>
            <family val="2"/>
          </rPr>
          <t xml:space="preserve">
(3) In the Upper House 2022 tab, change the formula to the new financial year CPI dollar value as determined by Finance and endorsed by the EC - e.g. for FY2018-19 the dollar value was $</t>
        </r>
        <r>
          <rPr>
            <b/>
            <sz val="9"/>
            <color indexed="81"/>
            <rFont val="Tahoma"/>
            <family val="2"/>
          </rPr>
          <t>3</t>
        </r>
        <r>
          <rPr>
            <sz val="9"/>
            <color indexed="81"/>
            <rFont val="Tahoma"/>
            <family val="2"/>
          </rPr>
          <t>; for FY2019-20 the dollar value was $</t>
        </r>
        <r>
          <rPr>
            <b/>
            <sz val="9"/>
            <color indexed="81"/>
            <rFont val="Tahoma"/>
            <family val="2"/>
          </rPr>
          <t>3.06</t>
        </r>
        <r>
          <rPr>
            <sz val="9"/>
            <color indexed="81"/>
            <rFont val="Tahoma"/>
            <family val="2"/>
          </rPr>
          <t xml:space="preserve">
(4) Replicate the formulas on the to populate subsequent columns.
(5) Refer to Julija Campelj in Finance if assistance is required. 
</t>
        </r>
      </text>
    </comment>
    <comment ref="I13" authorId="0" shapeId="0" xr:uid="{C08AEB0F-09C3-41EA-B118-4A6AE6D7BFC4}">
      <text>
        <r>
          <rPr>
            <b/>
            <sz val="9"/>
            <color indexed="81"/>
            <rFont val="Tahoma"/>
            <family val="2"/>
          </rPr>
          <t>Late application for advance public funding received. Being paid in year 2 (2020) along with the year 2 (20%) instalment.</t>
        </r>
        <r>
          <rPr>
            <sz val="9"/>
            <color indexed="81"/>
            <rFont val="Tahoma"/>
            <family val="2"/>
          </rPr>
          <t xml:space="preserve">
</t>
        </r>
      </text>
    </comment>
    <comment ref="A15" authorId="1" shapeId="0" xr:uid="{1BC82D42-79B2-4EFD-9EE8-F433A3DA78CA}">
      <text>
        <r>
          <rPr>
            <b/>
            <sz val="9"/>
            <color indexed="81"/>
            <rFont val="Tahoma"/>
            <family val="2"/>
          </rPr>
          <t>Lisa Gottani:</t>
        </r>
        <r>
          <rPr>
            <sz val="9"/>
            <color indexed="81"/>
            <rFont val="Tahoma"/>
            <family val="2"/>
          </rPr>
          <t xml:space="preserve">
DEREGISTERED</t>
        </r>
      </text>
    </comment>
    <comment ref="AG18" authorId="0" shapeId="0" xr:uid="{C38485CB-1CED-4F6F-9F53-7C38EEEAE3FA}">
      <text>
        <r>
          <rPr>
            <b/>
            <sz val="9"/>
            <color indexed="81"/>
            <rFont val="Tahoma"/>
            <family val="2"/>
          </rPr>
          <t xml:space="preserve">Nil payment - 
See OnePlace file:
D19/10888
</t>
        </r>
        <r>
          <rPr>
            <sz val="9"/>
            <color indexed="81"/>
            <rFont val="Tahoma"/>
            <family val="2"/>
          </rPr>
          <t xml:space="preserve">
</t>
        </r>
      </text>
    </comment>
    <comment ref="B39" authorId="0" shapeId="0" xr:uid="{98A92617-D90E-442E-96F4-549082066B51}">
      <text>
        <r>
          <rPr>
            <b/>
            <sz val="9"/>
            <color indexed="81"/>
            <rFont val="Tahoma"/>
            <family val="2"/>
          </rPr>
          <t>Correct entitlment amount (with Meralyn Klein removed)</t>
        </r>
        <r>
          <rPr>
            <sz val="9"/>
            <color indexed="81"/>
            <rFont val="Tahoma"/>
            <family val="2"/>
          </rPr>
          <t xml:space="preserve">
</t>
        </r>
      </text>
    </comment>
    <comment ref="D39" authorId="0" shapeId="0" xr:uid="{A14A844B-D7DD-4F21-8DDA-78857E485A60}">
      <text>
        <r>
          <rPr>
            <b/>
            <sz val="9"/>
            <color indexed="81"/>
            <rFont val="Tahoma"/>
            <family val="2"/>
          </rPr>
          <t>$23,317 was paid back to the VEC on 21/11/19 for the public funding paid to the Liberal Party for Meralyn Klein who was no longer a Liberal Party  member at the time of the election.</t>
        </r>
        <r>
          <rPr>
            <sz val="9"/>
            <color indexed="81"/>
            <rFont val="Tahoma"/>
            <family val="2"/>
          </rPr>
          <t xml:space="preserve">
This figure should be $3,668,560.00</t>
        </r>
      </text>
    </comment>
  </commentList>
</comments>
</file>

<file path=xl/sharedStrings.xml><?xml version="1.0" encoding="utf-8"?>
<sst xmlns="http://schemas.openxmlformats.org/spreadsheetml/2006/main" count="25595" uniqueCount="2167">
  <si>
    <t>2022 existing candidates  - nomination status</t>
  </si>
  <si>
    <t>data index</t>
  </si>
  <si>
    <t>Candidate name</t>
  </si>
  <si>
    <t>Candidate type</t>
  </si>
  <si>
    <t>Received advance pmt for 2022 election (Yes/No)</t>
  </si>
  <si>
    <t>Candidate election status</t>
  </si>
  <si>
    <t>Nominated member list</t>
  </si>
  <si>
    <t>Craig Langdon</t>
  </si>
  <si>
    <t>IC</t>
  </si>
  <si>
    <t>Nominated</t>
  </si>
  <si>
    <t>Y</t>
  </si>
  <si>
    <t>2022 Public funding entitlement communication sent - 22/11/2022</t>
  </si>
  <si>
    <t>Hung Vo</t>
  </si>
  <si>
    <t>Jarrod Bingham</t>
  </si>
  <si>
    <t>Jarrod James Bingham</t>
  </si>
  <si>
    <t>Ali Cupper</t>
  </si>
  <si>
    <t>Gaetano Greco</t>
  </si>
  <si>
    <t>Suzanna Sheed</t>
  </si>
  <si>
    <t>Animal Justice Party</t>
  </si>
  <si>
    <t>RPP</t>
  </si>
  <si>
    <t>Australian Greens</t>
  </si>
  <si>
    <t>The Australian Greens - Victoria</t>
  </si>
  <si>
    <t>Australian Labor Party</t>
  </si>
  <si>
    <t>Australian Labor Party - Victorian Branch</t>
  </si>
  <si>
    <t>Liberal Party of Australia</t>
  </si>
  <si>
    <t>Liberal Party of Australia - Victorian Division</t>
  </si>
  <si>
    <t>Liberal Democratic Party</t>
  </si>
  <si>
    <t>Shooters, Fishers and Farmers</t>
  </si>
  <si>
    <t>Shooters, Fishers and Farmers Party Victoria</t>
  </si>
  <si>
    <t>Sustainable Australia</t>
  </si>
  <si>
    <t>Sustainable Australia Party – Stop Overdevelopment / Corruption</t>
  </si>
  <si>
    <t>The Nationals</t>
  </si>
  <si>
    <t>National Party of Australia - Victoria</t>
  </si>
  <si>
    <t>Transport Matters</t>
  </si>
  <si>
    <t>Transport Matters Party</t>
  </si>
  <si>
    <t>Victorian Socialists</t>
  </si>
  <si>
    <t>Jacqui Hawkins</t>
  </si>
  <si>
    <t>Ian Birchall</t>
  </si>
  <si>
    <t>Clarke Martin</t>
  </si>
  <si>
    <t>James Purcell</t>
  </si>
  <si>
    <t>Joe Garra</t>
  </si>
  <si>
    <t>Derryn Hinch's Justice Party</t>
  </si>
  <si>
    <t>Fiona Patten's Reason Party</t>
  </si>
  <si>
    <t xml:space="preserve">Fiona Patten's Reason Party  </t>
  </si>
  <si>
    <t>Democratic Labour Party (DLP)</t>
  </si>
  <si>
    <t>Richard Lawrence</t>
  </si>
  <si>
    <t>Not nominated</t>
  </si>
  <si>
    <t>N</t>
  </si>
  <si>
    <t/>
  </si>
  <si>
    <t>Darryn Lyons</t>
  </si>
  <si>
    <t>Robert (Bob) Turner</t>
  </si>
  <si>
    <t>Kevin Quoc Tran</t>
  </si>
  <si>
    <t>Meralyn Klein</t>
  </si>
  <si>
    <t>Tony Hooper</t>
  </si>
  <si>
    <t>Clare Le Serve</t>
  </si>
  <si>
    <t>Jenny O'Connor</t>
  </si>
  <si>
    <t>Michael James Gardner</t>
  </si>
  <si>
    <t>received the advance public funding, confirmed not standing for this 2022 State election, candidate is going to re-pay funding</t>
  </si>
  <si>
    <t>Michelle Dunscombe</t>
  </si>
  <si>
    <t>Don Firth</t>
  </si>
  <si>
    <t>Barry Shea</t>
  </si>
  <si>
    <t>Sophie Ramsey</t>
  </si>
  <si>
    <t>Steven John Timmis</t>
  </si>
  <si>
    <t>Ray Burgess</t>
  </si>
  <si>
    <t>received the advance public funding, confirmed not standing for this 2022 State election, candidate has repaid funding, advance payment returned</t>
  </si>
  <si>
    <t>Russell Northe</t>
  </si>
  <si>
    <t>Simon Mulvany</t>
  </si>
  <si>
    <t>Tammy Atkins</t>
  </si>
  <si>
    <t>Oscar Yildiz</t>
  </si>
  <si>
    <t>John Kavanagh</t>
  </si>
  <si>
    <t>Joe Cossari</t>
  </si>
  <si>
    <t>Damien Cole</t>
  </si>
  <si>
    <t>Michael Neoh</t>
  </si>
  <si>
    <t>Ramanjit Singh</t>
  </si>
  <si>
    <t>Alahna Desiato</t>
  </si>
  <si>
    <t>Nikola Stavreski</t>
  </si>
  <si>
    <t>Rachel Carling-Jenkins</t>
  </si>
  <si>
    <t>Peter Hemphill</t>
  </si>
  <si>
    <t>Golda Zogheib</t>
  </si>
  <si>
    <t>Australian Country Party</t>
  </si>
  <si>
    <t>Party</t>
  </si>
  <si>
    <t>mapping to 2018 State election</t>
  </si>
  <si>
    <t>Registered Political Party name</t>
  </si>
  <si>
    <t>Abbreviated name</t>
  </si>
  <si>
    <t>Registered Officer</t>
  </si>
  <si>
    <t>catergory</t>
  </si>
  <si>
    <t>ANIMAL JUSTICE PARTY</t>
  </si>
  <si>
    <t>AJP</t>
  </si>
  <si>
    <t> Ms Meg Watkins
Secretary
Level 5,
13/35 Buckingham Street, Surry Hills, NSW 2010
PO Box 337
Flinders Lane VIC 8009</t>
  </si>
  <si>
    <t>existing</t>
  </si>
  <si>
    <t>AUSTRALIAN LABOR PARTY - VICTORIAN BRANCH</t>
  </si>
  <si>
    <t>AUSTRALIAN LABOR PARTY</t>
  </si>
  <si>
    <t>AUSSIE BATTLER PARTY</t>
  </si>
  <si>
    <t>de-registered</t>
  </si>
  <si>
    <t>Australian Labor Party—Victorian Branch</t>
  </si>
  <si>
    <t> Mr Christopher Ford
Acting State Secretary
438 Docklands Drive
Docklands VIC 3008
Locked Bag 3240
Melbourne VIC 3001</t>
  </si>
  <si>
    <t>DEMOCRATIC LABOUR PARTY (DLP)</t>
  </si>
  <si>
    <t>LABOUR DLP</t>
  </si>
  <si>
    <t>AUSTRALIAN COUNTRY PARTY</t>
  </si>
  <si>
    <t xml:space="preserve">Democratic Labour Party (DLP) </t>
  </si>
  <si>
    <t>Labour DLP</t>
  </si>
  <si>
    <t> Mr Stephen Campbell
Interim State Secretary
480 Collins Street
Melbourne VIC 3000
Postal address of Registered Officer:
GPO Box 1402
Melbourne VIC 3001</t>
  </si>
  <si>
    <t>DERRYN HINCH'S JUSTICE PARTY</t>
  </si>
  <si>
    <t>AUSTRALIAN GREENS</t>
  </si>
  <si>
    <t> Derryn Hinch's Justice Party</t>
  </si>
  <si>
    <t> Ms Annette Philpott
Registered Officer
Apartment 6, 418 St Kilda Road, Melbourne VIC 3004
PO Box 33018 
Domain LPO 3004</t>
  </si>
  <si>
    <t xml:space="preserve">FIONA PATTEN'S REASON PARTY </t>
  </si>
  <si>
    <t>FIONA PATTEN'S REASON PARTY</t>
  </si>
  <si>
    <t> Fiona Patten’s Reason Party</t>
  </si>
  <si>
    <t>Reason</t>
  </si>
  <si>
    <t> Ms Ange Hopkins
Registered Officer
36 Jamieson Street, 
Coburg VIC 3058
Postal address of Registered Officer: 
91 Johnston Street, Collingwood VIC 3066</t>
  </si>
  <si>
    <t>LIBERAL DEMOCRATIC PARTY</t>
  </si>
  <si>
    <t>LIBERAL DEMOCRATS</t>
  </si>
  <si>
    <t>AUSTRALIAN LIBERTY ALLIANCE</t>
  </si>
  <si>
    <t> Health Australia Party</t>
  </si>
  <si>
    <t>HAP</t>
  </si>
  <si>
    <t> Mr Andrew Hicks
Victoria State Secretary
1 Erinne Court
St Helena VIC 3088
PO Box 695
Gisborne VIC 3437</t>
  </si>
  <si>
    <t>LIBERAL PARTY OF AUSTRALIA - VICTORIAN DIVISION</t>
  </si>
  <si>
    <t>LIBERAL</t>
  </si>
  <si>
    <t> Liberal Democratic Party</t>
  </si>
  <si>
    <t>Liberal Democrats</t>
  </si>
  <si>
    <t xml:space="preserve"> Mr Tim Quilty
Level 1, 203-205 Blackburn Road
Mount Waverley VIC 3149
 </t>
  </si>
  <si>
    <t>NATIONAL PARTY OF AUSTRALIA - VICTORIA</t>
  </si>
  <si>
    <t>THE NATIONALS</t>
  </si>
  <si>
    <t> Liberal Party of Australia—Victorian Division</t>
  </si>
  <si>
    <t>Liberal</t>
  </si>
  <si>
    <t xml:space="preserve"> Mr Sam McQuestin
State Director
Level 12, 257 Collins Street
Melbourne VIC 3000 </t>
  </si>
  <si>
    <t>SHOOTERS, FISHERS AND FARMERS PARTY VICTORIA</t>
  </si>
  <si>
    <t>SHOOTERS, FISHERS &amp; FARMERS VIC</t>
  </si>
  <si>
    <t>HEALTH AUSTRALIA PARTY</t>
  </si>
  <si>
    <t> National Party of Australia—Victoria</t>
  </si>
  <si>
    <t> Mr Matthew Harris 
State Director
Level 13, 30 Collins Street 
Melbourne VIC 3000</t>
  </si>
  <si>
    <t>SUSTAINABLE AUSTRALIA PARTY – STOP OVERDEVELOPMENT / CORRUPTION</t>
  </si>
  <si>
    <t>SUSTAINABLE AUSTRALIA</t>
  </si>
  <si>
    <t>HUDSON 4 NV</t>
  </si>
  <si>
    <t> Pauline Hanson’s One Nation</t>
  </si>
  <si>
    <t>PHON</t>
  </si>
  <si>
    <t> Ms Pauline Hanson
Registered Officer
17/109 Holt Street
Eagle Farm QLD  4009 
PO Box 136
Pinkenba QLD 4008</t>
  </si>
  <si>
    <t>THE AUSTRALIAN GREENS - VICTORIA</t>
  </si>
  <si>
    <t> Shooters, Fishers and Farmers Party Victoria</t>
  </si>
  <si>
    <t>Shooters, Fishers &amp; Farmers Vic</t>
  </si>
  <si>
    <t> Ms Nicole Bourman
Secretary
Suite 504, 
365 Little Collins Street
Melbourne VIC 3000
PO Box 92
Moorabbin VIC 3189</t>
  </si>
  <si>
    <t>TRANSPORT MATTERS PARTY</t>
  </si>
  <si>
    <t>TRANSPORT MATTERS</t>
  </si>
  <si>
    <t> Sustainable Australia – Stop Overdevelopment / Corruption</t>
  </si>
  <si>
    <t>Sustainable Australia Party</t>
  </si>
  <si>
    <t> Mr William Bourke
Registered Officer
20 Burlington Street
Crows Nest NSW 2065
PO Box 575
Crows Nest NSW 1585</t>
  </si>
  <si>
    <t>VICTORIAN SOCIALISTS</t>
  </si>
  <si>
    <t> The Australian Greens—Victoria</t>
  </si>
  <si>
    <t>Australian Greens
GRN</t>
  </si>
  <si>
    <t> Mr Martin Shield
Registered Officer
1/45 William Street
Melbourne VIC 3000</t>
  </si>
  <si>
    <t> Transport Matters Party</t>
  </si>
  <si>
    <t>Transport Matters
TMP</t>
  </si>
  <si>
    <t> Mr Rodney Barton
Suite 1
128-136 Jolimont Road
East Melbourne VIC 
3002
PO Box 2012
Templestowe Lower VIC 3107</t>
  </si>
  <si>
    <t> Victorian Socialists</t>
  </si>
  <si>
    <t> Mr Corey Oakley
Secretary
54 Victoria Street
Carlton South VIC 3053</t>
  </si>
  <si>
    <t xml:space="preserve"> Angry Victorians Party </t>
  </si>
  <si>
    <t>AVP</t>
  </si>
  <si>
    <t> Ms Nicole Freeman
Registered Officer
26 Park Street 
Tatura VIC 3616
1-3 Westlakes Boulevard
LARA VIC 3212</t>
  </si>
  <si>
    <t>new</t>
  </si>
  <si>
    <t> Companions and Pets Party</t>
  </si>
  <si>
    <t>Companions and Pets</t>
  </si>
  <si>
    <t> Mr John Hutchison 
Registered Officer
Companions and Pets Party
312 Centre Road
Langwarrin VIC 3910</t>
  </si>
  <si>
    <t> Family First Victoria</t>
  </si>
  <si>
    <t> Mr Peter Bain
Registered Officer
Level 19,
180 Lonsdale Street
Melbourne VIC 3000</t>
  </si>
  <si>
    <t>VOLUNTARY EUTHANASIA PARTY (VICTORIA)</t>
  </si>
  <si>
    <t> Freedom Party of Victoria</t>
  </si>
  <si>
    <t>FPV</t>
  </si>
  <si>
    <t> Mr Aidan McLindon
Registered Officer
8/220 Collins Street
Melbourne VIC 3000</t>
  </si>
  <si>
    <t>VOTE 1 LOCAL JOBS</t>
  </si>
  <si>
    <t> Legalise Cannabis Victoria</t>
  </si>
  <si>
    <t>Legalise Cannabis
LCVIC</t>
  </si>
  <si>
    <t> Ms Rachel Payne 
Registered Officer
10 Wolseley Road
Kensington VIC 3031</t>
  </si>
  <si>
    <t> </t>
  </si>
  <si>
    <t>x</t>
  </si>
  <si>
    <t>Upper</t>
  </si>
  <si>
    <t>Western Metropolitan Region</t>
  </si>
  <si>
    <t>ABDELNOUR, Ramy</t>
  </si>
  <si>
    <t>Eastern Metropolitan Region</t>
  </si>
  <si>
    <t>ABHIMANYU KUMAR</t>
  </si>
  <si>
    <t>Lower</t>
  </si>
  <si>
    <t>Bellarine</t>
  </si>
  <si>
    <t>ADAMS, Naomi</t>
  </si>
  <si>
    <t>Eastern Victoria Region</t>
  </si>
  <si>
    <t>ADAMS, Neale</t>
  </si>
  <si>
    <t>Wendouree</t>
  </si>
  <si>
    <t>ADDISON, Juliana</t>
  </si>
  <si>
    <t>Yes</t>
  </si>
  <si>
    <t>Keysborough</t>
  </si>
  <si>
    <t>AFZAL, Usman Mohammed</t>
  </si>
  <si>
    <t>Dandenong</t>
  </si>
  <si>
    <t>AHMED, Afroz</t>
  </si>
  <si>
    <t>Yan Yean</t>
  </si>
  <si>
    <t>ALBARRI, Yassin Akram</t>
  </si>
  <si>
    <t>Mildura</t>
  </si>
  <si>
    <t>ALESSI, Tony</t>
  </si>
  <si>
    <t>Bendigo East</t>
  </si>
  <si>
    <t>ALLAN, Jacinta</t>
  </si>
  <si>
    <t>Prahran</t>
  </si>
  <si>
    <t>ALLEN, Katie</t>
  </si>
  <si>
    <t>Tarneit</t>
  </si>
  <si>
    <t>AN, Aaron</t>
  </si>
  <si>
    <t>Brunswick</t>
  </si>
  <si>
    <t>ANDERSON, Christopher</t>
  </si>
  <si>
    <t>Bundoora</t>
  </si>
  <si>
    <t>ANDREWARTHA, Jacob</t>
  </si>
  <si>
    <t>Mulgrave</t>
  </si>
  <si>
    <t>ANDREWS, Daniel</t>
  </si>
  <si>
    <t>Forest Hill</t>
  </si>
  <si>
    <t>ANGUS, Neil</t>
  </si>
  <si>
    <t>South Eastern Metropolitan Region</t>
  </si>
  <si>
    <t>ARMSTRONG, David</t>
  </si>
  <si>
    <t>Western Victoria Region</t>
  </si>
  <si>
    <t>ARMSTRONG, Jo</t>
  </si>
  <si>
    <t>Southern Metropolitan Region</t>
  </si>
  <si>
    <t>ARMSTRONG, Judith</t>
  </si>
  <si>
    <t>ARMSTRONG, Michele Mary</t>
  </si>
  <si>
    <t>Albert Park</t>
  </si>
  <si>
    <t>ARMSTRONG, Steven</t>
  </si>
  <si>
    <t>Bass</t>
  </si>
  <si>
    <t>ARNAULT, David</t>
  </si>
  <si>
    <t>ASHBY, Geoff</t>
  </si>
  <si>
    <t>Ovens Valley</t>
  </si>
  <si>
    <t>ATKINS, Tammy</t>
  </si>
  <si>
    <t>ATKINSON, Bruce</t>
  </si>
  <si>
    <t>Altona</t>
  </si>
  <si>
    <t>AYLWARD, Maria</t>
  </si>
  <si>
    <t>Northern Victoria Region</t>
  </si>
  <si>
    <t>AYRES, Jodi Carolyn</t>
  </si>
  <si>
    <t>BABLIS, Arthur</t>
  </si>
  <si>
    <t>BAI, Claude</t>
  </si>
  <si>
    <t>BAILEY, Deidre</t>
  </si>
  <si>
    <t>Lara</t>
  </si>
  <si>
    <t>BAKER, Bronwen</t>
  </si>
  <si>
    <t>BAKER, Bryce</t>
  </si>
  <si>
    <t>Essendon</t>
  </si>
  <si>
    <t>BAKER, Kate</t>
  </si>
  <si>
    <t>Macedon</t>
  </si>
  <si>
    <t>BAKES, Rob</t>
  </si>
  <si>
    <t>BALDACCHINO, Judith</t>
  </si>
  <si>
    <t>South Barwon</t>
  </si>
  <si>
    <t>BALL, David</t>
  </si>
  <si>
    <t>BANHIDY, Chris</t>
  </si>
  <si>
    <t>BANSAL, Munish</t>
  </si>
  <si>
    <t>Benambra</t>
  </si>
  <si>
    <t>BARDSLEY, John</t>
  </si>
  <si>
    <t>BARNES, Alice</t>
  </si>
  <si>
    <t>BARNES, Martin</t>
  </si>
  <si>
    <t>BARTLE, Jarryd</t>
  </si>
  <si>
    <t>BARTON, Rodney Brian</t>
  </si>
  <si>
    <t>BATH, Melina</t>
  </si>
  <si>
    <t>BATTH, Harkamal Singh</t>
  </si>
  <si>
    <t>Gembrook</t>
  </si>
  <si>
    <t>BATTIN, Brad</t>
  </si>
  <si>
    <t>Carrum</t>
  </si>
  <si>
    <t>BAUER, Donna</t>
  </si>
  <si>
    <t>BAUER, Ron</t>
  </si>
  <si>
    <t>Narre Warren North</t>
  </si>
  <si>
    <t>BAUER, Stefanie</t>
  </si>
  <si>
    <t>Caulfield</t>
  </si>
  <si>
    <t>BAVATI, Aviya</t>
  </si>
  <si>
    <t>Pascoe Vale</t>
  </si>
  <si>
    <t>BEATON, Gerry</t>
  </si>
  <si>
    <t>Burwood</t>
  </si>
  <si>
    <t>BEATTIE, Amanda</t>
  </si>
  <si>
    <t>BEAUMONT, Frances</t>
  </si>
  <si>
    <t>BECKWITH, Joan B.</t>
  </si>
  <si>
    <t>BEECH, Terri</t>
  </si>
  <si>
    <t>BELARDINELLI, Michael</t>
  </si>
  <si>
    <t>BELCHER, Richard</t>
  </si>
  <si>
    <t>BELL, Gregory</t>
  </si>
  <si>
    <t>BELL, Michael</t>
  </si>
  <si>
    <t>BELLOTE, Danny</t>
  </si>
  <si>
    <t>BENNETT, James</t>
  </si>
  <si>
    <t>Melton</t>
  </si>
  <si>
    <t>BENNETT, Victor</t>
  </si>
  <si>
    <t>Williamstown</t>
  </si>
  <si>
    <t>BENTLEY, Lisa</t>
  </si>
  <si>
    <t>BERENYI, John</t>
  </si>
  <si>
    <t>BERRY, Vicki</t>
  </si>
  <si>
    <t>Clarinda</t>
  </si>
  <si>
    <t>BEVINAKOPPA, Gandhi</t>
  </si>
  <si>
    <t>BHALLA, Naresh</t>
  </si>
  <si>
    <t>Hawthorn</t>
  </si>
  <si>
    <t>BIEBER, Nicholas</t>
  </si>
  <si>
    <t>BILIC, Dennis</t>
  </si>
  <si>
    <t>Lowan</t>
  </si>
  <si>
    <t>BILLI, Maurice</t>
  </si>
  <si>
    <t>BINGHAM, Jarrod</t>
  </si>
  <si>
    <t>BIRCHALL, Ian</t>
  </si>
  <si>
    <t>BIVIECA AQUINO, Indhira</t>
  </si>
  <si>
    <t>BLACK, Andrew</t>
  </si>
  <si>
    <t>Narracan</t>
  </si>
  <si>
    <t>BLACKWOOD, Gary</t>
  </si>
  <si>
    <t>BLANDTHORN, Lizzie</t>
  </si>
  <si>
    <t>Northern Metropolitan Region</t>
  </si>
  <si>
    <t>BOLGER, Colleen</t>
  </si>
  <si>
    <t>BOLTON, Sue</t>
  </si>
  <si>
    <t>BOND, Andrew</t>
  </si>
  <si>
    <t>Morwell</t>
  </si>
  <si>
    <t>BOND, Sheridan</t>
  </si>
  <si>
    <t>BOTHA, Chris</t>
  </si>
  <si>
    <t>BOURMAN, Jeff</t>
  </si>
  <si>
    <t>BOURMAN, Nicole</t>
  </si>
  <si>
    <t>BOWDEN, Jennifer</t>
  </si>
  <si>
    <t>Northcote</t>
  </si>
  <si>
    <t>BRAMANTE, David</t>
  </si>
  <si>
    <t>Nepean</t>
  </si>
  <si>
    <t>BRAYNE, Chris</t>
  </si>
  <si>
    <t>Werribee</t>
  </si>
  <si>
    <t>BREAKWELL, Kathryn</t>
  </si>
  <si>
    <t>Eildon</t>
  </si>
  <si>
    <t>BRENNAN, Sally</t>
  </si>
  <si>
    <t>South West Coast</t>
  </si>
  <si>
    <t>BRITNELL, Roma</t>
  </si>
  <si>
    <t>BROAD, Gaelle</t>
  </si>
  <si>
    <t>BRODIE, Gabrielle</t>
  </si>
  <si>
    <t>BROOKS, Colin</t>
  </si>
  <si>
    <t>BROWN, Mark</t>
  </si>
  <si>
    <t>BROWN, Siobhann</t>
  </si>
  <si>
    <t>BRUHN, Erin</t>
  </si>
  <si>
    <t>BUCHHOLZ, John</t>
  </si>
  <si>
    <t>BUCKLEY, Ben</t>
  </si>
  <si>
    <t>Gippsland East</t>
  </si>
  <si>
    <t>BUCKLEY, Sonia</t>
  </si>
  <si>
    <t>BUDGEON, Daryl</t>
  </si>
  <si>
    <t>Sunbury</t>
  </si>
  <si>
    <t>BULL, Josh</t>
  </si>
  <si>
    <t>BULL, Tim</t>
  </si>
  <si>
    <t>Hastings</t>
  </si>
  <si>
    <t>BURGESS, Neale</t>
  </si>
  <si>
    <t>BURGESS, Ray</t>
  </si>
  <si>
    <t>Narre Warren South</t>
  </si>
  <si>
    <t>BUTLER, Michael</t>
  </si>
  <si>
    <t>Ferntree Gully</t>
  </si>
  <si>
    <t>BUXTON, Julie</t>
  </si>
  <si>
    <t>BYRNE, Emma-Jane</t>
  </si>
  <si>
    <t>CAFFREY, Daniel</t>
  </si>
  <si>
    <t>CAMERON, Judy</t>
  </si>
  <si>
    <t>CAMPBELL, Pippa</t>
  </si>
  <si>
    <t>CAMPBELL, Stephen</t>
  </si>
  <si>
    <t>CAMPBELL, Thomas</t>
  </si>
  <si>
    <t>Ivanhoe</t>
  </si>
  <si>
    <t>CARBINES, Anthony</t>
  </si>
  <si>
    <t>CARDIGAN, Dean</t>
  </si>
  <si>
    <t>CARLING-JENKINS, Rachel</t>
  </si>
  <si>
    <t>Niddrie</t>
  </si>
  <si>
    <t>CARROLL, Ben</t>
  </si>
  <si>
    <t>CARUSO, Benito</t>
  </si>
  <si>
    <t>CASH, Emely</t>
  </si>
  <si>
    <t>Brighton</t>
  </si>
  <si>
    <t>CASLEY, John Tiger</t>
  </si>
  <si>
    <t>Euroa</t>
  </si>
  <si>
    <t>CASSIDY, Keppel</t>
  </si>
  <si>
    <t>CERECER, Cindy</t>
  </si>
  <si>
    <t>CHAMBERLAIN, Michael</t>
  </si>
  <si>
    <t>CHAPMAN, Callum</t>
  </si>
  <si>
    <t>CHARLES, Andrew</t>
  </si>
  <si>
    <t>CHAWLA, Tarang</t>
  </si>
  <si>
    <t>CHEESEMAN, Darren</t>
  </si>
  <si>
    <t>Bentleigh</t>
  </si>
  <si>
    <t>CHELLAPPAH, Naren</t>
  </si>
  <si>
    <t>CHESSELLS-BEEBY, Annie</t>
  </si>
  <si>
    <t>CHIPP, Laura</t>
  </si>
  <si>
    <t>CHIPPERFIELD, Karen</t>
  </si>
  <si>
    <t>CHIVERS, Ian</t>
  </si>
  <si>
    <t>CHRISTIE, Lachlan</t>
  </si>
  <si>
    <t>Murray Plains</t>
  </si>
  <si>
    <t>CHRISTOE, Ian</t>
  </si>
  <si>
    <t>CICCHIELLO, Emanuele</t>
  </si>
  <si>
    <t>CLARK, Monica</t>
  </si>
  <si>
    <t>Box Hill</t>
  </si>
  <si>
    <t>CLARK, Robert</t>
  </si>
  <si>
    <t>CLARKE, Linda Jane</t>
  </si>
  <si>
    <t>CLOSE, Carmel</t>
  </si>
  <si>
    <t>Melbourne</t>
  </si>
  <si>
    <t>CLOSE, Leo</t>
  </si>
  <si>
    <t>CLOW, Nicola</t>
  </si>
  <si>
    <t>CLOW, William</t>
  </si>
  <si>
    <t>COHEN, Francine</t>
  </si>
  <si>
    <t>Buninyong</t>
  </si>
  <si>
    <t>COLBERT, Dianne</t>
  </si>
  <si>
    <t>COLE, Damien</t>
  </si>
  <si>
    <t>COLLINS, Geoff</t>
  </si>
  <si>
    <t>COLLINS, Noel</t>
  </si>
  <si>
    <t>CONLEY, Andrew</t>
  </si>
  <si>
    <t>CONNOLLY, Sarah</t>
  </si>
  <si>
    <t>CONNORS, Dermot</t>
  </si>
  <si>
    <t>CONSTANTINOU, Ethan</t>
  </si>
  <si>
    <t>Bayswater</t>
  </si>
  <si>
    <t>COOKSON, Asher</t>
  </si>
  <si>
    <t>COPSEY, Katherine</t>
  </si>
  <si>
    <t>Rowville</t>
  </si>
  <si>
    <t>COSSARI, Joe</t>
  </si>
  <si>
    <t>Croydon</t>
  </si>
  <si>
    <t>COSTANTINO, Vinita</t>
  </si>
  <si>
    <t>COUSTON, David</t>
  </si>
  <si>
    <t>Geelong</t>
  </si>
  <si>
    <t>COUZENS, Christine</t>
  </si>
  <si>
    <t>COWIE, Scott James</t>
  </si>
  <si>
    <t>CRAIG, Derrin</t>
  </si>
  <si>
    <t>CRESSWELL, Anthony</t>
  </si>
  <si>
    <t>CRISP, Peter</t>
  </si>
  <si>
    <t>CROKER, Nicholas Ian</t>
  </si>
  <si>
    <t>CRONSHAW, Benjamin</t>
  </si>
  <si>
    <t>Monbulk</t>
  </si>
  <si>
    <t>CROOK, Jordan</t>
  </si>
  <si>
    <t>CROOKS, Rhonda Elizabeth</t>
  </si>
  <si>
    <t>CROSSLAND, Edward</t>
  </si>
  <si>
    <t>CROZIER, Georgie</t>
  </si>
  <si>
    <t>CRUGNALE, Jordan</t>
  </si>
  <si>
    <t>CRUSE, Lainie</t>
  </si>
  <si>
    <t>CUMMING, Catherine Rebecca</t>
  </si>
  <si>
    <t>CUMMING, Daniel Henry</t>
  </si>
  <si>
    <t>CUMMINGS, Tom</t>
  </si>
  <si>
    <t>CUPPER, Ali</t>
  </si>
  <si>
    <t>Mordialloc</t>
  </si>
  <si>
    <t>CURRIE, Bronwyn</t>
  </si>
  <si>
    <t>CUSACK, Josh</t>
  </si>
  <si>
    <t>DAGIANDIS, Carmela</t>
  </si>
  <si>
    <t>DALIDAKIS, Philip</t>
  </si>
  <si>
    <t>Mill Park</t>
  </si>
  <si>
    <t>D'AMBROSIO, Lily</t>
  </si>
  <si>
    <t>DANIELI, Marilyn</t>
  </si>
  <si>
    <t>DANIELI, Rob</t>
  </si>
  <si>
    <t>Kew</t>
  </si>
  <si>
    <t>D'ARCY, Marg</t>
  </si>
  <si>
    <t>DAVENPORT, Maree</t>
  </si>
  <si>
    <t>DAVIES, Lloyd</t>
  </si>
  <si>
    <t>DAVIS, David</t>
  </si>
  <si>
    <t>DAVY, Peter</t>
  </si>
  <si>
    <t>DE RANGO, Linda</t>
  </si>
  <si>
    <t>Ripon</t>
  </si>
  <si>
    <t>DE SANTIS, Sarah</t>
  </si>
  <si>
    <t>De SUMMA, Lucia</t>
  </si>
  <si>
    <t>DEACON, Ken</t>
  </si>
  <si>
    <t>DEEMING, Moira</t>
  </si>
  <si>
    <t>DEKIERE, Sarah</t>
  </si>
  <si>
    <t>DELFORCE, Chris</t>
  </si>
  <si>
    <t>DEPPELER-MORTON, Fionna</t>
  </si>
  <si>
    <t>Thomastown</t>
  </si>
  <si>
    <t>DESIATO, Alahna</t>
  </si>
  <si>
    <t>DESMARAIS, Jean-Luke</t>
  </si>
  <si>
    <t>DESSI, Jay</t>
  </si>
  <si>
    <t>DEVENY, Catherine</t>
  </si>
  <si>
    <t>DI BIASE, Costa</t>
  </si>
  <si>
    <t>Di NOIA, Nathan</t>
  </si>
  <si>
    <t>Di PASQUALE, Melissa</t>
  </si>
  <si>
    <t>DIGGINS, Reece</t>
  </si>
  <si>
    <t>Oakleigh</t>
  </si>
  <si>
    <t>DIMOPOULOS, Steve</t>
  </si>
  <si>
    <t>Kororoit</t>
  </si>
  <si>
    <t>DIVITA, Katherine</t>
  </si>
  <si>
    <t>DOENSEN, Allan</t>
  </si>
  <si>
    <t>DOIDGE, Julie</t>
  </si>
  <si>
    <t>DONNELLAN, Luke</t>
  </si>
  <si>
    <t>Yuroke</t>
  </si>
  <si>
    <t>DOOK, Emma</t>
  </si>
  <si>
    <t>DOUGLAS, Karen</t>
  </si>
  <si>
    <t>DOUKAS, Jim</t>
  </si>
  <si>
    <t>Broadmeadows</t>
  </si>
  <si>
    <t>DOW, Jenny</t>
  </si>
  <si>
    <t>DOYLE, Kate</t>
  </si>
  <si>
    <t>DRAKE, Kate</t>
  </si>
  <si>
    <t>DUNN, Samantha</t>
  </si>
  <si>
    <t>DUNSCOMBE, Michelle</t>
  </si>
  <si>
    <t>DYER, Ray</t>
  </si>
  <si>
    <t>ECKEL, Brendan</t>
  </si>
  <si>
    <t>ECKEL, Casey</t>
  </si>
  <si>
    <t>Frankston</t>
  </si>
  <si>
    <t>EDBROOKE, Paul</t>
  </si>
  <si>
    <t>EDMONDS, Andrew</t>
  </si>
  <si>
    <t>EDWARDS, Alexander</t>
  </si>
  <si>
    <t>EDWARDS, Bryony</t>
  </si>
  <si>
    <t>Bendigo West</t>
  </si>
  <si>
    <t>EDWARDS, Maree</t>
  </si>
  <si>
    <t>EDWARDS, Meg</t>
  </si>
  <si>
    <t>EDWARDS, Monique</t>
  </si>
  <si>
    <t>ELASMAR, Nazih</t>
  </si>
  <si>
    <t>ELLIS, Ian</t>
  </si>
  <si>
    <t>EREN, John</t>
  </si>
  <si>
    <t>ERIKOZU, Mel</t>
  </si>
  <si>
    <t>EVANS, Troy</t>
  </si>
  <si>
    <t>Evelyn</t>
  </si>
  <si>
    <t>EVERIST, Brodie</t>
  </si>
  <si>
    <t>FARROW, Ryan</t>
  </si>
  <si>
    <t>FAVA, Peter</t>
  </si>
  <si>
    <t>FAZAL, Roona</t>
  </si>
  <si>
    <t>Malvern</t>
  </si>
  <si>
    <t>FEILD, Candace</t>
  </si>
  <si>
    <t>FERGEUS, Josh</t>
  </si>
  <si>
    <t>FERNANDES, Marcos</t>
  </si>
  <si>
    <t>FIDGE, Freya</t>
  </si>
  <si>
    <t>FIDGE, Julian</t>
  </si>
  <si>
    <t>FINK, Samuel</t>
  </si>
  <si>
    <t>FINN, Bernie</t>
  </si>
  <si>
    <t>FINN, Kevin</t>
  </si>
  <si>
    <t>FIRTH, Don</t>
  </si>
  <si>
    <t>FITZ, Eleanore Leonie</t>
  </si>
  <si>
    <t>FITZGERALD, Vikki</t>
  </si>
  <si>
    <t>FITZHERBERT, Margaret</t>
  </si>
  <si>
    <t>FOLEY, Martin</t>
  </si>
  <si>
    <t>FOLLONI, Leah</t>
  </si>
  <si>
    <t>FORBES, Amber</t>
  </si>
  <si>
    <t>FORD, Brenton</t>
  </si>
  <si>
    <t>FORD, Matt</t>
  </si>
  <si>
    <t>FORDEN, Russell</t>
  </si>
  <si>
    <t>FORSTER, Duncan</t>
  </si>
  <si>
    <t>Cranbourne</t>
  </si>
  <si>
    <t>FOSBERRY, Norman</t>
  </si>
  <si>
    <t>FOSKEY, Deb</t>
  </si>
  <si>
    <t>FOWLES, Will</t>
  </si>
  <si>
    <t>FOZARD, Michael Stewart</t>
  </si>
  <si>
    <t>FRANKLIN, Terri</t>
  </si>
  <si>
    <t>FRASER, Fi</t>
  </si>
  <si>
    <t>Sandringham</t>
  </si>
  <si>
    <t>FREEMAN, Liz</t>
  </si>
  <si>
    <t>Shepparton</t>
  </si>
  <si>
    <t>FREEMAN, Nickee</t>
  </si>
  <si>
    <t>Mount Waverley</t>
  </si>
  <si>
    <t>FREGON, Matt</t>
  </si>
  <si>
    <t>FUHRMANN, Kim</t>
  </si>
  <si>
    <t>GADANI, Nildhara</t>
  </si>
  <si>
    <t>GALEA, Michael</t>
  </si>
  <si>
    <t>GAMBLE, Jen</t>
  </si>
  <si>
    <t>GARAD, Rhonda</t>
  </si>
  <si>
    <t>GARDINER, Bronwyn</t>
  </si>
  <si>
    <t>Polwarth</t>
  </si>
  <si>
    <t>GARDNER, Courtney</t>
  </si>
  <si>
    <t>GARDNER, Michael James</t>
  </si>
  <si>
    <t>GARRA, Joe</t>
  </si>
  <si>
    <t>GARRETT, Benjamin</t>
  </si>
  <si>
    <t>GARRETT, Jane Furneaux</t>
  </si>
  <si>
    <t>GARTLAND, Bernard</t>
  </si>
  <si>
    <t>GASTON, Kylie</t>
  </si>
  <si>
    <t>GEITENBEEK, Tony</t>
  </si>
  <si>
    <t>GENTLE, David</t>
  </si>
  <si>
    <t>GEORGIOU, George</t>
  </si>
  <si>
    <t>GEPP, Mark</t>
  </si>
  <si>
    <t>GIBBS, Sandra</t>
  </si>
  <si>
    <t>GIDLEY, Michael</t>
  </si>
  <si>
    <t>GLEDHILL, Geoff</t>
  </si>
  <si>
    <t>GLENN, Deanne</t>
  </si>
  <si>
    <t>Preston</t>
  </si>
  <si>
    <t>GLOVER, Margee</t>
  </si>
  <si>
    <t>GOLDEN, Isaac</t>
  </si>
  <si>
    <t>GOME, Campbell</t>
  </si>
  <si>
    <t>GOMEZ, Russell</t>
  </si>
  <si>
    <t>GOODEN, Tim</t>
  </si>
  <si>
    <t>GOODFELLOW, Glenn</t>
  </si>
  <si>
    <t>Eltham</t>
  </si>
  <si>
    <t>GOODMAN, Matthew</t>
  </si>
  <si>
    <t>GOURISETTY, Dinesh</t>
  </si>
  <si>
    <t>GRAHAM, David</t>
  </si>
  <si>
    <t>GRASSO, Sorina</t>
  </si>
  <si>
    <t>GRECO, Domenic</t>
  </si>
  <si>
    <t>GRECO, Gaetano</t>
  </si>
  <si>
    <t>GREEN, Danielle</t>
  </si>
  <si>
    <t>GREGOROVICH, Amy</t>
  </si>
  <si>
    <t>GREISS, Sami</t>
  </si>
  <si>
    <t>GRENFELL, Trevor</t>
  </si>
  <si>
    <t>GRIMA, Diana</t>
  </si>
  <si>
    <t>GRIMLEY, Stuart James</t>
  </si>
  <si>
    <t>GRUMMET, Richard</t>
  </si>
  <si>
    <t>GUEST, Kim</t>
  </si>
  <si>
    <t>GULLY, Rodger</t>
  </si>
  <si>
    <t>GUY, Kerri</t>
  </si>
  <si>
    <t>Bulleen</t>
  </si>
  <si>
    <t>GUY, Matthew</t>
  </si>
  <si>
    <t>GUY, Ron</t>
  </si>
  <si>
    <t>GWYNNE, Jackie</t>
  </si>
  <si>
    <t>HAIN, Michelle Annette</t>
  </si>
  <si>
    <t>HALFPENNY, Bronwyn</t>
  </si>
  <si>
    <t>HALL, Kassandra J.</t>
  </si>
  <si>
    <t>Footscray</t>
  </si>
  <si>
    <t>HALL, Katie</t>
  </si>
  <si>
    <t>Ringwood</t>
  </si>
  <si>
    <t>HALSE, Dustin</t>
  </si>
  <si>
    <t>HAMER, Paul</t>
  </si>
  <si>
    <t>HAMILTON, Genevieve</t>
  </si>
  <si>
    <t>HAMMER, Cheryl</t>
  </si>
  <si>
    <t>HANLON, Peter</t>
  </si>
  <si>
    <t>HANNAFORD, Donna</t>
  </si>
  <si>
    <t>HAQUE, Golam</t>
  </si>
  <si>
    <t>Sydenham</t>
  </si>
  <si>
    <t>HARE, Clinton</t>
  </si>
  <si>
    <t>HARRIMAN, Dale</t>
  </si>
  <si>
    <t>HARRIS, Helen</t>
  </si>
  <si>
    <t>HASTIE, Liam James</t>
  </si>
  <si>
    <t>HATHWAY, Sarah</t>
  </si>
  <si>
    <t>HAWKINS, Jacqui</t>
  </si>
  <si>
    <t>HAYES, Clifford</t>
  </si>
  <si>
    <t>HEAD, Robyne</t>
  </si>
  <si>
    <t>HEARN, Brad</t>
  </si>
  <si>
    <t>HEATH, Bill</t>
  </si>
  <si>
    <t>HEGDE, Shilpa</t>
  </si>
  <si>
    <t>HEMPHILL, Peter</t>
  </si>
  <si>
    <t>HENNESSY, Jill</t>
  </si>
  <si>
    <t>HEPNER, Andrew</t>
  </si>
  <si>
    <t>HERMANS, Ann-Marie</t>
  </si>
  <si>
    <t>HIBBINS, Sam</t>
  </si>
  <si>
    <t>HICKS, Andrew</t>
  </si>
  <si>
    <t>HICKS, Liz</t>
  </si>
  <si>
    <t>HICKS, Robert</t>
  </si>
  <si>
    <t>HILL, Craig</t>
  </si>
  <si>
    <t>HILL, Mardi</t>
  </si>
  <si>
    <t>HILLARD, Mark</t>
  </si>
  <si>
    <t>HILLS, Anna</t>
  </si>
  <si>
    <t>HILLS, Bryn</t>
  </si>
  <si>
    <t>HINE, Stewart</t>
  </si>
  <si>
    <t>HITCHCOCK, Louise</t>
  </si>
  <si>
    <t>HODGETT, David</t>
  </si>
  <si>
    <t>HOLMES, Katherine</t>
  </si>
  <si>
    <t>HOOPER, Tony</t>
  </si>
  <si>
    <t>HOPKINS, Ange</t>
  </si>
  <si>
    <t>HORNE, Melissa</t>
  </si>
  <si>
    <t>HORNSTRA, William</t>
  </si>
  <si>
    <t>HORVATH, Anita</t>
  </si>
  <si>
    <t>HOUGHTON, Cathryn</t>
  </si>
  <si>
    <t>HOULT, Brandon</t>
  </si>
  <si>
    <t>HOWE, Darren</t>
  </si>
  <si>
    <t>HUA, George</t>
  </si>
  <si>
    <t>HUDSON, Josh</t>
  </si>
  <si>
    <t>HUDSON, Kristy</t>
  </si>
  <si>
    <t>HUDSON, Sally</t>
  </si>
  <si>
    <t>HUGHES, Vern</t>
  </si>
  <si>
    <t>HUMPHREYS, Robert</t>
  </si>
  <si>
    <t>HUTCHINS, Natalie</t>
  </si>
  <si>
    <t>IERFONE, Carlo</t>
  </si>
  <si>
    <t>St Albans</t>
  </si>
  <si>
    <t>ISA, Jenny</t>
  </si>
  <si>
    <t>ISKRA, Nada</t>
  </si>
  <si>
    <t>Mornington</t>
  </si>
  <si>
    <t>JACK, Tyson</t>
  </si>
  <si>
    <t>JACKA, Jacki</t>
  </si>
  <si>
    <t>JACKSON, Phil</t>
  </si>
  <si>
    <t>JAKOBI, Susan</t>
  </si>
  <si>
    <t>JAMES, Earl</t>
  </si>
  <si>
    <t>JARRETT, Glynn</t>
  </si>
  <si>
    <t>JEFFERSON, David</t>
  </si>
  <si>
    <t>JEGES, Helen</t>
  </si>
  <si>
    <t>JENKINS, Philip</t>
  </si>
  <si>
    <t>JENKINSON, Briony</t>
  </si>
  <si>
    <t>JENNINGS, Bronwyn</t>
  </si>
  <si>
    <t>JENNINGS, Gavin Wayne</t>
  </si>
  <si>
    <t>JOESIKA, Emete</t>
  </si>
  <si>
    <t>JOHNSON, Amy</t>
  </si>
  <si>
    <t>JOHNSTON, Douglas</t>
  </si>
  <si>
    <t>JOHNSTON, Elizabeth</t>
  </si>
  <si>
    <t>JOLLY, Stephen</t>
  </si>
  <si>
    <t>JONES, Daniel</t>
  </si>
  <si>
    <t>JONES, Kaylah</t>
  </si>
  <si>
    <t>JONES, Miranda</t>
  </si>
  <si>
    <t>JORQUERA, Jorge</t>
  </si>
  <si>
    <t>JOSEPH, Russell</t>
  </si>
  <si>
    <t>JOSHI, Pallavee</t>
  </si>
  <si>
    <t>JUDAH, Asher</t>
  </si>
  <si>
    <t>JUHASZ, Stephen</t>
  </si>
  <si>
    <t>KAGAN, Brett J.</t>
  </si>
  <si>
    <t>KAIROUZ, Marlene</t>
  </si>
  <si>
    <t>KANIS, Jennifer</t>
  </si>
  <si>
    <t>KARLOVSKY, Adam</t>
  </si>
  <si>
    <t>KATOS, Andrew</t>
  </si>
  <si>
    <t>KAUR, Deepakbir</t>
  </si>
  <si>
    <t>KAUR, Kuldeep</t>
  </si>
  <si>
    <t>KAVANAGH, John</t>
  </si>
  <si>
    <t>KEABLE, Ryan</t>
  </si>
  <si>
    <t>Richmond</t>
  </si>
  <si>
    <t>KEALY, Craig</t>
  </si>
  <si>
    <t>KEALY, Emma</t>
  </si>
  <si>
    <t>KEARNEY, Chris</t>
  </si>
  <si>
    <t>KEARNS, Ian James</t>
  </si>
  <si>
    <t>KEEN, Nathan</t>
  </si>
  <si>
    <t>KELLY, Des</t>
  </si>
  <si>
    <t>KELLY, Patrick</t>
  </si>
  <si>
    <t>KELSALL, Henry</t>
  </si>
  <si>
    <t>KENDALL, Graeme</t>
  </si>
  <si>
    <t>KENNEDY, John Ormond</t>
  </si>
  <si>
    <t>KENNEDY, Robert</t>
  </si>
  <si>
    <t>KERR, Maria</t>
  </si>
  <si>
    <t>KHAN, Ali</t>
  </si>
  <si>
    <t>KIEU, Tien Dung</t>
  </si>
  <si>
    <t>KILKENNY, Sonya</t>
  </si>
  <si>
    <t>KILMARTIN, Andrew</t>
  </si>
  <si>
    <t>KING, Creighton</t>
  </si>
  <si>
    <t>KING, Iain</t>
  </si>
  <si>
    <t>KING, Tamsin</t>
  </si>
  <si>
    <t>KIOUPELIS, Parashos</t>
  </si>
  <si>
    <t>KIRWAN, Matthew</t>
  </si>
  <si>
    <t>KLEIN, Meralyn</t>
  </si>
  <si>
    <t>KNIGHT, Georgia</t>
  </si>
  <si>
    <t>KNIGHT, Josh</t>
  </si>
  <si>
    <t>KOFMANSKY, Leon</t>
  </si>
  <si>
    <t>KRIZ, Jackie</t>
  </si>
  <si>
    <t>KUMAR, Manoj</t>
  </si>
  <si>
    <t>LACEY, Dennis</t>
  </si>
  <si>
    <t>LAMB, Michael</t>
  </si>
  <si>
    <t>LAMBDEN, Guss</t>
  </si>
  <si>
    <t>LANDES, Herschel</t>
  </si>
  <si>
    <t>LANE, Colin</t>
  </si>
  <si>
    <t>LANE, Richard</t>
  </si>
  <si>
    <t>LANG, Daryl</t>
  </si>
  <si>
    <t>LANGDON, Craig</t>
  </si>
  <si>
    <t>LARKIN, Kath</t>
  </si>
  <si>
    <t>LARKIN, Phil</t>
  </si>
  <si>
    <t>LARSON, Bryce</t>
  </si>
  <si>
    <t>LAVELL, Kathryn</t>
  </si>
  <si>
    <t>LAVIN, Rosemary</t>
  </si>
  <si>
    <t>LAWRENCE, Richard</t>
  </si>
  <si>
    <t>LE SERVE, Clare</t>
  </si>
  <si>
    <t>LEACH, Helen</t>
  </si>
  <si>
    <t>LEAHY, Martin</t>
  </si>
  <si>
    <t>LEANE, Shaun</t>
  </si>
  <si>
    <t>LEE, Nicole</t>
  </si>
  <si>
    <t>LEEN, Tony</t>
  </si>
  <si>
    <t>LEITCH, Douglas</t>
  </si>
  <si>
    <t>LEMPRIERE, Kate</t>
  </si>
  <si>
    <t>LEONE, Vincent</t>
  </si>
  <si>
    <t>LESSLIE, Nathan</t>
  </si>
  <si>
    <t>LEUNG, Karina</t>
  </si>
  <si>
    <t>LEWIS, Catheryn</t>
  </si>
  <si>
    <t>LILIO, Guido</t>
  </si>
  <si>
    <t>LIMBRICK, David</t>
  </si>
  <si>
    <t>LINDFORS-BESWICK, Ryan</t>
  </si>
  <si>
    <t>LINSELL, Graeme</t>
  </si>
  <si>
    <t>LJAVROSKA, Sonja</t>
  </si>
  <si>
    <t>LOBO, Oscar</t>
  </si>
  <si>
    <t>LONG, Jennifer</t>
  </si>
  <si>
    <t>LONG, Michael</t>
  </si>
  <si>
    <t>LONG, Sam</t>
  </si>
  <si>
    <t>LOVELL, Wendy</t>
  </si>
  <si>
    <t>LOWE, Jennifer</t>
  </si>
  <si>
    <t>LOWINGER, Daniel</t>
  </si>
  <si>
    <t>LUND, Tracie</t>
  </si>
  <si>
    <t>LUU, Trung</t>
  </si>
  <si>
    <t>LY, Thanh Nga</t>
  </si>
  <si>
    <t>LYNCH, Christopher</t>
  </si>
  <si>
    <t>LYNCH, Glenn</t>
  </si>
  <si>
    <t>LYONS, Darryn</t>
  </si>
  <si>
    <t>MAAS, Gary</t>
  </si>
  <si>
    <t>MACDONALD, Daniel</t>
  </si>
  <si>
    <t>MACDONALD, Moira</t>
  </si>
  <si>
    <t>MacISAAC, John</t>
  </si>
  <si>
    <t>MACK, Peter</t>
  </si>
  <si>
    <t>MACKENZIE, Fiona</t>
  </si>
  <si>
    <t>MACKENZIE, Lachlan</t>
  </si>
  <si>
    <t>MacRIDES, Gavan</t>
  </si>
  <si>
    <t>MADDISON, David Sydney</t>
  </si>
  <si>
    <t>MADILL, Holly</t>
  </si>
  <si>
    <t>MAGRI, Cylene</t>
  </si>
  <si>
    <t>MAHMOOD, Zeeshan</t>
  </si>
  <si>
    <t>MAJDLIK, Kathy</t>
  </si>
  <si>
    <t>MALIK, Nadeem</t>
  </si>
  <si>
    <t>MALTZAHN, Kathleen</t>
  </si>
  <si>
    <t>MANNING, Emma</t>
  </si>
  <si>
    <t>MARKS, Alex</t>
  </si>
  <si>
    <t>MARR, Cassandra</t>
  </si>
  <si>
    <t>MARTIN, Clarke</t>
  </si>
  <si>
    <t>MARTIN, Declan</t>
  </si>
  <si>
    <t>MARTINU, Christian</t>
  </si>
  <si>
    <t>MASIH, Robin</t>
  </si>
  <si>
    <t>MATCHETT, Elizabeth</t>
  </si>
  <si>
    <t>MATHEW, Dinesh</t>
  </si>
  <si>
    <t>MATTHEWS, Glenn David</t>
  </si>
  <si>
    <t>MATTSON, Paula</t>
  </si>
  <si>
    <t>MAVROYENI, George</t>
  </si>
  <si>
    <t>MAXFIELD, Christine</t>
  </si>
  <si>
    <t>MAXWELL, Tania Maree</t>
  </si>
  <si>
    <t>MAYER, Maria</t>
  </si>
  <si>
    <t>McADAM, Jennifer</t>
  </si>
  <si>
    <t>McALPINE, Angus</t>
  </si>
  <si>
    <t>McALPINE, Ken</t>
  </si>
  <si>
    <t>McARTHUR, Beverley</t>
  </si>
  <si>
    <t>McBRIDE, John</t>
  </si>
  <si>
    <t>McCARTHY, Justin</t>
  </si>
  <si>
    <t>McCARTHY, Sandra M.</t>
  </si>
  <si>
    <t>McCATHIE, Rob</t>
  </si>
  <si>
    <t>McCLUSKEY, Michael</t>
  </si>
  <si>
    <t>McCORMACK, Chris</t>
  </si>
  <si>
    <t>McCURDY, Tim</t>
  </si>
  <si>
    <t>MCDONALD, Ewan</t>
  </si>
  <si>
    <t>McDONALD, Mark</t>
  </si>
  <si>
    <t>MCGHIE, Stephen John</t>
  </si>
  <si>
    <t>Warrandyte</t>
  </si>
  <si>
    <t>McGILL, Lachlan</t>
  </si>
  <si>
    <t>McGOWAN, Nick</t>
  </si>
  <si>
    <t>MCGRATH, Elizabeth</t>
  </si>
  <si>
    <t>MCGUIRE, Frank</t>
  </si>
  <si>
    <t>McKENDRICK, Jane</t>
  </si>
  <si>
    <t>McKENNA, Michael</t>
  </si>
  <si>
    <t>McKINNON, Hugh</t>
  </si>
  <si>
    <t>McKITERICK, Brian</t>
  </si>
  <si>
    <t>McLEISH, Cindy</t>
  </si>
  <si>
    <t>McPHEE, Ross</t>
  </si>
  <si>
    <t>McROSTIE, Fiona</t>
  </si>
  <si>
    <t>MEADEN, Carly</t>
  </si>
  <si>
    <t>MEDDICK, Andy</t>
  </si>
  <si>
    <t>MELHEM, Cesar</t>
  </si>
  <si>
    <t>MELLON-ROBERTSON, Jill</t>
  </si>
  <si>
    <t>MELTON, Helena</t>
  </si>
  <si>
    <t>MENADUE, Alan</t>
  </si>
  <si>
    <t>MENEGHINI, Marylynn</t>
  </si>
  <si>
    <t>MERCIECA, Prudence</t>
  </si>
  <si>
    <t>MERLINO, James</t>
  </si>
  <si>
    <t>MEWETT, Peter</t>
  </si>
  <si>
    <t>MEYER, Simon</t>
  </si>
  <si>
    <t>MIAN, Afshan</t>
  </si>
  <si>
    <t>MIKAC, Walter</t>
  </si>
  <si>
    <t>MIKAKOS, Jenny</t>
  </si>
  <si>
    <t>MILES, Christopher</t>
  </si>
  <si>
    <t>MILLAR, Amanda</t>
  </si>
  <si>
    <t>MILNE, Cathryn</t>
  </si>
  <si>
    <t>MILTON, Tania</t>
  </si>
  <si>
    <t>MINIFIE, Tasma</t>
  </si>
  <si>
    <t>MITCHELL, Ivan</t>
  </si>
  <si>
    <t>MITCHELL, Jacqueline</t>
  </si>
  <si>
    <t>MITCHELL, Mark</t>
  </si>
  <si>
    <t>MOORE, Ben</t>
  </si>
  <si>
    <t>MORAN, Michaela</t>
  </si>
  <si>
    <t>MORGAN, Peter</t>
  </si>
  <si>
    <t>MORGAN, Polly</t>
  </si>
  <si>
    <t>MORGIEWICZ, Jan Edward</t>
  </si>
  <si>
    <t>MORRIS, David</t>
  </si>
  <si>
    <t>MORRIS, Jane E.</t>
  </si>
  <si>
    <t>MORRIS, Joshua</t>
  </si>
  <si>
    <t>MORRISON, Wendy</t>
  </si>
  <si>
    <t>MUHAMMAD, Saeed</t>
  </si>
  <si>
    <t>MUIR, Kerrie-Anne</t>
  </si>
  <si>
    <t>MUIR, Ricky</t>
  </si>
  <si>
    <t>MULCAHY, Peter</t>
  </si>
  <si>
    <t>MULHOLLAND, Evan</t>
  </si>
  <si>
    <t>MULHOLLAND, Jenny</t>
  </si>
  <si>
    <t>MULVANY, Simon</t>
  </si>
  <si>
    <t>MUNDAY, Edmund</t>
  </si>
  <si>
    <t>MURPHY, Brendan</t>
  </si>
  <si>
    <t>MURPHY, Gayle</t>
  </si>
  <si>
    <t>MUSICO, Dominique</t>
  </si>
  <si>
    <t>MYLVAGANAM, Aran</t>
  </si>
  <si>
    <t>NAGORKA-TSINDOS, Tess</t>
  </si>
  <si>
    <t>NEOH, Michael</t>
  </si>
  <si>
    <t>NEOPHYTOU, George</t>
  </si>
  <si>
    <t>NEVILLE, Lisa</t>
  </si>
  <si>
    <t>NEWBURY, James</t>
  </si>
  <si>
    <t>NEWMAN, Lois</t>
  </si>
  <si>
    <t>NEWTON, Susanne</t>
  </si>
  <si>
    <t>NICHOLLS, Kenneth</t>
  </si>
  <si>
    <t>NICHOLLS, Nikki</t>
  </si>
  <si>
    <t>NIPE, Tara A.</t>
  </si>
  <si>
    <t>NOLAN, Robyn</t>
  </si>
  <si>
    <t>NORMAN, Joshua James</t>
  </si>
  <si>
    <t>NORMAN, Larry</t>
  </si>
  <si>
    <t>NORTHE, Russell</t>
  </si>
  <si>
    <t>NOTT, Stefan</t>
  </si>
  <si>
    <t>NUGENT, Katrina</t>
  </si>
  <si>
    <t>NUSKE, Marilyn</t>
  </si>
  <si>
    <t>Gippsland South</t>
  </si>
  <si>
    <t>O'BRIEN, Danny</t>
  </si>
  <si>
    <t>O'BRIEN, Michael</t>
  </si>
  <si>
    <t>O'BRIEN, Peter</t>
  </si>
  <si>
    <t>O'BRIEN, Tony</t>
  </si>
  <si>
    <t>O'CONNELL, Lachlan</t>
  </si>
  <si>
    <t>O'CONNOR, Cindy</t>
  </si>
  <si>
    <t>O'CONNOR, Jenny</t>
  </si>
  <si>
    <t>O'DAL, Lorraine</t>
  </si>
  <si>
    <t>O'DONOHUE, Edward</t>
  </si>
  <si>
    <t>O'FLYNN, Caleb</t>
  </si>
  <si>
    <t>O'HEA, Padraig</t>
  </si>
  <si>
    <t>OLDMEADOW, Emily</t>
  </si>
  <si>
    <t>ONDARCHIE, Craig</t>
  </si>
  <si>
    <t>O'NEILL, Stuart</t>
  </si>
  <si>
    <t>ONLEY, Ian</t>
  </si>
  <si>
    <t>ORCHARD, Jeremy</t>
  </si>
  <si>
    <t>OSECKAS, Peter</t>
  </si>
  <si>
    <t>O'SULLIVAN, Kirsty</t>
  </si>
  <si>
    <t>O'SULLIVAN, Luke</t>
  </si>
  <si>
    <t>O'SULLIVAN, Shane</t>
  </si>
  <si>
    <t>OVEREND, Jim</t>
  </si>
  <si>
    <t>PAIN, Geoff</t>
  </si>
  <si>
    <t>PAKULA, Martin</t>
  </si>
  <si>
    <t>PALLAS, Tim</t>
  </si>
  <si>
    <t>PALMA, Michael Joseph</t>
  </si>
  <si>
    <t>PARKER, Suzanne</t>
  </si>
  <si>
    <t>PARRAMORE, Ruth</t>
  </si>
  <si>
    <t>PASCOE, Robert</t>
  </si>
  <si>
    <t>PATERSON, Sophie</t>
  </si>
  <si>
    <t>PATTEN, Fiona</t>
  </si>
  <si>
    <t>PATTERSON, Wendy</t>
  </si>
  <si>
    <t>PAYNE, Rachel</t>
  </si>
  <si>
    <t>PAYNTER, Brian</t>
  </si>
  <si>
    <t>PEARSON, Danny</t>
  </si>
  <si>
    <t>PENNICUIK, Sue</t>
  </si>
  <si>
    <t>PERERA, Virosh</t>
  </si>
  <si>
    <t>PEREYRA, Elena</t>
  </si>
  <si>
    <t>PERRIAM, Grace</t>
  </si>
  <si>
    <t>PERRIAM, Matthew</t>
  </si>
  <si>
    <t>PERSSE, Louise</t>
  </si>
  <si>
    <t>PERSSON, James</t>
  </si>
  <si>
    <t>PESUTTO, John</t>
  </si>
  <si>
    <t>PETERS, Toni Frances</t>
  </si>
  <si>
    <t>PEULICH, Inga</t>
  </si>
  <si>
    <t>PHARAOH, Neil</t>
  </si>
  <si>
    <t>PHILLIPS, Dominic</t>
  </si>
  <si>
    <t>PHILLIPS, Peter</t>
  </si>
  <si>
    <t>PHILPOTT-SMART, Simone</t>
  </si>
  <si>
    <t>PITTS, Damien</t>
  </si>
  <si>
    <t>PODGER, Ben</t>
  </si>
  <si>
    <t>POLISTENA, Mark</t>
  </si>
  <si>
    <t>PONGRACIC, Karl Jozef</t>
  </si>
  <si>
    <t>POON, Bruce</t>
  </si>
  <si>
    <t>POPE, Lawrence</t>
  </si>
  <si>
    <t>POTENZA, Gino</t>
  </si>
  <si>
    <t>POULTON, Grant</t>
  </si>
  <si>
    <t>PRELORENZO, Anthony</t>
  </si>
  <si>
    <t>PRICE, Stephanie</t>
  </si>
  <si>
    <t>PRIDHAM, Alison</t>
  </si>
  <si>
    <t>PRIMMER, Rebbecca</t>
  </si>
  <si>
    <t>PROUD, Russel</t>
  </si>
  <si>
    <t>PSAILA, Kirsten</t>
  </si>
  <si>
    <t>PULFORD, Jaala</t>
  </si>
  <si>
    <t>PURCELL, Aaron</t>
  </si>
  <si>
    <t>PURCELL, James</t>
  </si>
  <si>
    <t>PURCELL, Nathan</t>
  </si>
  <si>
    <t>PURTILL, Joseph</t>
  </si>
  <si>
    <t>QUILTY, Tim</t>
  </si>
  <si>
    <t>RACO, Francesco Antonio</t>
  </si>
  <si>
    <t>RAFALOWICZ, Josef</t>
  </si>
  <si>
    <t>RAGUPATHY, Ravi</t>
  </si>
  <si>
    <t>RAI, Neelam</t>
  </si>
  <si>
    <t>RAJASINGHE, Ovi</t>
  </si>
  <si>
    <t>RAMCHARAN, Ben</t>
  </si>
  <si>
    <t>RAMSAY, Tamasin</t>
  </si>
  <si>
    <t>RAMSEY, Sophie</t>
  </si>
  <si>
    <t>RATNAM, Samantha</t>
  </si>
  <si>
    <t>RAYMOND, Steve</t>
  </si>
  <si>
    <t>READ, Rose</t>
  </si>
  <si>
    <t>READ, Tim</t>
  </si>
  <si>
    <t>REDFORD, Snezana</t>
  </si>
  <si>
    <t>REESON, Ben</t>
  </si>
  <si>
    <t>REEVES, Christopher</t>
  </si>
  <si>
    <t>REEVES, Mark</t>
  </si>
  <si>
    <t>REICH, Nicholas</t>
  </si>
  <si>
    <t>REID, Ben</t>
  </si>
  <si>
    <t>REID, Phil</t>
  </si>
  <si>
    <t>REISNER, John</t>
  </si>
  <si>
    <t>RICHARDS, Mark</t>
  </si>
  <si>
    <t>RICHARDS, Pauline</t>
  </si>
  <si>
    <t>RICHARDSON, Tim</t>
  </si>
  <si>
    <t>RICHINGS, Nadine</t>
  </si>
  <si>
    <t>RICH-PHILLIPS, Gordon</t>
  </si>
  <si>
    <t>RIGG, Wayne</t>
  </si>
  <si>
    <t>RIGGS, Terry</t>
  </si>
  <si>
    <t>RIORDAN, Richard</t>
  </si>
  <si>
    <t>RIPA, Frank</t>
  </si>
  <si>
    <t>RIPA, Robert</t>
  </si>
  <si>
    <t>RITCHIE, Gail</t>
  </si>
  <si>
    <t>RIVENDELL, Julie</t>
  </si>
  <si>
    <t>ROBSON, Paul</t>
  </si>
  <si>
    <t>ROOKES, Benjamin</t>
  </si>
  <si>
    <t>ROPERTO, Joshua</t>
  </si>
  <si>
    <t>ROSS, Graham</t>
  </si>
  <si>
    <t>ROWAN, Nicole</t>
  </si>
  <si>
    <t>ROWSWELL, Brad</t>
  </si>
  <si>
    <t>ROY, Grace</t>
  </si>
  <si>
    <t>ROYAL, Mark Thomas</t>
  </si>
  <si>
    <t>RUDRA, Jyothi</t>
  </si>
  <si>
    <t>RUNDLE, Norrian</t>
  </si>
  <si>
    <t>RUYTER, Monique</t>
  </si>
  <si>
    <t>RYALL, Dee</t>
  </si>
  <si>
    <t>RYAN, Denise</t>
  </si>
  <si>
    <t>RYAN, Dermot E.</t>
  </si>
  <si>
    <t>RYAN, Imelda T.</t>
  </si>
  <si>
    <t>RYAN, Judy</t>
  </si>
  <si>
    <t>RYAN, Steph</t>
  </si>
  <si>
    <t>SABA, Ibrahim</t>
  </si>
  <si>
    <t>SAINT-JAMES, Virginia</t>
  </si>
  <si>
    <t>SALMON, Trevor Leslie</t>
  </si>
  <si>
    <t>SALOUMI, Lynnette</t>
  </si>
  <si>
    <t>SAMPSON, Louise</t>
  </si>
  <si>
    <t>SANDELL, Ellen</t>
  </si>
  <si>
    <t>SASH, Anne</t>
  </si>
  <si>
    <t>SATI, Arnav</t>
  </si>
  <si>
    <t>SAUNDERS, Paul</t>
  </si>
  <si>
    <t>SAYAR, Nessie</t>
  </si>
  <si>
    <t>SCATURCHIO, Paul</t>
  </si>
  <si>
    <t>SCHADE, Darin</t>
  </si>
  <si>
    <t>SCHRAM, Nathan</t>
  </si>
  <si>
    <t>SCHULTINK, Christian</t>
  </si>
  <si>
    <t>SCHULTZ, Ben</t>
  </si>
  <si>
    <t>SCHUMANN, Ralf</t>
  </si>
  <si>
    <t>SCHURINK, John</t>
  </si>
  <si>
    <t>SCHWARZ, Peter</t>
  </si>
  <si>
    <t>SCOTT, Robin</t>
  </si>
  <si>
    <t>SEABROOK, Philip Richard</t>
  </si>
  <si>
    <t>SEMMENS, Rachel</t>
  </si>
  <si>
    <t>SEREY, Susan</t>
  </si>
  <si>
    <t>SETTLE, Michaela</t>
  </si>
  <si>
    <t>SHAHBAZ, Muhammad</t>
  </si>
  <si>
    <t>SHARMA, Chetan</t>
  </si>
  <si>
    <t>SHARMA, Natasha</t>
  </si>
  <si>
    <t>SHARMA, Pratibha</t>
  </si>
  <si>
    <t>SHEA, Barry</t>
  </si>
  <si>
    <t>SHEED, Suzanna</t>
  </si>
  <si>
    <t>SHEFFIELD-BROTHERTON, Beck</t>
  </si>
  <si>
    <t>SHING, Harriet</t>
  </si>
  <si>
    <t>SHNOOKAL, Liezl</t>
  </si>
  <si>
    <t>SIMIC, Ogy</t>
  </si>
  <si>
    <t>SIMIC, Serge</t>
  </si>
  <si>
    <t>SIMONS, Marcia</t>
  </si>
  <si>
    <t>SIMS, Nia R.</t>
  </si>
  <si>
    <t>SINCLAIR, David</t>
  </si>
  <si>
    <t>SINCLAIR, Janette</t>
  </si>
  <si>
    <t>SINDT, Christine</t>
  </si>
  <si>
    <t>SINGH, Bobby</t>
  </si>
  <si>
    <t>SINGH, Gagandeep</t>
  </si>
  <si>
    <t>SINGH, Gurdawar</t>
  </si>
  <si>
    <t>SINGH, Harkirat</t>
  </si>
  <si>
    <t>SINGH, Inderpal</t>
  </si>
  <si>
    <t>SINGH, Lakhwinder</t>
  </si>
  <si>
    <t>SINGH, Ramanjit</t>
  </si>
  <si>
    <t>SINGH, Sukhraj</t>
  </si>
  <si>
    <t>SINGH, Tarlochan</t>
  </si>
  <si>
    <t>SMALL, Jerome</t>
  </si>
  <si>
    <t>SMARRELLI, Franca</t>
  </si>
  <si>
    <t>SMEDLEY, Marian</t>
  </si>
  <si>
    <t>SMITH, Alison May</t>
  </si>
  <si>
    <t>SMITH, Cynthia</t>
  </si>
  <si>
    <t>SMITH, Jeremy</t>
  </si>
  <si>
    <t>SMITH, Miranda</t>
  </si>
  <si>
    <t>SMITH, Reade</t>
  </si>
  <si>
    <t>SMITH, Ryan</t>
  </si>
  <si>
    <t>SMITH, Tim</t>
  </si>
  <si>
    <t>SNELLING, David</t>
  </si>
  <si>
    <t>SOK, Edward</t>
  </si>
  <si>
    <t>SOMYUREK, Adem</t>
  </si>
  <si>
    <t>SOULTANIDIS, Jason</t>
  </si>
  <si>
    <t>SOURASIS, Kerry</t>
  </si>
  <si>
    <t>SOUTHWICK, David</t>
  </si>
  <si>
    <t>SPENCE, Ros</t>
  </si>
  <si>
    <t>SPENCER, Ian</t>
  </si>
  <si>
    <t>SPRINGLE, Nina</t>
  </si>
  <si>
    <t>SQUIRES, Oliver</t>
  </si>
  <si>
    <t>STAIKOS, Nick</t>
  </si>
  <si>
    <t>STALEY, Louise</t>
  </si>
  <si>
    <t>STANDEN, Graeme</t>
  </si>
  <si>
    <t>STANYON, Clement</t>
  </si>
  <si>
    <t>STAVRESKI, Nikola</t>
  </si>
  <si>
    <t>STEPHENSON, Matt</t>
  </si>
  <si>
    <t>STERRY, Clyde</t>
  </si>
  <si>
    <t>STEVENS, Peter</t>
  </si>
  <si>
    <t>STEVENS-TODD, Damien</t>
  </si>
  <si>
    <t>STIRLING, Grant</t>
  </si>
  <si>
    <t>STITT, Ingrid</t>
  </si>
  <si>
    <t>STODDART, Cameron</t>
  </si>
  <si>
    <t>STOKES, Donald</t>
  </si>
  <si>
    <t>STOTT, Dave</t>
  </si>
  <si>
    <t>STRAUB, Daniel Allan</t>
  </si>
  <si>
    <t>SULEYMAN, Natalie</t>
  </si>
  <si>
    <t>SULLIVAN, Ellie Jean</t>
  </si>
  <si>
    <t>SULLIVAN, Peter</t>
  </si>
  <si>
    <t>SUN, Shan</t>
  </si>
  <si>
    <t>SUN, Sophia</t>
  </si>
  <si>
    <t>SYED, Zulfi</t>
  </si>
  <si>
    <t>SYMES, Jaclyn</t>
  </si>
  <si>
    <t>TAIT, Mark</t>
  </si>
  <si>
    <t>TAK, Meng Heang</t>
  </si>
  <si>
    <t>TATE, Sheriden</t>
  </si>
  <si>
    <t>TAYLOR, Cathy</t>
  </si>
  <si>
    <t>TAYLOR, Darrel</t>
  </si>
  <si>
    <t>TAYLOR, Hamish</t>
  </si>
  <si>
    <t>TAYLOR, Jackson</t>
  </si>
  <si>
    <t>TAYLOR, Nina</t>
  </si>
  <si>
    <t>TEDESCO, Michelle</t>
  </si>
  <si>
    <t>TELLESSON, Michael</t>
  </si>
  <si>
    <t>TERPSTRA, Sonja</t>
  </si>
  <si>
    <t>TERZIC, Barry</t>
  </si>
  <si>
    <t>THEOPHANOUS, Kat</t>
  </si>
  <si>
    <t>THESING, Ralf</t>
  </si>
  <si>
    <t>THIRKETTLE-WATTS, David</t>
  </si>
  <si>
    <t>THOMAS, Bernadette</t>
  </si>
  <si>
    <t>THOMAS, Mary-Anne</t>
  </si>
  <si>
    <t>THOMAS, Matthew</t>
  </si>
  <si>
    <t>THOMPSON, Braeden</t>
  </si>
  <si>
    <t>THOMPSON, Mark</t>
  </si>
  <si>
    <t>THOMSON, Nakita</t>
  </si>
  <si>
    <t>THOREN, Kayleen</t>
  </si>
  <si>
    <t>THORPE, Lidia</t>
  </si>
  <si>
    <t>TIERNEY, Gayle</t>
  </si>
  <si>
    <t>TILLEY, Bill</t>
  </si>
  <si>
    <t>TILTON, Jake</t>
  </si>
  <si>
    <t>TIMMIS, Steven John</t>
  </si>
  <si>
    <t>TIMPANO, Francesco</t>
  </si>
  <si>
    <t>TOMLIN, Tom</t>
  </si>
  <si>
    <t>TOSCANO, Joseph</t>
  </si>
  <si>
    <t>TRAN, Kevin Quoc</t>
  </si>
  <si>
    <t>TRUONG, Huong</t>
  </si>
  <si>
    <t>TRUSCOTT, Jeff</t>
  </si>
  <si>
    <t>TURNER, Bob</t>
  </si>
  <si>
    <t>TWIDALE, Jamie</t>
  </si>
  <si>
    <t>TYMMS, Daniela</t>
  </si>
  <si>
    <t>TZELEPIS, Chris</t>
  </si>
  <si>
    <t>VAGHELA, Kaushaliya Virjibhai</t>
  </si>
  <si>
    <t>VALLENCE, Bridget</t>
  </si>
  <si>
    <t>VAN DEN EYNDE, Onno</t>
  </si>
  <si>
    <t>VAN DER HORST, Joel</t>
  </si>
  <si>
    <t>Van LUENEN, Shelley</t>
  </si>
  <si>
    <t>VEHLEN, Jarred</t>
  </si>
  <si>
    <t>VERMA, Amit</t>
  </si>
  <si>
    <t>VERMA, Ash</t>
  </si>
  <si>
    <t>VERZIJL, Hans</t>
  </si>
  <si>
    <t>VICTORIA, Heidi</t>
  </si>
  <si>
    <t>VILLAGONZALO, Walter</t>
  </si>
  <si>
    <t>VISA, Moti Ram</t>
  </si>
  <si>
    <t>VO, Hung</t>
  </si>
  <si>
    <t>VOS, Jake</t>
  </si>
  <si>
    <t>WAIN, Stacey</t>
  </si>
  <si>
    <t>WAKELING, Nick</t>
  </si>
  <si>
    <t>WALSH, Peter</t>
  </si>
  <si>
    <t>WARD, Liam</t>
  </si>
  <si>
    <t>WARD, Vicki</t>
  </si>
  <si>
    <t>WARING, Rohan</t>
  </si>
  <si>
    <t>WATSON, Stephen</t>
  </si>
  <si>
    <t>WATT, Graham</t>
  </si>
  <si>
    <t>WATTERS, Lindsay</t>
  </si>
  <si>
    <t>WEARNE, Madeleine</t>
  </si>
  <si>
    <t>WEBB, Hayley</t>
  </si>
  <si>
    <t>WELLS, Kim</t>
  </si>
  <si>
    <t>WEYMOUTH, Theresa</t>
  </si>
  <si>
    <t>WHELAN, Laurie</t>
  </si>
  <si>
    <t>WHITE, Ryan</t>
  </si>
  <si>
    <t>WHITEHEAD, Adrian</t>
  </si>
  <si>
    <t>WHITFIELD, Rodney</t>
  </si>
  <si>
    <t>WHITTAKER, Megan</t>
  </si>
  <si>
    <t>WIGHT, Dylan James</t>
  </si>
  <si>
    <t>WILDING, Royston</t>
  </si>
  <si>
    <t>WILKINS, Perrin</t>
  </si>
  <si>
    <t>WILLATON, Murray</t>
  </si>
  <si>
    <t>WILLIAMS, Andrew</t>
  </si>
  <si>
    <t>WILLIAMS, Gabrielle</t>
  </si>
  <si>
    <t>WILLIAMS, James</t>
  </si>
  <si>
    <t>WILLIAMS, Peter</t>
  </si>
  <si>
    <t>WILLIAMSON, Emma</t>
  </si>
  <si>
    <t>WOJTONIS, Adam</t>
  </si>
  <si>
    <t>WOLF, Gottfried</t>
  </si>
  <si>
    <t>WOOD, David</t>
  </si>
  <si>
    <t>WOOLDRIDGE, Mary</t>
  </si>
  <si>
    <t>WRIGHT, Catherine</t>
  </si>
  <si>
    <t>WRIGHT, Madison</t>
  </si>
  <si>
    <t>WRIGHT, Mark</t>
  </si>
  <si>
    <t>WRIGHT, Richard</t>
  </si>
  <si>
    <t>WYLIE, James</t>
  </si>
  <si>
    <t>WYNNE, Richard</t>
  </si>
  <si>
    <t>YADAV, Santosh Kumar</t>
  </si>
  <si>
    <t>YANG, Miaosheng</t>
  </si>
  <si>
    <t>YEMINI, Avi</t>
  </si>
  <si>
    <t>YIGIT, Burhan</t>
  </si>
  <si>
    <t>YILDIZ, Oscar</t>
  </si>
  <si>
    <t>YOUNG, Daniel</t>
  </si>
  <si>
    <t>ZHUANG, Zhi Gang</t>
  </si>
  <si>
    <t>ZIBELL, Linda</t>
  </si>
  <si>
    <t>ZIGOURAS, Christina</t>
  </si>
  <si>
    <t>ZOGHEIB, Golda</t>
  </si>
  <si>
    <t>2018 state election - AEF recipients</t>
  </si>
  <si>
    <t>2022 State election pre-liminary FPV result - AEF recipients</t>
  </si>
  <si>
    <t>2022 nomination list</t>
  </si>
  <si>
    <t>no. of elected member</t>
  </si>
  <si>
    <t>Independent Candidate</t>
  </si>
  <si>
    <t>y</t>
  </si>
  <si>
    <t>Australian Labor Party - Victoria Branch</t>
  </si>
  <si>
    <t>Legalise Cannabis Victoria</t>
  </si>
  <si>
    <t>LEGALISE CANNABIS VICTORIA</t>
  </si>
  <si>
    <t>Catherine Cumming</t>
  </si>
  <si>
    <t>Pauline Hanson's One Nation</t>
  </si>
  <si>
    <t>PAULINE HANSON'S ONE NATION</t>
  </si>
  <si>
    <t>Nationals Party of Australia - Victoria</t>
  </si>
  <si>
    <t>Sustainable Australia (Vic)</t>
  </si>
  <si>
    <t>2018 State election existing funding candidate</t>
  </si>
  <si>
    <t>Adem Somyurek</t>
  </si>
  <si>
    <t>Kaushaliya Vaghela</t>
  </si>
  <si>
    <t>Democratic Labour Party</t>
  </si>
  <si>
    <t>New Democrats</t>
  </si>
  <si>
    <t>Angry Victorians Party</t>
  </si>
  <si>
    <t>House</t>
  </si>
  <si>
    <t>District</t>
  </si>
  <si>
    <t>Candidate</t>
  </si>
  <si>
    <t xml:space="preserve"> 1st pref votes </t>
  </si>
  <si>
    <t>% of 1st pref votes</t>
  </si>
  <si>
    <t>Elected</t>
  </si>
  <si>
    <t>Met % criteria</t>
  </si>
  <si>
    <t>Met elected criteria if not %</t>
  </si>
  <si>
    <t>ALP</t>
  </si>
  <si>
    <t>Nationals</t>
  </si>
  <si>
    <t>Greens</t>
  </si>
  <si>
    <t>Animal Justice</t>
  </si>
  <si>
    <t>Aussie Battler Party</t>
  </si>
  <si>
    <t>Australian Liberty Alliance</t>
  </si>
  <si>
    <t>Independent</t>
  </si>
  <si>
    <t> 3.90%</t>
  </si>
  <si>
    <t>No</t>
  </si>
  <si>
    <t> 4.46%</t>
  </si>
  <si>
    <t> 4.47%</t>
  </si>
  <si>
    <t> 6.38%</t>
  </si>
  <si>
    <t> 1.93%</t>
  </si>
  <si>
    <t> 5.06%</t>
  </si>
  <si>
    <t> 1.89%</t>
  </si>
  <si>
    <t> 2.88%</t>
  </si>
  <si>
    <t> 4.10%</t>
  </si>
  <si>
    <t> 2.65%</t>
  </si>
  <si>
    <t> 3.02%</t>
  </si>
  <si>
    <t> 4.94%</t>
  </si>
  <si>
    <t> 7.60%</t>
  </si>
  <si>
    <t> 3.11%</t>
  </si>
  <si>
    <t> 2.84%</t>
  </si>
  <si>
    <t> 6.55%</t>
  </si>
  <si>
    <t> 2.25%</t>
  </si>
  <si>
    <t> 2.36%</t>
  </si>
  <si>
    <t> 3.69%</t>
  </si>
  <si>
    <t> 7.54%</t>
  </si>
  <si>
    <t> 6.92%</t>
  </si>
  <si>
    <t> 3.95%</t>
  </si>
  <si>
    <t> 3.01%</t>
  </si>
  <si>
    <t> 2.05%</t>
  </si>
  <si>
    <t> 2.82%</t>
  </si>
  <si>
    <t> 6.73%</t>
  </si>
  <si>
    <t> 2.80%</t>
  </si>
  <si>
    <t> 5.33%</t>
  </si>
  <si>
    <t> 4.20%</t>
  </si>
  <si>
    <t> 2.41%</t>
  </si>
  <si>
    <t> 2.33%</t>
  </si>
  <si>
    <t> 1.99%</t>
  </si>
  <si>
    <t> 4.06%</t>
  </si>
  <si>
    <t> 2.23%</t>
  </si>
  <si>
    <t> 2.89%</t>
  </si>
  <si>
    <t> 2.86%</t>
  </si>
  <si>
    <t> 2.08%</t>
  </si>
  <si>
    <t> 3.34%</t>
  </si>
  <si>
    <t> 3.05%</t>
  </si>
  <si>
    <t> 2.48%</t>
  </si>
  <si>
    <t> 4.51%</t>
  </si>
  <si>
    <t> 3.46%</t>
  </si>
  <si>
    <t> 0.57%</t>
  </si>
  <si>
    <t> 2.22%</t>
  </si>
  <si>
    <t> 0.39%</t>
  </si>
  <si>
    <t> 8.59%</t>
  </si>
  <si>
    <t> 8.16%</t>
  </si>
  <si>
    <t> 16.56%</t>
  </si>
  <si>
    <t> 8.99%</t>
  </si>
  <si>
    <t> 5.69%</t>
  </si>
  <si>
    <t> 8.47%</t>
  </si>
  <si>
    <t> 3.78%</t>
  </si>
  <si>
    <t> 8.04%</t>
  </si>
  <si>
    <t> 13.05%</t>
  </si>
  <si>
    <t> 7.52%</t>
  </si>
  <si>
    <t> 14.70%</t>
  </si>
  <si>
    <t> 15.10%</t>
  </si>
  <si>
    <t> 8.09%</t>
  </si>
  <si>
    <t> 40.06%</t>
  </si>
  <si>
    <t> 11.32%</t>
  </si>
  <si>
    <t> 7.95%</t>
  </si>
  <si>
    <t> 9.18%</t>
  </si>
  <si>
    <t> 12.19%</t>
  </si>
  <si>
    <t> 5.87%</t>
  </si>
  <si>
    <t> 14.13%</t>
  </si>
  <si>
    <t> 10.53%</t>
  </si>
  <si>
    <t> 3.93%</t>
  </si>
  <si>
    <t> 9.19%</t>
  </si>
  <si>
    <t> 7.51%</t>
  </si>
  <si>
    <t> 10.42%</t>
  </si>
  <si>
    <t> 10.44%</t>
  </si>
  <si>
    <t> 16.81%</t>
  </si>
  <si>
    <t> 5.24%</t>
  </si>
  <si>
    <t> 10.09%</t>
  </si>
  <si>
    <t> 9.58%</t>
  </si>
  <si>
    <t> 16.74%</t>
  </si>
  <si>
    <t> 8.83%</t>
  </si>
  <si>
    <t> 7.57%</t>
  </si>
  <si>
    <t> 9.49%</t>
  </si>
  <si>
    <t> 10.62%</t>
  </si>
  <si>
    <t> 6.21%</t>
  </si>
  <si>
    <t> 9.70%</t>
  </si>
  <si>
    <t> 8.67%</t>
  </si>
  <si>
    <t> 18.26%</t>
  </si>
  <si>
    <t> 14.73%</t>
  </si>
  <si>
    <t> 15.38%</t>
  </si>
  <si>
    <t> 8.58%</t>
  </si>
  <si>
    <t> 7.49%</t>
  </si>
  <si>
    <t> 5.34%</t>
  </si>
  <si>
    <t> 9.81%</t>
  </si>
  <si>
    <t> 12.56%</t>
  </si>
  <si>
    <t> 38.85%</t>
  </si>
  <si>
    <t> 4.71%</t>
  </si>
  <si>
    <t> 3.80%</t>
  </si>
  <si>
    <t> 5.30%</t>
  </si>
  <si>
    <t> 15.34%</t>
  </si>
  <si>
    <t> 7.87%</t>
  </si>
  <si>
    <t> 9.80%</t>
  </si>
  <si>
    <t> 3.64%</t>
  </si>
  <si>
    <t> 10.23%</t>
  </si>
  <si>
    <t> 6.22%</t>
  </si>
  <si>
    <t> 4.25%</t>
  </si>
  <si>
    <t> 5.97%</t>
  </si>
  <si>
    <t> 6.17%</t>
  </si>
  <si>
    <t> 6.52%</t>
  </si>
  <si>
    <t> 12.02%</t>
  </si>
  <si>
    <t> 6.85%</t>
  </si>
  <si>
    <t> 39.52%</t>
  </si>
  <si>
    <t> 10.87%</t>
  </si>
  <si>
    <t> 12.94%</t>
  </si>
  <si>
    <t> 9.79%</t>
  </si>
  <si>
    <t> 28.07%</t>
  </si>
  <si>
    <t> 15.09%</t>
  </si>
  <si>
    <t> 34.23%</t>
  </si>
  <si>
    <t> 13.71%</t>
  </si>
  <si>
    <t> 4.16%</t>
  </si>
  <si>
    <t> 10.00%</t>
  </si>
  <si>
    <t> 8.15%</t>
  </si>
  <si>
    <t> 2.42%</t>
  </si>
  <si>
    <t> 8.62%</t>
  </si>
  <si>
    <t> 6.19%</t>
  </si>
  <si>
    <t> 12.28%</t>
  </si>
  <si>
    <t> 7.77%</t>
  </si>
  <si>
    <t> 6.39%</t>
  </si>
  <si>
    <t> 7.61%</t>
  </si>
  <si>
    <t> 10.37%</t>
  </si>
  <si>
    <t> 9.68%</t>
  </si>
  <si>
    <t> 6.53%</t>
  </si>
  <si>
    <t> 16.05%</t>
  </si>
  <si>
    <t> 6.82%</t>
  </si>
  <si>
    <t> 6.40%</t>
  </si>
  <si>
    <t> 43.37%</t>
  </si>
  <si>
    <t> 51.40%</t>
  </si>
  <si>
    <t> 40.24%</t>
  </si>
  <si>
    <t> 40.78%</t>
  </si>
  <si>
    <t> 49.87%</t>
  </si>
  <si>
    <t> 18.02%</t>
  </si>
  <si>
    <t> 50.35%</t>
  </si>
  <si>
    <t> 53.48%</t>
  </si>
  <si>
    <t> 50.20%</t>
  </si>
  <si>
    <t> 40.05%</t>
  </si>
  <si>
    <t> 31.46%</t>
  </si>
  <si>
    <t> 68.28%</t>
  </si>
  <si>
    <t> 38.02%</t>
  </si>
  <si>
    <t> 36.50%</t>
  </si>
  <si>
    <t> 56.17%</t>
  </si>
  <si>
    <t> 49.14%</t>
  </si>
  <si>
    <t> 52.74%</t>
  </si>
  <si>
    <t> 34.24%</t>
  </si>
  <si>
    <t> 55.55%</t>
  </si>
  <si>
    <t> 50.29%</t>
  </si>
  <si>
    <t> 37.90%</t>
  </si>
  <si>
    <t> 66.00%</t>
  </si>
  <si>
    <t> 35.77%</t>
  </si>
  <si>
    <t> 49.22%</t>
  </si>
  <si>
    <t> 46.23%</t>
  </si>
  <si>
    <t> 28.59%</t>
  </si>
  <si>
    <t> 40.42%</t>
  </si>
  <si>
    <t> 41.01%</t>
  </si>
  <si>
    <t> 57.12%</t>
  </si>
  <si>
    <t> 40.57%</t>
  </si>
  <si>
    <t> 45.85%</t>
  </si>
  <si>
    <t> 40.37%</t>
  </si>
  <si>
    <t> 41.12%</t>
  </si>
  <si>
    <t> 21.72%</t>
  </si>
  <si>
    <t> 28.40%</t>
  </si>
  <si>
    <t> 38.47%</t>
  </si>
  <si>
    <t> 32.21%</t>
  </si>
  <si>
    <t> 46.45%</t>
  </si>
  <si>
    <t> 30.85%</t>
  </si>
  <si>
    <t> 54.61%</t>
  </si>
  <si>
    <t> 63.51%</t>
  </si>
  <si>
    <t> 57.92%</t>
  </si>
  <si>
    <t> 20.11%</t>
  </si>
  <si>
    <t> 47.97%</t>
  </si>
  <si>
    <t> 30.05%</t>
  </si>
  <si>
    <t> 35.92%</t>
  </si>
  <si>
    <t> 34.93%</t>
  </si>
  <si>
    <t> 17.21%</t>
  </si>
  <si>
    <t> 62.71%</t>
  </si>
  <si>
    <t> 41.89%</t>
  </si>
  <si>
    <t> 50.15%</t>
  </si>
  <si>
    <t> 34.28%</t>
  </si>
  <si>
    <t> 34.19%</t>
  </si>
  <si>
    <t> 43.74%</t>
  </si>
  <si>
    <t> 56.73%</t>
  </si>
  <si>
    <t> 19.39%</t>
  </si>
  <si>
    <t> 35.54%</t>
  </si>
  <si>
    <t> 50.12%</t>
  </si>
  <si>
    <t> 49.93%</t>
  </si>
  <si>
    <t> 37.47%</t>
  </si>
  <si>
    <t> 54.79%</t>
  </si>
  <si>
    <t> 41.71%</t>
  </si>
  <si>
    <t> 53.57%</t>
  </si>
  <si>
    <t> 20.58%</t>
  </si>
  <si>
    <t> 37.74%</t>
  </si>
  <si>
    <t> 33.06%</t>
  </si>
  <si>
    <t> 28.95%</t>
  </si>
  <si>
    <t> 51.97%</t>
  </si>
  <si>
    <t> 44.39%</t>
  </si>
  <si>
    <t> 42.08%</t>
  </si>
  <si>
    <t> 38.15%</t>
  </si>
  <si>
    <t> 32.89%</t>
  </si>
  <si>
    <t> 11.56%</t>
  </si>
  <si>
    <t> 37.25%</t>
  </si>
  <si>
    <t> 24.53%</t>
  </si>
  <si>
    <t> 59.67%</t>
  </si>
  <si>
    <t> 58.40%</t>
  </si>
  <si>
    <t> 60.94%</t>
  </si>
  <si>
    <t> 56.20%</t>
  </si>
  <si>
    <t> 61.69%</t>
  </si>
  <si>
    <t> 35.36%</t>
  </si>
  <si>
    <t> 49.39%</t>
  </si>
  <si>
    <t> 45.41%</t>
  </si>
  <si>
    <t> 50.36%</t>
  </si>
  <si>
    <t> 54.30%</t>
  </si>
  <si>
    <t> 59.42%</t>
  </si>
  <si>
    <t> 2.50%</t>
  </si>
  <si>
    <t> 1.56%</t>
  </si>
  <si>
    <t> 4.40%</t>
  </si>
  <si>
    <t> 4.26%</t>
  </si>
  <si>
    <t> 2.76%</t>
  </si>
  <si>
    <t> 4.82%</t>
  </si>
  <si>
    <t> 2.71%</t>
  </si>
  <si>
    <t> 1.23%</t>
  </si>
  <si>
    <t> 4.48%</t>
  </si>
  <si>
    <t> 3.73%</t>
  </si>
  <si>
    <t> 3.40%</t>
  </si>
  <si>
    <t> 2.99%</t>
  </si>
  <si>
    <t> 6.57%</t>
  </si>
  <si>
    <t> 1.60%</t>
  </si>
  <si>
    <t> 2.60%</t>
  </si>
  <si>
    <t> 2.51%</t>
  </si>
  <si>
    <t> 1.12%</t>
  </si>
  <si>
    <t> 1.68%</t>
  </si>
  <si>
    <t> 1.82%</t>
  </si>
  <si>
    <t> 1.52%</t>
  </si>
  <si>
    <t> 2.06%</t>
  </si>
  <si>
    <t> 3.72%</t>
  </si>
  <si>
    <t> 1.63%</t>
  </si>
  <si>
    <t> 3.23%</t>
  </si>
  <si>
    <t> 2.77%</t>
  </si>
  <si>
    <t> 3.29%</t>
  </si>
  <si>
    <t> 1.61%</t>
  </si>
  <si>
    <t> 2.72%</t>
  </si>
  <si>
    <t> 2.31%</t>
  </si>
  <si>
    <t> 3.28%</t>
  </si>
  <si>
    <t> 2.93%</t>
  </si>
  <si>
    <t> 1.66%</t>
  </si>
  <si>
    <t> 3.04%</t>
  </si>
  <si>
    <t> 3.75%</t>
  </si>
  <si>
    <t> 31.25%</t>
  </si>
  <si>
    <t> 23.86%</t>
  </si>
  <si>
    <t> 40.97%</t>
  </si>
  <si>
    <t> 46.29%</t>
  </si>
  <si>
    <t> 35.49%</t>
  </si>
  <si>
    <t> 39.86%</t>
  </si>
  <si>
    <t> 20.86%</t>
  </si>
  <si>
    <t> 27.09%</t>
  </si>
  <si>
    <t> 33.29%</t>
  </si>
  <si>
    <t> 45.25%</t>
  </si>
  <si>
    <t> 45.40%</t>
  </si>
  <si>
    <t> 16.48%</t>
  </si>
  <si>
    <t> 10.13%</t>
  </si>
  <si>
    <t> 52.18%</t>
  </si>
  <si>
    <t> 28.37%</t>
  </si>
  <si>
    <t> 30.89%</t>
  </si>
  <si>
    <t> 42.73%</t>
  </si>
  <si>
    <t> 32.85%</t>
  </si>
  <si>
    <t> 46.85%</t>
  </si>
  <si>
    <t> 24.71%</t>
  </si>
  <si>
    <t> 32.22%</t>
  </si>
  <si>
    <t> 23.01%</t>
  </si>
  <si>
    <t> 48.35%</t>
  </si>
  <si>
    <t> 38.81%</t>
  </si>
  <si>
    <t> 27.52%</t>
  </si>
  <si>
    <t> 49.49%</t>
  </si>
  <si>
    <t> 49.41%</t>
  </si>
  <si>
    <t> 18.55%</t>
  </si>
  <si>
    <t> 48.61%</t>
  </si>
  <si>
    <t> 32.68%</t>
  </si>
  <si>
    <t> 20.15%</t>
  </si>
  <si>
    <t> 48.26%</t>
  </si>
  <si>
    <t> 46.31%</t>
  </si>
  <si>
    <t> 43.89%</t>
  </si>
  <si>
    <t> 32.33%</t>
  </si>
  <si>
    <t> 49.26%</t>
  </si>
  <si>
    <t> 28.67%</t>
  </si>
  <si>
    <t> 20.37%</t>
  </si>
  <si>
    <t> 24.12%</t>
  </si>
  <si>
    <t> 31.98%</t>
  </si>
  <si>
    <t> 51.25%</t>
  </si>
  <si>
    <t> 17.06%</t>
  </si>
  <si>
    <t> 18.65%</t>
  </si>
  <si>
    <t> 21.36%</t>
  </si>
  <si>
    <t> 36.39%</t>
  </si>
  <si>
    <t> 31.45%</t>
  </si>
  <si>
    <t> 50.59%</t>
  </si>
  <si>
    <t> 12.34%</t>
  </si>
  <si>
    <t> 46.03%</t>
  </si>
  <si>
    <t> 51.72%</t>
  </si>
  <si>
    <t> 35.94%</t>
  </si>
  <si>
    <t> 37.99%</t>
  </si>
  <si>
    <t> 43.95%</t>
  </si>
  <si>
    <t> 34.16%</t>
  </si>
  <si>
    <t> 10.74%</t>
  </si>
  <si>
    <t> 30.54%</t>
  </si>
  <si>
    <t> 11.42%</t>
  </si>
  <si>
    <t> 51.14%</t>
  </si>
  <si>
    <t> 34.53%</t>
  </si>
  <si>
    <t> 16.29%</t>
  </si>
  <si>
    <t> 44.21%</t>
  </si>
  <si>
    <t> 38.93%</t>
  </si>
  <si>
    <t> 50.39%</t>
  </si>
  <si>
    <t> 42.70%</t>
  </si>
  <si>
    <t> 26.56%</t>
  </si>
  <si>
    <t> 37.61%</t>
  </si>
  <si>
    <t> 32.38%</t>
  </si>
  <si>
    <t> 24.33%</t>
  </si>
  <si>
    <t> 33.83%</t>
  </si>
  <si>
    <t> 28.54%</t>
  </si>
  <si>
    <t> 25.67%</t>
  </si>
  <si>
    <t> 15.63%</t>
  </si>
  <si>
    <t> 49.76%</t>
  </si>
  <si>
    <t> 35.21%</t>
  </si>
  <si>
    <t> 17.19%</t>
  </si>
  <si>
    <t> 18.06%</t>
  </si>
  <si>
    <t> 27.08%</t>
  </si>
  <si>
    <t> 26.44%</t>
  </si>
  <si>
    <t> 1.40%</t>
  </si>
  <si>
    <t> 6.34%</t>
  </si>
  <si>
    <t> 1.01%</t>
  </si>
  <si>
    <t> 1.18%</t>
  </si>
  <si>
    <t> 9.11%</t>
  </si>
  <si>
    <t> 7.11%</t>
  </si>
  <si>
    <t> 16.03%</t>
  </si>
  <si>
    <t> 8.03%</t>
  </si>
  <si>
    <t> 4.56%</t>
  </si>
  <si>
    <t> 1.50%</t>
  </si>
  <si>
    <t> 0.85%</t>
  </si>
  <si>
    <t> 2.27%</t>
  </si>
  <si>
    <t> 2.92%</t>
  </si>
  <si>
    <t> 1.74%</t>
  </si>
  <si>
    <t> 2.45%</t>
  </si>
  <si>
    <t> 2.15%</t>
  </si>
  <si>
    <t> 3.13%</t>
  </si>
  <si>
    <t> 1.16%</t>
  </si>
  <si>
    <t> 1.55%</t>
  </si>
  <si>
    <t> 15.93%</t>
  </si>
  <si>
    <t> 58.95%</t>
  </si>
  <si>
    <t> 61.91%</t>
  </si>
  <si>
    <t> 66.94%</t>
  </si>
  <si>
    <t> 39.39%</t>
  </si>
  <si>
    <t> 10.67%</t>
  </si>
  <si>
    <t> 60.33%</t>
  </si>
  <si>
    <t> 44.46%</t>
  </si>
  <si>
    <t> 13.03%</t>
  </si>
  <si>
    <t> 1.41%</t>
  </si>
  <si>
    <t> 4.24%</t>
  </si>
  <si>
    <t> 3.57%</t>
  </si>
  <si>
    <t> 3.48%</t>
  </si>
  <si>
    <t> 0.66%</t>
  </si>
  <si>
    <t> 1.79%</t>
  </si>
  <si>
    <t> 0.55%</t>
  </si>
  <si>
    <t> 1.44%</t>
  </si>
  <si>
    <t> 5.56%</t>
  </si>
  <si>
    <t> 7.15%</t>
  </si>
  <si>
    <t> 2.29%</t>
  </si>
  <si>
    <t> 1.03%</t>
  </si>
  <si>
    <t> 3.55%</t>
  </si>
  <si>
    <t> 1.14%</t>
  </si>
  <si>
    <t> 0.65%</t>
  </si>
  <si>
    <t> 3.91%</t>
  </si>
  <si>
    <t> 3.03%</t>
  </si>
  <si>
    <t> 1.95%</t>
  </si>
  <si>
    <t> 3.89%</t>
  </si>
  <si>
    <t> 0.73%</t>
  </si>
  <si>
    <t> 0.58%</t>
  </si>
  <si>
    <t> 2.79%</t>
  </si>
  <si>
    <t> 3.36%</t>
  </si>
  <si>
    <t> 0.71%</t>
  </si>
  <si>
    <t> 12.50%</t>
  </si>
  <si>
    <t> 3.24%</t>
  </si>
  <si>
    <t> 1.22%</t>
  </si>
  <si>
    <t> 0.78%</t>
  </si>
  <si>
    <t> 16.14%</t>
  </si>
  <si>
    <t> 13.10%</t>
  </si>
  <si>
    <t> 2.32%</t>
  </si>
  <si>
    <t> 0.25%</t>
  </si>
  <si>
    <t> 0.70%</t>
  </si>
  <si>
    <t> 0.63%</t>
  </si>
  <si>
    <t> 1.13%</t>
  </si>
  <si>
    <t> 3.33%</t>
  </si>
  <si>
    <t> 1.21%</t>
  </si>
  <si>
    <t> 1.05%</t>
  </si>
  <si>
    <t> 4.98%</t>
  </si>
  <si>
    <t> 2.47%</t>
  </si>
  <si>
    <t> 0.91%</t>
  </si>
  <si>
    <t> 0.32%</t>
  </si>
  <si>
    <t> 5.46%</t>
  </si>
  <si>
    <t> 3.27%</t>
  </si>
  <si>
    <t> 7.23%</t>
  </si>
  <si>
    <t> 0.62%</t>
  </si>
  <si>
    <t> 24.67%</t>
  </si>
  <si>
    <t> 3.82%</t>
  </si>
  <si>
    <t> 2.13%</t>
  </si>
  <si>
    <t> 3.06%</t>
  </si>
  <si>
    <t> 0.93%</t>
  </si>
  <si>
    <t> 4.86%</t>
  </si>
  <si>
    <t> 6.30%</t>
  </si>
  <si>
    <t> 6.47%</t>
  </si>
  <si>
    <t> 0.81%</t>
  </si>
  <si>
    <t> 9.77%</t>
  </si>
  <si>
    <t> 6.76%</t>
  </si>
  <si>
    <t> 5.37%</t>
  </si>
  <si>
    <t> 10.47%</t>
  </si>
  <si>
    <t> 2.09%</t>
  </si>
  <si>
    <t> 6.87%</t>
  </si>
  <si>
    <t> 32.74%</t>
  </si>
  <si>
    <t> 3.10%</t>
  </si>
  <si>
    <t> 2.16%</t>
  </si>
  <si>
    <t> 0.42%</t>
  </si>
  <si>
    <t> 0.22%</t>
  </si>
  <si>
    <t> 2.10%</t>
  </si>
  <si>
    <t> 5.95%</t>
  </si>
  <si>
    <t> 19.56%</t>
  </si>
  <si>
    <t> 0.59%</t>
  </si>
  <si>
    <t> 3.18%</t>
  </si>
  <si>
    <t> 3.59%</t>
  </si>
  <si>
    <t> 1.04%</t>
  </si>
  <si>
    <t> 19.16%</t>
  </si>
  <si>
    <t> 23.51%</t>
  </si>
  <si>
    <t> 7.69%</t>
  </si>
  <si>
    <t> 6.88%</t>
  </si>
  <si>
    <t> 1.83%</t>
  </si>
  <si>
    <t> 6.08%</t>
  </si>
  <si>
    <t> 0.94%</t>
  </si>
  <si>
    <t> 0.54%</t>
  </si>
  <si>
    <t> 8.45%</t>
  </si>
  <si>
    <t> 38.40%</t>
  </si>
  <si>
    <t> 7.65%</t>
  </si>
  <si>
    <t> 9.10%</t>
  </si>
  <si>
    <t> 16.47%</t>
  </si>
  <si>
    <t> 4.13%</t>
  </si>
  <si>
    <t> 1.80%</t>
  </si>
  <si>
    <t> 2.57%</t>
  </si>
  <si>
    <t> 1.71%</t>
  </si>
  <si>
    <t> 5.38%</t>
  </si>
  <si>
    <t> 1.25%</t>
  </si>
  <si>
    <t> 0.90%</t>
  </si>
  <si>
    <t> 5.40%</t>
  </si>
  <si>
    <t> 19.90%</t>
  </si>
  <si>
    <t> 2.49%</t>
  </si>
  <si>
    <t> 10.16%</t>
  </si>
  <si>
    <t> 0.48%</t>
  </si>
  <si>
    <t> 0.52%</t>
  </si>
  <si>
    <t> 4.38%</t>
  </si>
  <si>
    <t>Region</t>
  </si>
  <si>
    <t>Combined</t>
  </si>
  <si>
    <t>Derryn Hinch Justice</t>
  </si>
  <si>
    <t>Fiona Patten Reason</t>
  </si>
  <si>
    <t>Health Australia Party</t>
  </si>
  <si>
    <t>Hudson 4 NV</t>
  </si>
  <si>
    <t>Voluntary Euthanasia</t>
  </si>
  <si>
    <t>Vote 1 Local Jobs</t>
  </si>
  <si>
    <t> 2.35%</t>
  </si>
  <si>
    <t> 0.05%</t>
  </si>
  <si>
    <t> 3.17%</t>
  </si>
  <si>
    <t> 0.06%</t>
  </si>
  <si>
    <t> 0.03%</t>
  </si>
  <si>
    <t> 0.04%</t>
  </si>
  <si>
    <t> 2.19%</t>
  </si>
  <si>
    <t> 0.08%</t>
  </si>
  <si>
    <t> 2.53%</t>
  </si>
  <si>
    <t> 0.01%</t>
  </si>
  <si>
    <t> 1.19%</t>
  </si>
  <si>
    <t> 0.02%</t>
  </si>
  <si>
    <t> 0.98%</t>
  </si>
  <si>
    <t> 0.64%</t>
  </si>
  <si>
    <t> 0.27%</t>
  </si>
  <si>
    <t> 0.67%</t>
  </si>
  <si>
    <t> 0.33%</t>
  </si>
  <si>
    <t> 1.73%</t>
  </si>
  <si>
    <t> 0.16%</t>
  </si>
  <si>
    <t> 0.45%</t>
  </si>
  <si>
    <t> 1.35%</t>
  </si>
  <si>
    <t> 8.35%</t>
  </si>
  <si>
    <t> 0.26%</t>
  </si>
  <si>
    <t> 0.15%</t>
  </si>
  <si>
    <t> 6.42%</t>
  </si>
  <si>
    <t> 0.09%</t>
  </si>
  <si>
    <t> 16.24%</t>
  </si>
  <si>
    <t> 0.13%</t>
  </si>
  <si>
    <t> 0.11%</t>
  </si>
  <si>
    <t> 6.20%</t>
  </si>
  <si>
    <t> 0.10%</t>
  </si>
  <si>
    <t> 0.12%</t>
  </si>
  <si>
    <t> 5.32%</t>
  </si>
  <si>
    <t> 0.07%</t>
  </si>
  <si>
    <t> 12.85%</t>
  </si>
  <si>
    <t> 0.20%</t>
  </si>
  <si>
    <t> 8.22%</t>
  </si>
  <si>
    <t> 7.04%</t>
  </si>
  <si>
    <t> 0.14%</t>
  </si>
  <si>
    <t> 36.15%</t>
  </si>
  <si>
    <t> 0.35%</t>
  </si>
  <si>
    <t> 0.17%</t>
  </si>
  <si>
    <t> 0.36%</t>
  </si>
  <si>
    <t> 0.19%</t>
  </si>
  <si>
    <t> 0.23%</t>
  </si>
  <si>
    <t> 41.61%</t>
  </si>
  <si>
    <t> 0.31%</t>
  </si>
  <si>
    <t> 0.30%</t>
  </si>
  <si>
    <t> 31.02%</t>
  </si>
  <si>
    <t> 0.43%</t>
  </si>
  <si>
    <t> 0.18%</t>
  </si>
  <si>
    <t> 33.39%</t>
  </si>
  <si>
    <t> 0.53%</t>
  </si>
  <si>
    <t> 0.38%</t>
  </si>
  <si>
    <t> 0.40%</t>
  </si>
  <si>
    <t> 0.28%</t>
  </si>
  <si>
    <t> 0.44%</t>
  </si>
  <si>
    <t> 0.56%</t>
  </si>
  <si>
    <t> 0.37%</t>
  </si>
  <si>
    <t> 0.80%</t>
  </si>
  <si>
    <t> 0.00%</t>
  </si>
  <si>
    <t> 0.51%</t>
  </si>
  <si>
    <t> 4.42%</t>
  </si>
  <si>
    <t> 2.00%</t>
  </si>
  <si>
    <t> 3.00%</t>
  </si>
  <si>
    <t> 6.77%</t>
  </si>
  <si>
    <t> 3.30%</t>
  </si>
  <si>
    <t> 0.83%</t>
  </si>
  <si>
    <t> 1.94%</t>
  </si>
  <si>
    <t> 1.07%</t>
  </si>
  <si>
    <t> 0.88%</t>
  </si>
  <si>
    <t> 0.82%</t>
  </si>
  <si>
    <t> 0.92%</t>
  </si>
  <si>
    <t> 1.49%</t>
  </si>
  <si>
    <t> 4.12%</t>
  </si>
  <si>
    <t> 1.45%</t>
  </si>
  <si>
    <t> 1.30%</t>
  </si>
  <si>
    <t> 35.71%</t>
  </si>
  <si>
    <t> 33.62%</t>
  </si>
  <si>
    <t> 16.18%</t>
  </si>
  <si>
    <t> 30.77%</t>
  </si>
  <si>
    <t> 28.58%</t>
  </si>
  <si>
    <t> 37.65%</t>
  </si>
  <si>
    <t> 0.24%</t>
  </si>
  <si>
    <t> 20.91%</t>
  </si>
  <si>
    <t> 29.32%</t>
  </si>
  <si>
    <t> 3.99%</t>
  </si>
  <si>
    <t> 3.76%</t>
  </si>
  <si>
    <t> 0.84%</t>
  </si>
  <si>
    <t> 1.37%</t>
  </si>
  <si>
    <t> 1.69%</t>
  </si>
  <si>
    <t> 2.61%</t>
  </si>
  <si>
    <t> 4.90%</t>
  </si>
  <si>
    <t> 7.79%</t>
  </si>
  <si>
    <t> 1.43%</t>
  </si>
  <si>
    <t> 4.37%</t>
  </si>
  <si>
    <t> 0.77%</t>
  </si>
  <si>
    <t> 0.68%</t>
  </si>
  <si>
    <t> 1.26%</t>
  </si>
  <si>
    <t> 0.60%</t>
  </si>
  <si>
    <t> 0.41%</t>
  </si>
  <si>
    <t> 0.21%</t>
  </si>
  <si>
    <t> 4.04%</t>
  </si>
  <si>
    <t> 0.72%</t>
  </si>
  <si>
    <t> 0.87%</t>
  </si>
  <si>
    <t> 1.98%</t>
  </si>
  <si>
    <t> 0.99%</t>
  </si>
  <si>
    <t> 1.87%</t>
  </si>
  <si>
    <t> 1.17%</t>
  </si>
  <si>
    <t>Recipient</t>
  </si>
  <si>
    <t>Eligible Amount 2018</t>
  </si>
  <si>
    <t>Eligible Amount 2022</t>
  </si>
  <si>
    <t xml:space="preserve">1st instalment for 2022 (40%) </t>
  </si>
  <si>
    <t xml:space="preserve">2nd instalment for 2022 (20%) </t>
  </si>
  <si>
    <t>Add the CPI indexes here</t>
  </si>
  <si>
    <t>CPI Amount 19/20</t>
  </si>
  <si>
    <t>CPI Amount 20/21</t>
  </si>
  <si>
    <t>CPI Amount 21/22</t>
  </si>
  <si>
    <t>NB: THIS IS RAW DATA BASED ON MAXIMUM ENTITLEMENT RATES, BASED ON 2018 ELECTION DATA.</t>
  </si>
  <si>
    <r>
      <t xml:space="preserve">It does </t>
    </r>
    <r>
      <rPr>
        <b/>
        <u/>
        <sz val="10"/>
        <color theme="1"/>
        <rFont val="Arial"/>
        <family val="2"/>
      </rPr>
      <t>not</t>
    </r>
    <r>
      <rPr>
        <sz val="10"/>
        <color theme="1"/>
        <rFont val="Arial"/>
        <family val="2"/>
      </rPr>
      <t xml:space="preserve"> represent actual amounts paid. Please refer to the 'Applications' tab for paid amounts and dates.</t>
    </r>
  </si>
  <si>
    <t>Totals tab</t>
  </si>
  <si>
    <t>ATKINS</t>
  </si>
  <si>
    <t xml:space="preserve"> Tammy</t>
  </si>
  <si>
    <t>BINGHAM</t>
  </si>
  <si>
    <t xml:space="preserve"> Jarrod</t>
  </si>
  <si>
    <t>BIRCHALL</t>
  </si>
  <si>
    <t xml:space="preserve"> Ian</t>
  </si>
  <si>
    <t>BURGESS</t>
  </si>
  <si>
    <t xml:space="preserve"> Ray</t>
  </si>
  <si>
    <t>CARLING-JENKINS</t>
  </si>
  <si>
    <t xml:space="preserve"> Rachel</t>
  </si>
  <si>
    <t>COLE</t>
  </si>
  <si>
    <t xml:space="preserve"> Damien</t>
  </si>
  <si>
    <t>CUPPER</t>
  </si>
  <si>
    <t xml:space="preserve"> Ali</t>
  </si>
  <si>
    <t>O'CONNOR</t>
  </si>
  <si>
    <t xml:space="preserve"> Jenny</t>
  </si>
  <si>
    <t>DUNSCOMBE</t>
  </si>
  <si>
    <t xml:space="preserve"> Michelle</t>
  </si>
  <si>
    <t>GARDNER</t>
  </si>
  <si>
    <t xml:space="preserve"> Michael James</t>
  </si>
  <si>
    <t>GRECO</t>
  </si>
  <si>
    <t xml:space="preserve"> Gaetano</t>
  </si>
  <si>
    <t>LANGDON</t>
  </si>
  <si>
    <t xml:space="preserve"> Craig</t>
  </si>
  <si>
    <t>LAWRENCE</t>
  </si>
  <si>
    <t xml:space="preserve"> Richard</t>
  </si>
  <si>
    <t>LYONS</t>
  </si>
  <si>
    <t xml:space="preserve"> Darryn</t>
  </si>
  <si>
    <t>SHEA</t>
  </si>
  <si>
    <t xml:space="preserve"> Barry</t>
  </si>
  <si>
    <t>SHEED</t>
  </si>
  <si>
    <t xml:space="preserve"> Suzanna</t>
  </si>
  <si>
    <t>Shooters</t>
  </si>
  <si>
    <t xml:space="preserve"> Fishers and Farmers</t>
  </si>
  <si>
    <t>TRAN</t>
  </si>
  <si>
    <t xml:space="preserve"> Kevin Quoc</t>
  </si>
  <si>
    <t>TURNER</t>
  </si>
  <si>
    <t xml:space="preserve"> Bob</t>
  </si>
  <si>
    <t>VO</t>
  </si>
  <si>
    <t xml:space="preserve"> Hung</t>
  </si>
  <si>
    <t>YILDIZ</t>
  </si>
  <si>
    <t xml:space="preserve"> Oscar</t>
  </si>
  <si>
    <t>ZOGHEIB</t>
  </si>
  <si>
    <t xml:space="preserve"> Golda</t>
  </si>
  <si>
    <t xml:space="preserve"> Golda ZOGHEIB</t>
  </si>
  <si>
    <t>Eligible Amount 2019</t>
  </si>
  <si>
    <t>data filter</t>
  </si>
  <si>
    <t>Index</t>
  </si>
  <si>
    <t>Original data list</t>
  </si>
  <si>
    <t>Existing report list</t>
  </si>
  <si>
    <t>KLEIN</t>
  </si>
  <si>
    <t xml:space="preserve"> Meralyn</t>
  </si>
  <si>
    <t xml:space="preserve"> Meralyn KLEIN</t>
  </si>
  <si>
    <t>HOOPER</t>
  </si>
  <si>
    <t xml:space="preserve"> Tony</t>
  </si>
  <si>
    <t xml:space="preserve"> Tony HOOPER</t>
  </si>
  <si>
    <t>LE SERVE</t>
  </si>
  <si>
    <t xml:space="preserve"> Clare</t>
  </si>
  <si>
    <t xml:space="preserve"> Clare LE SERVE</t>
  </si>
  <si>
    <t>HAWKINS</t>
  </si>
  <si>
    <t xml:space="preserve"> Jacqui</t>
  </si>
  <si>
    <t xml:space="preserve"> Jacqui HAWKINS</t>
  </si>
  <si>
    <t xml:space="preserve"> Jenny O'CONNOR</t>
  </si>
  <si>
    <t xml:space="preserve"> Michael James GARDNER</t>
  </si>
  <si>
    <t xml:space="preserve"> Michelle DUNSCOMBE</t>
  </si>
  <si>
    <t xml:space="preserve"> Richard LAWRENCE</t>
  </si>
  <si>
    <t>FIRTH</t>
  </si>
  <si>
    <t xml:space="preserve"> Don</t>
  </si>
  <si>
    <t xml:space="preserve"> Don FIRTH</t>
  </si>
  <si>
    <t xml:space="preserve"> Darryn LYONS</t>
  </si>
  <si>
    <t xml:space="preserve"> Craig LANGDON</t>
  </si>
  <si>
    <t xml:space="preserve"> Hung VO</t>
  </si>
  <si>
    <t xml:space="preserve"> Barry SHEA</t>
  </si>
  <si>
    <t xml:space="preserve"> Bob TURNER</t>
  </si>
  <si>
    <t xml:space="preserve"> Jarrod BINGHAM</t>
  </si>
  <si>
    <t>RAMSEY</t>
  </si>
  <si>
    <t xml:space="preserve"> Sophie</t>
  </si>
  <si>
    <t xml:space="preserve"> Sophie RAMSEY</t>
  </si>
  <si>
    <t xml:space="preserve"> Ian BIRCHALL</t>
  </si>
  <si>
    <t>TIMMIS</t>
  </si>
  <si>
    <t xml:space="preserve"> Steven John</t>
  </si>
  <si>
    <t xml:space="preserve"> Steven John TIMMIS</t>
  </si>
  <si>
    <t xml:space="preserve"> Ali CUPPER</t>
  </si>
  <si>
    <t xml:space="preserve"> Ray BURGESS</t>
  </si>
  <si>
    <t>NORTHE</t>
  </si>
  <si>
    <t xml:space="preserve"> Russell</t>
  </si>
  <si>
    <t xml:space="preserve"> Russell NORTHE</t>
  </si>
  <si>
    <t>MULVANY</t>
  </si>
  <si>
    <t xml:space="preserve"> Simon</t>
  </si>
  <si>
    <t xml:space="preserve"> Simon MULVANY</t>
  </si>
  <si>
    <t xml:space="preserve"> Tammy ATKINS</t>
  </si>
  <si>
    <t>Total</t>
  </si>
  <si>
    <t xml:space="preserve"> Oscar YILDIZ</t>
  </si>
  <si>
    <t>KAVANAGH</t>
  </si>
  <si>
    <t xml:space="preserve"> John</t>
  </si>
  <si>
    <t xml:space="preserve"> John KAVANAGH</t>
  </si>
  <si>
    <t>check</t>
  </si>
  <si>
    <t xml:space="preserve"> Gaetano GRECO</t>
  </si>
  <si>
    <t xml:space="preserve"> Kevin Quoc TRAN</t>
  </si>
  <si>
    <t>Only Yes</t>
  </si>
  <si>
    <t>COSSARI</t>
  </si>
  <si>
    <t xml:space="preserve"> Joe</t>
  </si>
  <si>
    <t xml:space="preserve"> Joe COSSARI</t>
  </si>
  <si>
    <t>MARTIN</t>
  </si>
  <si>
    <t xml:space="preserve"> Clarke</t>
  </si>
  <si>
    <t xml:space="preserve"> Clarke MARTIN</t>
  </si>
  <si>
    <t xml:space="preserve"> Suzanna SHEED</t>
  </si>
  <si>
    <t xml:space="preserve"> Damien COLE</t>
  </si>
  <si>
    <t>NEOH</t>
  </si>
  <si>
    <t xml:space="preserve"> Michael</t>
  </si>
  <si>
    <t xml:space="preserve"> Michael NEOH</t>
  </si>
  <si>
    <t>PURCELL</t>
  </si>
  <si>
    <t xml:space="preserve"> James</t>
  </si>
  <si>
    <t xml:space="preserve"> James PURCELL</t>
  </si>
  <si>
    <t>SINGH</t>
  </si>
  <si>
    <t xml:space="preserve"> Ramanjit</t>
  </si>
  <si>
    <t xml:space="preserve"> Ramanjit SINGH</t>
  </si>
  <si>
    <t>DESIATO</t>
  </si>
  <si>
    <t xml:space="preserve"> Alahna</t>
  </si>
  <si>
    <t xml:space="preserve"> Alahna DESIATO</t>
  </si>
  <si>
    <t>STAVRESKI</t>
  </si>
  <si>
    <t xml:space="preserve"> Nikola</t>
  </si>
  <si>
    <t xml:space="preserve"> Nikola STAVRESKI</t>
  </si>
  <si>
    <t xml:space="preserve"> Rachel CARLING-JENKINS</t>
  </si>
  <si>
    <t>GARRA</t>
  </si>
  <si>
    <t xml:space="preserve"> Joe GARRA</t>
  </si>
  <si>
    <t>HEMPHILL</t>
  </si>
  <si>
    <t xml:space="preserve"> Peter</t>
  </si>
  <si>
    <t xml:space="preserve"> Peter HEMPHILL</t>
  </si>
  <si>
    <t>SHOOTERS</t>
  </si>
  <si>
    <t xml:space="preserve"> FISHERS &amp; FARMERS VIC</t>
  </si>
  <si>
    <t xml:space="preserve">Future Public Funding For RPP's with FPV Split Across Legislative Assembly and Legislative Council </t>
  </si>
  <si>
    <t xml:space="preserve">Registered Political Party </t>
  </si>
  <si>
    <t>Shooters Fishers Farmers</t>
  </si>
  <si>
    <t>First preference votes</t>
  </si>
  <si>
    <t xml:space="preserve">Statement of Expenditure </t>
  </si>
  <si>
    <t>questions:</t>
  </si>
  <si>
    <t>2018 Legislative Assembly</t>
  </si>
  <si>
    <t xml:space="preserve">2022 Eligible Amount </t>
  </si>
  <si>
    <t>split of existing FPVs, how to build in this calculation model</t>
  </si>
  <si>
    <t>2018 Legislative Assembly Percentage</t>
  </si>
  <si>
    <t xml:space="preserve">2022 Claimed Amount </t>
  </si>
  <si>
    <t>lower</t>
  </si>
  <si>
    <t>for funding candidate Hung Vo, what is the reason for the variance between entitlement and payment for the first 40% of the public funding advance payment</t>
  </si>
  <si>
    <t xml:space="preserve">2018 Legislative Council </t>
  </si>
  <si>
    <t xml:space="preserve">2022 Total Payable </t>
  </si>
  <si>
    <t>if there is any overpayment from VEC, are we withholding this amount from the 40% advance payment of the 2026 State election or if this funding candidate is not planning to stand for the next State election, we will issue an invoice with a funding return date within 60 days</t>
  </si>
  <si>
    <t>2018 Legislative Council Percantage</t>
  </si>
  <si>
    <t xml:space="preserve">2018 Grand Total </t>
  </si>
  <si>
    <t xml:space="preserve">FPV need to achieve SOE claimed amount </t>
  </si>
  <si>
    <t>Future first preference votes</t>
  </si>
  <si>
    <t>Payments</t>
  </si>
  <si>
    <t xml:space="preserve">2022 Legislative Assembly </t>
  </si>
  <si>
    <t>2022 Legislative Assembly Rounded</t>
  </si>
  <si>
    <t>2022 40%</t>
  </si>
  <si>
    <t>2022 Legislative Assembly Percentage</t>
  </si>
  <si>
    <t>2022 First 20%*</t>
  </si>
  <si>
    <t xml:space="preserve">2022 Legislative Council </t>
  </si>
  <si>
    <t>2022 Second 20%*</t>
  </si>
  <si>
    <t>2022 Legislative Council Rounded</t>
  </si>
  <si>
    <t>2022 Third 20%*</t>
  </si>
  <si>
    <t>2022 Legislative Council Percentage</t>
  </si>
  <si>
    <t xml:space="preserve">2022 Total </t>
  </si>
  <si>
    <t xml:space="preserve">2022 Grand Total </t>
  </si>
  <si>
    <t xml:space="preserve">*subject to CPI increases </t>
  </si>
  <si>
    <t>Public funding entitlements and payments for the 2022 State general election</t>
  </si>
  <si>
    <t>Recipient Type</t>
  </si>
  <si>
    <t>Recipient Name</t>
  </si>
  <si>
    <t>Maximum Entitlement</t>
  </si>
  <si>
    <t>Audited Statement of Expenditure</t>
  </si>
  <si>
    <t>Actual Entitlement</t>
  </si>
  <si>
    <t>Advance Public Funding Paid Pre-SE2022</t>
  </si>
  <si>
    <t>Under/(Over)
Payment</t>
  </si>
  <si>
    <t>Net Payment</t>
  </si>
  <si>
    <t>Comment</t>
  </si>
  <si>
    <t>Debt Payment Status</t>
  </si>
  <si>
    <t>BINGHAM, Jarrod James</t>
  </si>
  <si>
    <t>Repaid in full</t>
  </si>
  <si>
    <t>Invoice issued</t>
  </si>
  <si>
    <t>ALTMANN, Carol</t>
  </si>
  <si>
    <t>BARTON, Huntly</t>
  </si>
  <si>
    <t>COOK, Ian</t>
  </si>
  <si>
    <t>DRAGWIDGE, Georgie</t>
  </si>
  <si>
    <t>ERCIYAS, Fatma</t>
  </si>
  <si>
    <t>ESLER, Clay</t>
  </si>
  <si>
    <t>FREDERICO, Felicity</t>
  </si>
  <si>
    <t>GIBSON, Sharon</t>
  </si>
  <si>
    <t>HOPPER, Paul</t>
  </si>
  <si>
    <t>KALTMANN, Nomi</t>
  </si>
  <si>
    <t>LARDNER, Kate</t>
  </si>
  <si>
    <t>LOWE, Melissa</t>
  </si>
  <si>
    <t>MEAD, Amanda</t>
  </si>
  <si>
    <t>MILNE, Glenn</t>
  </si>
  <si>
    <t>O'DONNELL, Sarah</t>
  </si>
  <si>
    <t>OWEN, Brett</t>
  </si>
  <si>
    <t>SEYMOUR, Nicole</t>
  </si>
  <si>
    <t>SKELTON, Johanna</t>
  </si>
  <si>
    <t>TORNEY, Sophie</t>
  </si>
  <si>
    <t>WHITE, Caroline</t>
  </si>
  <si>
    <t>Family First Victoria</t>
  </si>
  <si>
    <t>Freedom Party of Victoria</t>
  </si>
  <si>
    <t>BORSOS, Denes C.</t>
  </si>
  <si>
    <t>Did not apply for funding</t>
  </si>
  <si>
    <t>COLE, Craig</t>
  </si>
  <si>
    <t>FENTON, Sarah</t>
  </si>
  <si>
    <t>Contested SE2022 but ineligible for funding</t>
  </si>
  <si>
    <t>Not paid, invoice overdue</t>
  </si>
  <si>
    <t>Did not contest SE2022</t>
  </si>
  <si>
    <t>Notes</t>
  </si>
  <si>
    <r>
      <t xml:space="preserve">IC: </t>
    </r>
    <r>
      <rPr>
        <sz val="11"/>
        <color theme="1"/>
        <rFont val="Calibri"/>
        <family val="2"/>
        <scheme val="minor"/>
      </rPr>
      <t>independent candidate</t>
    </r>
  </si>
  <si>
    <r>
      <rPr>
        <b/>
        <sz val="11"/>
        <color theme="1"/>
        <rFont val="Calibri"/>
        <family val="2"/>
        <scheme val="minor"/>
      </rPr>
      <t>RPP:</t>
    </r>
    <r>
      <rPr>
        <sz val="11"/>
        <color theme="1"/>
        <rFont val="Calibri"/>
        <family val="2"/>
        <scheme val="minor"/>
      </rPr>
      <t xml:space="preserve"> registered political party</t>
    </r>
  </si>
  <si>
    <r>
      <rPr>
        <b/>
        <sz val="11"/>
        <color theme="1"/>
        <rFont val="Calibri"/>
        <family val="2"/>
        <scheme val="minor"/>
      </rPr>
      <t xml:space="preserve">SE2022: 2022 </t>
    </r>
    <r>
      <rPr>
        <sz val="11"/>
        <color theme="1"/>
        <rFont val="Calibri"/>
        <family val="2"/>
        <scheme val="minor"/>
      </rPr>
      <t>State general election</t>
    </r>
  </si>
  <si>
    <r>
      <rPr>
        <b/>
        <sz val="11"/>
        <color theme="1"/>
        <rFont val="Calibri"/>
        <family val="2"/>
        <scheme val="minor"/>
      </rPr>
      <t>Maximum Entitlement:</t>
    </r>
    <r>
      <rPr>
        <sz val="11"/>
        <color theme="1"/>
        <rFont val="Calibri"/>
        <family val="2"/>
        <scheme val="minor"/>
      </rPr>
      <t xml:space="preserve"> this is based on the number of first preference votes (FPV) each candidate received at the election. An independent candidate (or an endorsed candidate's registered political party) is entitled to receive public funding if they obtain at least 4% of the FPVs or are elected. They may opt to receive advance public funding for the next State general election.</t>
    </r>
  </si>
  <si>
    <r>
      <rPr>
        <b/>
        <sz val="11"/>
        <color theme="1"/>
        <rFont val="Calibri"/>
        <family val="2"/>
        <scheme val="minor"/>
      </rPr>
      <t>Audited Statement of Expenditure:</t>
    </r>
    <r>
      <rPr>
        <sz val="11"/>
        <color theme="1"/>
        <rFont val="Calibri"/>
        <family val="2"/>
        <scheme val="minor"/>
      </rPr>
      <t xml:space="preserve"> as part of the application to receive public funding, eligible funding recipients must provide an audited statement in relation to their campaign costs (i.e. political and electoral expenditure incurred). </t>
    </r>
  </si>
  <si>
    <r>
      <rPr>
        <b/>
        <sz val="11"/>
        <color theme="1"/>
        <rFont val="Calibri"/>
        <family val="2"/>
        <scheme val="minor"/>
      </rPr>
      <t>Actual Entitlement:</t>
    </r>
    <r>
      <rPr>
        <sz val="11"/>
        <color theme="1"/>
        <rFont val="Calibri"/>
        <family val="2"/>
        <scheme val="minor"/>
      </rPr>
      <t xml:space="preserve"> if the amount claimed in the statement of expenditure is less than the maximum entitlement amount, the funding recipient will receive this lower amount.</t>
    </r>
  </si>
  <si>
    <r>
      <rPr>
        <b/>
        <sz val="11"/>
        <color theme="1"/>
        <rFont val="Calibri"/>
        <family val="2"/>
        <scheme val="minor"/>
      </rPr>
      <t>Advance Public Funding Paid Pre-SE2022:</t>
    </r>
    <r>
      <rPr>
        <sz val="11"/>
        <color theme="1"/>
        <rFont val="Calibri"/>
        <family val="2"/>
        <scheme val="minor"/>
      </rPr>
      <t xml:space="preserve"> These instalment payments were made to recipients of public funding at the 2018 State general election who also opted to receive advance public payments ahead of the 2022 State general election.</t>
    </r>
  </si>
  <si>
    <r>
      <rPr>
        <b/>
        <sz val="11"/>
        <color theme="1"/>
        <rFont val="Calibri"/>
        <family val="2"/>
        <scheme val="minor"/>
      </rPr>
      <t>Under/(Over) Payment:</t>
    </r>
    <r>
      <rPr>
        <sz val="11"/>
        <color theme="1"/>
        <rFont val="Calibri"/>
        <family val="2"/>
        <scheme val="minor"/>
      </rPr>
      <t xml:space="preserve"> this is the difference between the actual entitlement amount of public funding for SE2022 and the advance public funding paid pre-SE2022. The VEC pays recipients the balance owing for any underpayments. Overpayments must be repaid to the VEC.</t>
    </r>
  </si>
  <si>
    <t>Last updated: 25 August 2023</t>
  </si>
  <si>
    <t>Advance public funding entitlements and payments for the 2026 State general election</t>
  </si>
  <si>
    <t>PAID</t>
  </si>
  <si>
    <t>PENDING</t>
  </si>
  <si>
    <t>Instalment 1
2023 
(40%)</t>
  </si>
  <si>
    <t>Instalment 2
2024
20%</t>
  </si>
  <si>
    <t>Instalment 3
2025
20%</t>
  </si>
  <si>
    <t>Instalment 4
2026
20%</t>
  </si>
  <si>
    <r>
      <rPr>
        <b/>
        <sz val="11"/>
        <color theme="1"/>
        <rFont val="Calibri"/>
        <family val="2"/>
        <scheme val="minor"/>
      </rPr>
      <t>Maximum Entitlement:</t>
    </r>
    <r>
      <rPr>
        <sz val="11"/>
        <color theme="1"/>
        <rFont val="Calibri"/>
        <family val="2"/>
        <scheme val="minor"/>
      </rPr>
      <t xml:space="preserve"> this is based on the number of first preference votes (FPV) each candidate received at the previous State general election. An independent candidate (or an endorsed candidate's registered political party) is entitled to receive public funding if they obtain at least 4% of the FPVs or are elected. They may opt to receive advance public funding for the next State general election.</t>
    </r>
  </si>
  <si>
    <t>Public funding entitlements and payments for Narracan District supplementary election 2023</t>
  </si>
  <si>
    <t>Amount Paid</t>
  </si>
  <si>
    <t>WOLFE, Tony</t>
  </si>
  <si>
    <r>
      <rPr>
        <b/>
        <sz val="11"/>
        <color theme="1"/>
        <rFont val="Calibri"/>
        <family val="2"/>
        <scheme val="minor"/>
      </rPr>
      <t>Maximum Entitlement:</t>
    </r>
    <r>
      <rPr>
        <sz val="11"/>
        <color theme="1"/>
        <rFont val="Calibri"/>
        <family val="2"/>
        <scheme val="minor"/>
      </rPr>
      <t xml:space="preserve"> this is based on the number of first preference votes (FPV) each candidate received at the election. An independent candidate (or an endorsed candidate's registered political party) is entitled to receive public funding if they obtain at least 4% of the FPVs or are elected. </t>
    </r>
  </si>
  <si>
    <t>Policy development funding payments since 2018</t>
  </si>
  <si>
    <t>Date paid</t>
  </si>
  <si>
    <t>Amount paid</t>
  </si>
  <si>
    <t>28/05/2019</t>
  </si>
  <si>
    <t>N/A</t>
  </si>
  <si>
    <r>
      <rPr>
        <b/>
        <sz val="11"/>
        <color theme="1"/>
        <rFont val="Calibri"/>
        <family val="2"/>
        <scheme val="minor"/>
      </rPr>
      <t>Policy development funding:</t>
    </r>
    <r>
      <rPr>
        <sz val="11"/>
        <color theme="1"/>
        <rFont val="Calibri"/>
        <family val="2"/>
        <scheme val="minor"/>
      </rPr>
      <t xml:space="preserve"> payments are made to eligible recipients in arrears for the prior calendar year</t>
    </r>
  </si>
  <si>
    <r>
      <t xml:space="preserve">Applications for public funding 2018 and advance public funding for 2022 &gt;&gt; </t>
    </r>
    <r>
      <rPr>
        <b/>
        <u/>
        <sz val="11"/>
        <color rgb="FFFF0000"/>
        <rFont val="Arial"/>
        <family val="2"/>
      </rPr>
      <t>Year 2 (2020) calculations</t>
    </r>
  </si>
  <si>
    <r>
      <t xml:space="preserve">See the note in cell A1 for instructions to calculate advance public fundng. </t>
    </r>
    <r>
      <rPr>
        <b/>
        <sz val="11"/>
        <color rgb="FFFF0000"/>
        <rFont val="Arial"/>
        <family val="2"/>
      </rPr>
      <t xml:space="preserve">Only refer to columns P and Q calculation amounts for 2020. </t>
    </r>
  </si>
  <si>
    <t>RPP/independent details</t>
  </si>
  <si>
    <t>Amount eligible, claimed and paid</t>
  </si>
  <si>
    <t>Nominated account</t>
  </si>
  <si>
    <t>Payment details</t>
  </si>
  <si>
    <t>Name</t>
  </si>
  <si>
    <t>Eligible 2018</t>
  </si>
  <si>
    <t>Lodged 2018 Annual Return</t>
  </si>
  <si>
    <t>Amount Claimed 2018</t>
  </si>
  <si>
    <t>Eligible 2022 amount FY18/19</t>
  </si>
  <si>
    <t>Requested Advanced PF for 2022 Election</t>
  </si>
  <si>
    <t>Amount Claimed 2022</t>
  </si>
  <si>
    <t>Eligible 40% Amount 2022 (Paid 2019)</t>
  </si>
  <si>
    <t>40% 1st Payment</t>
  </si>
  <si>
    <r>
      <t xml:space="preserve">Eligible 2022 amount FY19/20 </t>
    </r>
    <r>
      <rPr>
        <b/>
        <sz val="10"/>
        <color theme="9" tint="0.39997558519241921"/>
        <rFont val="Arial"/>
        <family val="2"/>
      </rPr>
      <t>(leap year - 366 days)</t>
    </r>
  </si>
  <si>
    <r>
      <t xml:space="preserve">Eligible 20% Amount 2022 </t>
    </r>
    <r>
      <rPr>
        <b/>
        <sz val="10"/>
        <color theme="9" tint="0.39997558519241921"/>
        <rFont val="Arial"/>
        <family val="2"/>
      </rPr>
      <t>(Paid April 2020)</t>
    </r>
  </si>
  <si>
    <t>Original 2022 amount FY19/20</t>
  </si>
  <si>
    <t>Original 20% entitelment amount 2022 FY19/20</t>
  </si>
  <si>
    <t>Eligible 2022 amount FY20/21</t>
  </si>
  <si>
    <t>Eligible 20% Amount 2022 (Paid April 2021)</t>
  </si>
  <si>
    <t>Original 2022 amount FY20/21</t>
  </si>
  <si>
    <t>Original 20% entitelment amount 2022 FY20/21</t>
  </si>
  <si>
    <t>Eligible 2022 amount FY21/22</t>
  </si>
  <si>
    <t>Eligible 20% Amount 2022 (Paid April 2022)</t>
  </si>
  <si>
    <t>Original 2022 amount FY21/22</t>
  </si>
  <si>
    <t>Original 20% entitelment amount 2022 FY21/22</t>
  </si>
  <si>
    <t>Account name</t>
  </si>
  <si>
    <t>Financial institution name</t>
  </si>
  <si>
    <t>BSB</t>
  </si>
  <si>
    <t>Account No.</t>
  </si>
  <si>
    <t>Application received</t>
  </si>
  <si>
    <t>Application received 2022</t>
  </si>
  <si>
    <t>Date 1st instalment paid (40%)</t>
  </si>
  <si>
    <t>1st instalment amount paid (40%)</t>
  </si>
  <si>
    <t>Date 2nd instalment paid (20%)</t>
  </si>
  <si>
    <t>2nd instalment amount paid (20%) (plus CPI FY2019/20)</t>
  </si>
  <si>
    <t>Date 3rd instalment paid (20%)</t>
  </si>
  <si>
    <t>3rd instalment amount paid (20%)</t>
  </si>
  <si>
    <t>Date 4th instalment paid (20%)</t>
  </si>
  <si>
    <t>4th instalment amount paid (20%)</t>
  </si>
  <si>
    <t>Amount returned to VEC</t>
  </si>
  <si>
    <t>INITIAL ENTITLEMENT LETTER SENT</t>
  </si>
  <si>
    <t>Reviewed, links updated and figures confirmed June July 2021</t>
  </si>
  <si>
    <t>D19/322</t>
  </si>
  <si>
    <t>Yes - AW 29/06/21</t>
  </si>
  <si>
    <t>n/a - policy funding paid</t>
  </si>
  <si>
    <t>State Election Account - DLP Victoria</t>
  </si>
  <si>
    <t>Bendigo Bank</t>
  </si>
  <si>
    <t>633 000</t>
  </si>
  <si>
    <t>D19/18999</t>
  </si>
  <si>
    <t>D19/334</t>
  </si>
  <si>
    <t>NO TRIM RECORD</t>
  </si>
  <si>
    <t>D19/351</t>
  </si>
  <si>
    <t>D19/354</t>
  </si>
  <si>
    <t>D19/356</t>
  </si>
  <si>
    <t>AS Cupper</t>
  </si>
  <si>
    <t>Bendigo</t>
  </si>
  <si>
    <t xml:space="preserve">633 000 </t>
  </si>
  <si>
    <t>Animal Justice Party (State Campaign Fund)</t>
  </si>
  <si>
    <t>ANZ</t>
  </si>
  <si>
    <t>015 010</t>
  </si>
  <si>
    <t>ACP Vic Campaign</t>
  </si>
  <si>
    <t>013 671</t>
  </si>
  <si>
    <t xml:space="preserve">State Campaign Account </t>
  </si>
  <si>
    <t>ALP Vic Branch State Campaign Account</t>
  </si>
  <si>
    <t>CBA</t>
  </si>
  <si>
    <t>063 008</t>
  </si>
  <si>
    <t>063 514</t>
  </si>
  <si>
    <t>NA &amp; CE Le Serve</t>
  </si>
  <si>
    <t>633 108</t>
  </si>
  <si>
    <t>Clarke Martin Campaign for Sandringham</t>
  </si>
  <si>
    <t>Craig Langdon Electoral Expenses</t>
  </si>
  <si>
    <t>Mr Darryn Paul Lyons trading as Friends of Darryn Lyons</t>
  </si>
  <si>
    <t>Westpac</t>
  </si>
  <si>
    <t>033 226</t>
  </si>
  <si>
    <t>Justice Party Vic Party 1</t>
  </si>
  <si>
    <t>063 215</t>
  </si>
  <si>
    <t xml:space="preserve">Don Firth Campaign </t>
  </si>
  <si>
    <t>Reason Victoria</t>
  </si>
  <si>
    <t>Bank Australia</t>
  </si>
  <si>
    <t>313 140</t>
  </si>
  <si>
    <t>Gaetano Greco special purpose acc 2022 state campaign</t>
  </si>
  <si>
    <t>CUA</t>
  </si>
  <si>
    <t>814 282</t>
  </si>
  <si>
    <t>Thuy Hung Vo</t>
  </si>
  <si>
    <t>063 171</t>
  </si>
  <si>
    <t>I Birchall</t>
  </si>
  <si>
    <t>NAB</t>
  </si>
  <si>
    <t>083 457</t>
  </si>
  <si>
    <t>J E Hawkins</t>
  </si>
  <si>
    <t>Home Bank</t>
  </si>
  <si>
    <t>640 000</t>
  </si>
  <si>
    <t>J Purcell</t>
  </si>
  <si>
    <t>013 760</t>
  </si>
  <si>
    <t>063 543</t>
  </si>
  <si>
    <t>JB no longer intends to run. Returned all funds to VEC August 2021, see link</t>
  </si>
  <si>
    <t>J R O'Connor</t>
  </si>
  <si>
    <t>WAW Credit Union</t>
  </si>
  <si>
    <t>803 070</t>
  </si>
  <si>
    <t>Cossari Family Trust</t>
  </si>
  <si>
    <t>Bank of Melbourne</t>
  </si>
  <si>
    <t>193 879</t>
  </si>
  <si>
    <t>052697971</t>
  </si>
  <si>
    <t>G Garra</t>
  </si>
  <si>
    <t>083 170</t>
  </si>
  <si>
    <t>Macquarie Bank</t>
  </si>
  <si>
    <t>182 182</t>
  </si>
  <si>
    <t>001782697</t>
  </si>
  <si>
    <t>Liberal Democratic Party Victoria</t>
  </si>
  <si>
    <t>St George</t>
  </si>
  <si>
    <t>112 879</t>
  </si>
  <si>
    <t>Liberal Party of Australia - State Campaign Account</t>
  </si>
  <si>
    <t>083 004</t>
  </si>
  <si>
    <t>adjusted due to klein application</t>
  </si>
  <si>
    <t>JSJ &amp; MF Klein</t>
  </si>
  <si>
    <t>467186566</t>
  </si>
  <si>
    <t>WBC</t>
  </si>
  <si>
    <t>733126</t>
  </si>
  <si>
    <t>Michael K L Neoh</t>
  </si>
  <si>
    <t>063 533</t>
  </si>
  <si>
    <t>063 122</t>
  </si>
  <si>
    <t>Peter McNie Hemphill</t>
  </si>
  <si>
    <t>063 012</t>
  </si>
  <si>
    <t>R L Jenkins</t>
  </si>
  <si>
    <t>Mr Raymond Alan Burgess</t>
  </si>
  <si>
    <t>013 745</t>
  </si>
  <si>
    <t>RA Lawrence Campaign Account</t>
  </si>
  <si>
    <t>063 194</t>
  </si>
  <si>
    <t>Robert Turner</t>
  </si>
  <si>
    <t xml:space="preserve">733 121 </t>
  </si>
  <si>
    <t>Shooters, Fishers and Farmers Party</t>
  </si>
  <si>
    <t>083 054</t>
  </si>
  <si>
    <t>063 241</t>
  </si>
  <si>
    <t>Sustainable Australia (VIC) - Campaign</t>
  </si>
  <si>
    <t>083 276</t>
  </si>
  <si>
    <t>Suzanna Sheed trading as Suzanna Sheed Campaign Fund</t>
  </si>
  <si>
    <t>083 894</t>
  </si>
  <si>
    <t>Tammy Atkins Campaign</t>
  </si>
  <si>
    <t>National Party of Australia Victoria State Campaign Account</t>
  </si>
  <si>
    <t>A J Hooper</t>
  </si>
  <si>
    <t>Transport Matters Party State Campaign Account</t>
  </si>
  <si>
    <t>083 337</t>
  </si>
  <si>
    <t>063 262</t>
  </si>
  <si>
    <r>
      <rPr>
        <sz val="10"/>
        <rFont val="Arial"/>
        <family val="2"/>
      </rPr>
      <t>RED</t>
    </r>
    <r>
      <rPr>
        <sz val="10"/>
        <color theme="1"/>
        <rFont val="Arial"/>
        <family val="2"/>
      </rPr>
      <t xml:space="preserve"> = DID NOT LODGE 2018 STATE ELECTION ANNUAL RETURN</t>
    </r>
  </si>
  <si>
    <t>COLUMN D WHITE = DID NOT REQUEST ADVANCE PUBLIC FUNDING FOR 2022 STATE ELECTION</t>
  </si>
  <si>
    <t>Public Funding future instalments are calculation according to financial year.</t>
  </si>
  <si>
    <t xml:space="preserve">CPI applies to the full financial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</si>
</sst>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4" formatCode="_-&quot;$&quot;* #,##0.00_-;\-&quot;$&quot;* #,##0.00_-;_-&quot;$&quot;* &quot;-&quot;??_-;_-@_-"/>
    <numFmt numFmtId="43" formatCode="_-* #,##0.00_-;\-* #,##0.00_-;_-* &quot;-&quot;??_-;_-@_-"/>
    <numFmt numFmtId="164" formatCode="&quot;$&quot;#,##0.00"/>
    <numFmt numFmtId="165" formatCode="0.000000"/>
    <numFmt numFmtId="166" formatCode="d/mm/yyyy;@"/>
    <numFmt numFmtId="167" formatCode="0.0000%"/>
    <numFmt numFmtId="168" formatCode="#,##0_ ;\-#,##0\ "/>
    <numFmt numFmtId="169" formatCode="_-[$$-C09]* #,##0.00_-;\-[$$-C09]* #,##0.00_-;_-[$$-C09]* &quot;-&quot;??_-;_-@_-"/>
  </numFmts>
  <fonts count="33" x14ac:knownFonts="1">
    <font>
      <sz val="11"/>
      <color theme="1"/>
      <name val="Calibri"/>
      <family val="2"/>
      <scheme val="minor"/>
    </font>
    <font>
      <b/>
      <sz val="11"/>
      <color theme="1"/>
      <name val="Calibri"/>
      <family val="2"/>
      <scheme val="minor"/>
    </font>
    <font>
      <b/>
      <sz val="11"/>
      <color theme="1"/>
      <name val="Arial"/>
      <family val="2"/>
    </font>
    <font>
      <b/>
      <sz val="10"/>
      <color theme="0"/>
      <name val="Arial"/>
      <family val="2"/>
    </font>
    <font>
      <b/>
      <sz val="10"/>
      <color theme="1"/>
      <name val="Arial"/>
      <family val="2"/>
    </font>
    <font>
      <sz val="10"/>
      <color theme="1"/>
      <name val="Arial"/>
      <family val="2"/>
    </font>
    <font>
      <u/>
      <sz val="10"/>
      <color theme="10"/>
      <name val="Arial"/>
      <family val="2"/>
    </font>
    <font>
      <sz val="10"/>
      <name val="Arial"/>
      <family val="2"/>
    </font>
    <font>
      <u/>
      <sz val="10"/>
      <name val="Arial"/>
      <family val="2"/>
    </font>
    <font>
      <b/>
      <sz val="14"/>
      <color theme="1"/>
      <name val="Arial"/>
      <family val="2"/>
    </font>
    <font>
      <sz val="9"/>
      <color indexed="81"/>
      <name val="Tahoma"/>
      <family val="2"/>
    </font>
    <font>
      <b/>
      <sz val="9"/>
      <color indexed="81"/>
      <name val="Tahoma"/>
      <family val="2"/>
    </font>
    <font>
      <b/>
      <u/>
      <sz val="10"/>
      <color theme="1"/>
      <name val="Arial"/>
      <family val="2"/>
    </font>
    <font>
      <b/>
      <u/>
      <sz val="11"/>
      <color rgb="FFFF0000"/>
      <name val="Arial"/>
      <family val="2"/>
    </font>
    <font>
      <b/>
      <sz val="11"/>
      <color rgb="FFFF0000"/>
      <name val="Arial"/>
      <family val="2"/>
    </font>
    <font>
      <b/>
      <sz val="10"/>
      <color theme="9" tint="0.39997558519241921"/>
      <name val="Arial"/>
      <family val="2"/>
    </font>
    <font>
      <sz val="11"/>
      <color theme="1"/>
      <name val="Calibri"/>
      <family val="2"/>
      <scheme val="minor"/>
    </font>
    <font>
      <b/>
      <sz val="11"/>
      <color theme="0"/>
      <name val="Calibri"/>
      <family val="2"/>
      <scheme val="minor"/>
    </font>
    <font>
      <sz val="11"/>
      <color theme="0"/>
      <name val="Calibri"/>
      <family val="2"/>
      <scheme val="minor"/>
    </font>
    <font>
      <sz val="11"/>
      <color rgb="FF0000FF"/>
      <name val="Calibri"/>
      <family val="2"/>
      <scheme val="minor"/>
    </font>
    <font>
      <b/>
      <sz val="11"/>
      <name val="Calibri"/>
      <family val="2"/>
      <scheme val="minor"/>
    </font>
    <font>
      <b/>
      <u/>
      <sz val="11"/>
      <color theme="1"/>
      <name val="Calibri"/>
      <family val="2"/>
      <scheme val="minor"/>
    </font>
    <font>
      <sz val="11"/>
      <color theme="1"/>
      <name val="Calibri"/>
      <family val="2"/>
    </font>
    <font>
      <b/>
      <sz val="11.5"/>
      <color theme="1"/>
      <name val="Calibri"/>
      <family val="2"/>
      <scheme val="minor"/>
    </font>
    <font>
      <b/>
      <i/>
      <sz val="11"/>
      <color theme="1"/>
      <name val="Calibri"/>
      <family val="2"/>
      <scheme val="minor"/>
    </font>
    <font>
      <b/>
      <sz val="12.5"/>
      <color theme="1"/>
      <name val="Calibri"/>
      <family val="2"/>
      <scheme val="minor"/>
    </font>
    <font>
      <sz val="18"/>
      <color theme="3"/>
      <name val="Cambria"/>
      <family val="2"/>
      <scheme val="major"/>
    </font>
    <font>
      <b/>
      <sz val="11"/>
      <color theme="3"/>
      <name val="Calibri"/>
      <family val="2"/>
      <scheme val="minor"/>
    </font>
    <font>
      <sz val="11"/>
      <color rgb="FF002060"/>
      <name val="Calibri"/>
      <family val="2"/>
      <scheme val="minor"/>
    </font>
    <font>
      <b/>
      <sz val="12"/>
      <color theme="1"/>
      <name val="Calibri"/>
      <family val="2"/>
      <scheme val="minor"/>
    </font>
    <font>
      <sz val="11.5"/>
      <color theme="1"/>
      <name val="Calibri"/>
      <family val="2"/>
      <scheme val="minor"/>
    </font>
    <font>
      <b/>
      <sz val="11"/>
      <color theme="1"/>
      <name val="Calibri"/>
      <family val="2"/>
    </font>
    <font>
      <sz val="11"/>
      <color rgb="FF000000"/>
      <name val="Calibri"/>
      <family val="2"/>
      <scheme val="minor"/>
    </font>
  </fonts>
  <fills count="26">
    <fill>
      <patternFill patternType="none"/>
    </fill>
    <fill>
      <patternFill patternType="gray125"/>
    </fill>
    <fill>
      <patternFill patternType="solid">
        <fgColor rgb="FFFFFF00"/>
        <bgColor indexed="64"/>
      </patternFill>
    </fill>
    <fill>
      <patternFill patternType="solid">
        <fgColor rgb="FF717073"/>
        <bgColor indexed="64"/>
      </patternFill>
    </fill>
    <fill>
      <patternFill patternType="solid">
        <fgColor rgb="FF919195"/>
        <bgColor indexed="64"/>
      </patternFill>
    </fill>
    <fill>
      <patternFill patternType="solid">
        <fgColor rgb="FFBEC0C2"/>
        <bgColor indexed="64"/>
      </patternFill>
    </fill>
    <fill>
      <patternFill patternType="solid">
        <fgColor theme="0" tint="-0.249977111117893"/>
        <bgColor indexed="64"/>
      </patternFill>
    </fill>
    <fill>
      <patternFill patternType="solid">
        <fgColor rgb="FFBFBFBF"/>
        <bgColor indexed="64"/>
      </patternFill>
    </fill>
    <fill>
      <patternFill patternType="solid">
        <fgColor rgb="FFFF000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rgb="FFA30134"/>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CCCC"/>
        <bgColor indexed="64"/>
      </patternFill>
    </fill>
    <fill>
      <patternFill patternType="solid">
        <fgColor rgb="FFFDFCD3"/>
        <bgColor indexed="64"/>
      </patternFill>
    </fill>
    <fill>
      <patternFill patternType="solid">
        <fgColor rgb="FFCCFFCC"/>
        <bgColor indexed="64"/>
      </patternFill>
    </fill>
    <fill>
      <patternFill patternType="solid">
        <fgColor rgb="FFCCECFF"/>
        <bgColor indexed="64"/>
      </patternFill>
    </fill>
    <fill>
      <patternFill patternType="solid">
        <fgColor theme="7" tint="0.59999389629810485"/>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auto="1"/>
      </left>
      <right style="thin">
        <color auto="1"/>
      </right>
      <top/>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xf numFmtId="0" fontId="6"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44" fontId="16" fillId="0" borderId="0" applyFont="0" applyFill="0" applyBorder="0" applyAlignment="0" applyProtection="0"/>
    <xf numFmtId="0" fontId="16" fillId="0" borderId="0"/>
    <xf numFmtId="43" fontId="16" fillId="0" borderId="0" applyFont="0" applyFill="0" applyBorder="0" applyAlignment="0" applyProtection="0"/>
  </cellStyleXfs>
  <cellXfs count="251">
    <xf numFmtId="0" fontId="0" fillId="0" borderId="0" xfId="0"/>
    <xf numFmtId="3" fontId="0" fillId="0" borderId="0" xfId="0" applyNumberFormat="1"/>
    <xf numFmtId="2" fontId="0" fillId="0" borderId="0" xfId="0" applyNumberFormat="1"/>
    <xf numFmtId="164" fontId="0" fillId="0" borderId="0" xfId="0" applyNumberFormat="1"/>
    <xf numFmtId="0" fontId="1" fillId="0" borderId="0" xfId="0" applyFont="1"/>
    <xf numFmtId="164" fontId="1" fillId="0" borderId="0" xfId="0" applyNumberFormat="1" applyFont="1"/>
    <xf numFmtId="0" fontId="6" fillId="0" borderId="0" xfId="1"/>
    <xf numFmtId="49" fontId="0" fillId="0" borderId="0" xfId="0" applyNumberFormat="1"/>
    <xf numFmtId="164" fontId="0" fillId="2" borderId="0" xfId="0" applyNumberFormat="1" applyFill="1"/>
    <xf numFmtId="0" fontId="0" fillId="0" borderId="0" xfId="0" applyAlignment="1">
      <alignment vertical="center"/>
    </xf>
    <xf numFmtId="0" fontId="4" fillId="4" borderId="4" xfId="0" applyFont="1" applyFill="1" applyBorder="1" applyAlignment="1">
      <alignment vertical="center" wrapText="1"/>
    </xf>
    <xf numFmtId="49" fontId="4" fillId="4" borderId="4" xfId="0" applyNumberFormat="1" applyFont="1" applyFill="1" applyBorder="1" applyAlignment="1">
      <alignment vertical="center" wrapText="1"/>
    </xf>
    <xf numFmtId="0" fontId="4" fillId="5" borderId="4" xfId="0" applyFont="1" applyFill="1" applyBorder="1" applyAlignment="1">
      <alignment vertical="center" wrapText="1"/>
    </xf>
    <xf numFmtId="164" fontId="4" fillId="5" borderId="4" xfId="0" applyNumberFormat="1" applyFont="1" applyFill="1" applyBorder="1" applyAlignment="1">
      <alignment vertical="center" wrapText="1"/>
    </xf>
    <xf numFmtId="0" fontId="5" fillId="0" borderId="4" xfId="0" applyFont="1" applyBorder="1" applyAlignment="1">
      <alignment vertical="center"/>
    </xf>
    <xf numFmtId="164" fontId="5" fillId="0" borderId="4" xfId="0" applyNumberFormat="1" applyFont="1" applyBorder="1" applyAlignment="1">
      <alignment vertical="center"/>
    </xf>
    <xf numFmtId="0" fontId="5" fillId="0" borderId="0" xfId="0" applyFont="1"/>
    <xf numFmtId="164" fontId="5" fillId="0" borderId="0" xfId="0" applyNumberFormat="1" applyFont="1"/>
    <xf numFmtId="0" fontId="5" fillId="0" borderId="4" xfId="0" applyFont="1" applyBorder="1"/>
    <xf numFmtId="164" fontId="5" fillId="0" borderId="4" xfId="0" applyNumberFormat="1" applyFont="1" applyBorder="1"/>
    <xf numFmtId="49" fontId="5" fillId="0" borderId="4" xfId="0" applyNumberFormat="1" applyFont="1" applyBorder="1"/>
    <xf numFmtId="0" fontId="2" fillId="0" borderId="0" xfId="0" applyFont="1" applyAlignment="1">
      <alignment horizontal="left" vertical="center"/>
    </xf>
    <xf numFmtId="14" fontId="6" fillId="0" borderId="4" xfId="1" applyNumberFormat="1" applyBorder="1" applyAlignment="1">
      <alignment vertical="center"/>
    </xf>
    <xf numFmtId="0" fontId="5" fillId="0" borderId="0" xfId="0" applyFont="1" applyAlignment="1">
      <alignment vertical="center"/>
    </xf>
    <xf numFmtId="14" fontId="7" fillId="0" borderId="4" xfId="1" applyNumberFormat="1" applyFont="1" applyBorder="1" applyAlignment="1">
      <alignment vertical="center"/>
    </xf>
    <xf numFmtId="0" fontId="7" fillId="0" borderId="4" xfId="0" applyFont="1" applyBorder="1" applyAlignment="1">
      <alignment vertical="center"/>
    </xf>
    <xf numFmtId="0" fontId="7" fillId="0" borderId="4" xfId="0" applyFont="1" applyBorder="1"/>
    <xf numFmtId="164" fontId="2" fillId="0" borderId="0" xfId="0" applyNumberFormat="1" applyFont="1" applyAlignment="1">
      <alignment horizontal="left" vertical="center"/>
    </xf>
    <xf numFmtId="164" fontId="7" fillId="0" borderId="4" xfId="1" applyNumberFormat="1" applyFont="1" applyBorder="1" applyAlignment="1">
      <alignment vertical="center"/>
    </xf>
    <xf numFmtId="164" fontId="7" fillId="0" borderId="4" xfId="0" applyNumberFormat="1" applyFont="1" applyBorder="1"/>
    <xf numFmtId="0" fontId="5" fillId="6" borderId="4" xfId="0" applyFont="1" applyFill="1" applyBorder="1"/>
    <xf numFmtId="164" fontId="5" fillId="6" borderId="4" xfId="0" applyNumberFormat="1" applyFont="1" applyFill="1" applyBorder="1"/>
    <xf numFmtId="0" fontId="5" fillId="6" borderId="4" xfId="0" applyFont="1" applyFill="1" applyBorder="1" applyAlignment="1">
      <alignment vertical="center"/>
    </xf>
    <xf numFmtId="49" fontId="5" fillId="6" borderId="4" xfId="0" applyNumberFormat="1" applyFont="1" applyFill="1" applyBorder="1" applyAlignment="1">
      <alignment vertical="center"/>
    </xf>
    <xf numFmtId="14" fontId="6" fillId="6" borderId="4" xfId="1" applyNumberFormat="1" applyFill="1" applyBorder="1" applyAlignment="1">
      <alignment vertical="center"/>
    </xf>
    <xf numFmtId="164" fontId="7" fillId="6" borderId="4" xfId="1" applyNumberFormat="1" applyFont="1" applyFill="1" applyBorder="1" applyAlignment="1">
      <alignment vertical="center"/>
    </xf>
    <xf numFmtId="164" fontId="5" fillId="6" borderId="4" xfId="0" applyNumberFormat="1" applyFont="1" applyFill="1" applyBorder="1" applyAlignment="1">
      <alignment vertical="center"/>
    </xf>
    <xf numFmtId="49" fontId="5" fillId="6" borderId="4" xfId="0" applyNumberFormat="1" applyFont="1" applyFill="1" applyBorder="1"/>
    <xf numFmtId="14" fontId="6" fillId="6" borderId="4" xfId="1" applyNumberFormat="1" applyFill="1" applyBorder="1"/>
    <xf numFmtId="164" fontId="7" fillId="6" borderId="4" xfId="0" applyNumberFormat="1" applyFont="1" applyFill="1" applyBorder="1"/>
    <xf numFmtId="164" fontId="5" fillId="6" borderId="4" xfId="0" applyNumberFormat="1" applyFont="1" applyFill="1" applyBorder="1" applyAlignment="1">
      <alignment horizontal="right" vertical="center"/>
    </xf>
    <xf numFmtId="164" fontId="5" fillId="7" borderId="4" xfId="0" applyNumberFormat="1" applyFont="1" applyFill="1" applyBorder="1" applyAlignment="1">
      <alignment vertical="center"/>
    </xf>
    <xf numFmtId="14" fontId="6" fillId="7" borderId="4" xfId="1" applyNumberFormat="1" applyFill="1" applyBorder="1" applyAlignment="1">
      <alignment vertical="center"/>
    </xf>
    <xf numFmtId="164" fontId="7" fillId="7" borderId="4" xfId="1" applyNumberFormat="1" applyFont="1" applyFill="1" applyBorder="1" applyAlignment="1">
      <alignment vertical="center"/>
    </xf>
    <xf numFmtId="0" fontId="5" fillId="7" borderId="4" xfId="0" applyFont="1" applyFill="1" applyBorder="1"/>
    <xf numFmtId="164" fontId="5" fillId="7" borderId="4" xfId="0" applyNumberFormat="1" applyFont="1" applyFill="1" applyBorder="1"/>
    <xf numFmtId="49" fontId="5" fillId="7" borderId="4" xfId="0" applyNumberFormat="1" applyFont="1" applyFill="1" applyBorder="1"/>
    <xf numFmtId="14" fontId="6" fillId="7" borderId="4" xfId="1" applyNumberFormat="1" applyFill="1" applyBorder="1"/>
    <xf numFmtId="164" fontId="7" fillId="7" borderId="4" xfId="0" applyNumberFormat="1" applyFont="1" applyFill="1" applyBorder="1"/>
    <xf numFmtId="14" fontId="6" fillId="7" borderId="0" xfId="1" applyNumberFormat="1" applyFill="1" applyBorder="1"/>
    <xf numFmtId="0" fontId="7" fillId="0" borderId="0" xfId="0" applyFont="1"/>
    <xf numFmtId="14" fontId="5" fillId="0" borderId="4" xfId="0" applyNumberFormat="1" applyFont="1" applyBorder="1"/>
    <xf numFmtId="0" fontId="5" fillId="7" borderId="4" xfId="0" applyFont="1" applyFill="1" applyBorder="1" applyAlignment="1">
      <alignment vertical="center"/>
    </xf>
    <xf numFmtId="164" fontId="5" fillId="7" borderId="4" xfId="0" applyNumberFormat="1" applyFont="1" applyFill="1" applyBorder="1" applyAlignment="1">
      <alignment horizontal="right" vertical="center"/>
    </xf>
    <xf numFmtId="49" fontId="5" fillId="7" borderId="4" xfId="0" applyNumberFormat="1" applyFont="1" applyFill="1" applyBorder="1" applyAlignment="1">
      <alignment vertical="center"/>
    </xf>
    <xf numFmtId="0" fontId="9" fillId="2" borderId="1" xfId="0" applyFont="1" applyFill="1" applyBorder="1"/>
    <xf numFmtId="164" fontId="5" fillId="2" borderId="3" xfId="0" applyNumberFormat="1" applyFont="1" applyFill="1" applyBorder="1"/>
    <xf numFmtId="164" fontId="7" fillId="0" borderId="4" xfId="1" applyNumberFormat="1" applyFont="1"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14" fontId="6" fillId="0" borderId="4" xfId="1" applyNumberFormat="1" applyBorder="1"/>
    <xf numFmtId="14" fontId="6" fillId="0" borderId="4" xfId="1" applyNumberFormat="1" applyFill="1" applyBorder="1"/>
    <xf numFmtId="14" fontId="6" fillId="0" borderId="4" xfId="1" applyNumberFormat="1" applyFill="1" applyBorder="1" applyAlignment="1">
      <alignment vertical="center"/>
    </xf>
    <xf numFmtId="0" fontId="7" fillId="6" borderId="4" xfId="0" applyFont="1" applyFill="1" applyBorder="1"/>
    <xf numFmtId="164" fontId="7" fillId="6" borderId="4" xfId="0" applyNumberFormat="1" applyFont="1" applyFill="1" applyBorder="1" applyAlignment="1">
      <alignment vertical="center"/>
    </xf>
    <xf numFmtId="49" fontId="7" fillId="6" borderId="4" xfId="0" applyNumberFormat="1" applyFont="1" applyFill="1" applyBorder="1"/>
    <xf numFmtId="14" fontId="8" fillId="6" borderId="4" xfId="1" applyNumberFormat="1" applyFont="1" applyFill="1" applyBorder="1"/>
    <xf numFmtId="0" fontId="5" fillId="8" borderId="4" xfId="0" applyFont="1" applyFill="1" applyBorder="1"/>
    <xf numFmtId="164" fontId="5" fillId="8" borderId="4" xfId="0" applyNumberFormat="1" applyFont="1" applyFill="1" applyBorder="1"/>
    <xf numFmtId="164" fontId="5" fillId="8" borderId="4" xfId="0" applyNumberFormat="1" applyFont="1" applyFill="1" applyBorder="1" applyAlignment="1">
      <alignment vertical="center"/>
    </xf>
    <xf numFmtId="14" fontId="5" fillId="6" borderId="4" xfId="0" applyNumberFormat="1" applyFont="1" applyFill="1" applyBorder="1"/>
    <xf numFmtId="0" fontId="0" fillId="0" borderId="0" xfId="0" applyAlignment="1">
      <alignment vertical="center" wrapText="1"/>
    </xf>
    <xf numFmtId="0" fontId="7" fillId="2" borderId="4" xfId="0" applyFont="1" applyFill="1" applyBorder="1"/>
    <xf numFmtId="164" fontId="7" fillId="2" borderId="4" xfId="0" applyNumberFormat="1" applyFont="1" applyFill="1" applyBorder="1"/>
    <xf numFmtId="164" fontId="5" fillId="9" borderId="4" xfId="0" applyNumberFormat="1" applyFont="1" applyFill="1" applyBorder="1" applyAlignment="1">
      <alignment horizontal="right" vertical="center"/>
    </xf>
    <xf numFmtId="164" fontId="5" fillId="9" borderId="4" xfId="0" applyNumberFormat="1" applyFont="1" applyFill="1" applyBorder="1"/>
    <xf numFmtId="164" fontId="6" fillId="9" borderId="4" xfId="1" applyNumberFormat="1" applyFill="1" applyBorder="1"/>
    <xf numFmtId="0" fontId="5" fillId="10" borderId="4" xfId="0" applyFont="1" applyFill="1" applyBorder="1"/>
    <xf numFmtId="0" fontId="7" fillId="10" borderId="4" xfId="0" applyFont="1" applyFill="1" applyBorder="1"/>
    <xf numFmtId="164" fontId="5" fillId="2" borderId="4" xfId="0" applyNumberFormat="1" applyFont="1" applyFill="1" applyBorder="1"/>
    <xf numFmtId="164" fontId="5" fillId="0" borderId="0" xfId="0" applyNumberFormat="1" applyFont="1" applyAlignment="1">
      <alignment vertical="center"/>
    </xf>
    <xf numFmtId="164" fontId="1" fillId="0" borderId="0" xfId="0" applyNumberFormat="1" applyFont="1" applyAlignment="1">
      <alignment horizontal="right"/>
    </xf>
    <xf numFmtId="0" fontId="1" fillId="0" borderId="0" xfId="0" applyFont="1" applyAlignment="1">
      <alignment horizontal="right"/>
    </xf>
    <xf numFmtId="0" fontId="5" fillId="2" borderId="0" xfId="0" applyFont="1" applyFill="1"/>
    <xf numFmtId="0" fontId="0" fillId="2" borderId="0" xfId="0" applyFill="1"/>
    <xf numFmtId="164" fontId="7" fillId="10" borderId="4" xfId="1" applyNumberFormat="1" applyFont="1" applyFill="1" applyBorder="1" applyAlignment="1">
      <alignment vertical="center"/>
    </xf>
    <xf numFmtId="164" fontId="0" fillId="11" borderId="0" xfId="0" applyNumberFormat="1" applyFill="1"/>
    <xf numFmtId="0" fontId="1" fillId="11" borderId="9" xfId="0" applyFont="1" applyFill="1" applyBorder="1" applyAlignment="1">
      <alignment horizontal="right"/>
    </xf>
    <xf numFmtId="0" fontId="2" fillId="0" borderId="0" xfId="0" applyFont="1" applyAlignment="1">
      <alignment vertical="center"/>
    </xf>
    <xf numFmtId="164" fontId="5" fillId="2" borderId="0" xfId="0" applyNumberFormat="1" applyFont="1" applyFill="1"/>
    <xf numFmtId="164" fontId="5" fillId="7" borderId="4" xfId="0" applyNumberFormat="1" applyFont="1" applyFill="1" applyBorder="1" applyAlignment="1">
      <alignment horizontal="center" vertical="center"/>
    </xf>
    <xf numFmtId="164" fontId="5" fillId="6" borderId="4" xfId="0" applyNumberFormat="1" applyFont="1" applyFill="1" applyBorder="1" applyAlignment="1">
      <alignment horizontal="center" vertical="center"/>
    </xf>
    <xf numFmtId="164" fontId="5" fillId="8" borderId="4" xfId="0" applyNumberFormat="1" applyFont="1" applyFill="1" applyBorder="1" applyAlignment="1">
      <alignment horizontal="center" vertical="center"/>
    </xf>
    <xf numFmtId="164" fontId="5" fillId="2" borderId="4" xfId="0" applyNumberFormat="1" applyFont="1" applyFill="1" applyBorder="1" applyAlignment="1">
      <alignment horizontal="center" vertical="center"/>
    </xf>
    <xf numFmtId="164" fontId="7" fillId="6" borderId="4"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164" fontId="5" fillId="0" borderId="0" xfId="0" applyNumberFormat="1" applyFont="1" applyAlignment="1">
      <alignment horizontal="center" vertical="center"/>
    </xf>
    <xf numFmtId="14" fontId="5" fillId="0" borderId="4" xfId="0" applyNumberFormat="1" applyFont="1" applyBorder="1" applyAlignment="1">
      <alignment vertical="center"/>
    </xf>
    <xf numFmtId="14" fontId="6" fillId="6" borderId="0" xfId="1" applyNumberFormat="1" applyFill="1" applyBorder="1"/>
    <xf numFmtId="0" fontId="6" fillId="0" borderId="4" xfId="1" applyBorder="1"/>
    <xf numFmtId="0" fontId="4" fillId="5" borderId="0" xfId="0" applyFont="1" applyFill="1" applyAlignment="1">
      <alignment horizontal="left" vertical="center"/>
    </xf>
    <xf numFmtId="164" fontId="4" fillId="5" borderId="0" xfId="0" applyNumberFormat="1" applyFont="1" applyFill="1" applyAlignment="1">
      <alignment vertical="center" wrapText="1"/>
    </xf>
    <xf numFmtId="8" fontId="5" fillId="0" borderId="0" xfId="0" applyNumberFormat="1" applyFont="1"/>
    <xf numFmtId="14" fontId="6" fillId="7" borderId="0" xfId="1" applyNumberFormat="1" applyFill="1" applyBorder="1" applyAlignment="1">
      <alignment vertical="center"/>
    </xf>
    <xf numFmtId="14" fontId="5" fillId="6" borderId="4" xfId="0" applyNumberFormat="1" applyFont="1" applyFill="1" applyBorder="1" applyAlignment="1">
      <alignment vertical="center"/>
    </xf>
    <xf numFmtId="14" fontId="6" fillId="0" borderId="0" xfId="1" applyNumberFormat="1" applyFill="1" applyBorder="1"/>
    <xf numFmtId="164" fontId="2" fillId="0" borderId="5" xfId="0" applyNumberFormat="1" applyFont="1" applyBorder="1" applyAlignment="1">
      <alignment vertical="center"/>
    </xf>
    <xf numFmtId="0" fontId="0" fillId="13" borderId="10" xfId="0" applyFill="1" applyBorder="1"/>
    <xf numFmtId="0" fontId="0" fillId="0" borderId="10" xfId="0" applyBorder="1"/>
    <xf numFmtId="164" fontId="17" fillId="12" borderId="11" xfId="0" applyNumberFormat="1" applyFont="1" applyFill="1" applyBorder="1" applyAlignment="1">
      <alignment horizontal="right"/>
    </xf>
    <xf numFmtId="0" fontId="17" fillId="12" borderId="10" xfId="0" applyFont="1" applyFill="1" applyBorder="1"/>
    <xf numFmtId="43" fontId="0" fillId="0" borderId="0" xfId="2" applyFont="1"/>
    <xf numFmtId="43" fontId="0" fillId="0" borderId="0" xfId="0" applyNumberFormat="1"/>
    <xf numFmtId="0" fontId="1" fillId="2" borderId="0" xfId="0" applyFont="1" applyFill="1"/>
    <xf numFmtId="164" fontId="1" fillId="2" borderId="0" xfId="0" applyNumberFormat="1" applyFont="1" applyFill="1"/>
    <xf numFmtId="43" fontId="0" fillId="14" borderId="0" xfId="2" applyFont="1" applyFill="1"/>
    <xf numFmtId="43" fontId="17" fillId="12" borderId="11" xfId="2" applyFont="1" applyFill="1" applyBorder="1" applyAlignment="1">
      <alignment horizontal="right"/>
    </xf>
    <xf numFmtId="43" fontId="1" fillId="0" borderId="0" xfId="0" applyNumberFormat="1" applyFont="1"/>
    <xf numFmtId="0" fontId="0" fillId="0" borderId="4" xfId="0" applyBorder="1"/>
    <xf numFmtId="0" fontId="0" fillId="16" borderId="4" xfId="0" applyFill="1" applyBorder="1"/>
    <xf numFmtId="0" fontId="18" fillId="15" borderId="4" xfId="0" applyFont="1" applyFill="1" applyBorder="1" applyAlignment="1">
      <alignment wrapText="1"/>
    </xf>
    <xf numFmtId="0" fontId="5" fillId="17" borderId="4" xfId="0" applyFont="1" applyFill="1" applyBorder="1"/>
    <xf numFmtId="0" fontId="19" fillId="0" borderId="0" xfId="0" applyFont="1"/>
    <xf numFmtId="0" fontId="0" fillId="0" borderId="4" xfId="0" applyBorder="1" applyAlignment="1">
      <alignment horizontal="center"/>
    </xf>
    <xf numFmtId="165" fontId="5" fillId="0" borderId="4" xfId="0" applyNumberFormat="1" applyFont="1" applyBorder="1"/>
    <xf numFmtId="0" fontId="0" fillId="0" borderId="0" xfId="0" applyAlignment="1">
      <alignment horizontal="center"/>
    </xf>
    <xf numFmtId="8" fontId="0" fillId="0" borderId="4" xfId="2" applyNumberFormat="1" applyFont="1" applyBorder="1"/>
    <xf numFmtId="8" fontId="0" fillId="0" borderId="4" xfId="0" applyNumberFormat="1" applyBorder="1"/>
    <xf numFmtId="8" fontId="22" fillId="0" borderId="4" xfId="0" applyNumberFormat="1" applyFont="1" applyBorder="1"/>
    <xf numFmtId="8" fontId="0" fillId="0" borderId="4" xfId="2" applyNumberFormat="1" applyFont="1" applyFill="1" applyBorder="1"/>
    <xf numFmtId="0" fontId="17" fillId="12" borderId="11" xfId="0" applyFont="1" applyFill="1" applyBorder="1" applyAlignment="1">
      <alignment horizontal="center"/>
    </xf>
    <xf numFmtId="0" fontId="1" fillId="0" borderId="0" xfId="0" applyFont="1" applyAlignment="1">
      <alignment horizontal="center"/>
    </xf>
    <xf numFmtId="164" fontId="1" fillId="21" borderId="0" xfId="0" applyNumberFormat="1" applyFont="1" applyFill="1"/>
    <xf numFmtId="0" fontId="0" fillId="0" borderId="0" xfId="0" applyAlignment="1">
      <alignment horizontal="left"/>
    </xf>
    <xf numFmtId="9" fontId="0" fillId="0" borderId="0" xfId="0" applyNumberFormat="1"/>
    <xf numFmtId="8" fontId="1" fillId="0" borderId="0" xfId="0" applyNumberFormat="1" applyFont="1"/>
    <xf numFmtId="0" fontId="23" fillId="0" borderId="0" xfId="0" applyFont="1"/>
    <xf numFmtId="8" fontId="18" fillId="15" borderId="4" xfId="0" applyNumberFormat="1" applyFont="1" applyFill="1" applyBorder="1" applyAlignment="1">
      <alignment wrapText="1"/>
    </xf>
    <xf numFmtId="164" fontId="17" fillId="15" borderId="4" xfId="0" applyNumberFormat="1" applyFont="1" applyFill="1" applyBorder="1"/>
    <xf numFmtId="0" fontId="17" fillId="15" borderId="12" xfId="0" applyFont="1" applyFill="1" applyBorder="1" applyAlignment="1">
      <alignment horizontal="center" vertical="center" wrapText="1"/>
    </xf>
    <xf numFmtId="8" fontId="17" fillId="15" borderId="4" xfId="0" applyNumberFormat="1" applyFont="1" applyFill="1" applyBorder="1" applyAlignment="1">
      <alignment wrapText="1"/>
    </xf>
    <xf numFmtId="0" fontId="25" fillId="0" borderId="0" xfId="0" applyFont="1"/>
    <xf numFmtId="10" fontId="0" fillId="0" borderId="0" xfId="3" applyNumberFormat="1" applyFont="1"/>
    <xf numFmtId="2" fontId="0" fillId="18" borderId="0" xfId="0" applyNumberFormat="1" applyFill="1"/>
    <xf numFmtId="0" fontId="0" fillId="18" borderId="0" xfId="0" applyFill="1"/>
    <xf numFmtId="0" fontId="0" fillId="22" borderId="0" xfId="0" applyFill="1"/>
    <xf numFmtId="10" fontId="0" fillId="0" borderId="0" xfId="0" applyNumberFormat="1"/>
    <xf numFmtId="10" fontId="0" fillId="0" borderId="0" xfId="0" applyNumberFormat="1" applyAlignment="1">
      <alignment horizontal="right"/>
    </xf>
    <xf numFmtId="0" fontId="0" fillId="24" borderId="0" xfId="0" applyFill="1"/>
    <xf numFmtId="0" fontId="0" fillId="23" borderId="0" xfId="0" applyFill="1"/>
    <xf numFmtId="0" fontId="27" fillId="0" borderId="13" xfId="5"/>
    <xf numFmtId="168" fontId="0" fillId="16" borderId="4" xfId="0" applyNumberFormat="1" applyFill="1" applyBorder="1"/>
    <xf numFmtId="169" fontId="0" fillId="16" borderId="4" xfId="0" applyNumberFormat="1" applyFill="1" applyBorder="1"/>
    <xf numFmtId="167" fontId="0" fillId="16" borderId="4" xfId="3" applyNumberFormat="1" applyFont="1" applyFill="1" applyBorder="1"/>
    <xf numFmtId="44" fontId="0" fillId="16" borderId="4" xfId="6" applyFont="1" applyFill="1" applyBorder="1"/>
    <xf numFmtId="169" fontId="0" fillId="0" borderId="0" xfId="0" applyNumberFormat="1"/>
    <xf numFmtId="0" fontId="0" fillId="25" borderId="4" xfId="0" applyFill="1" applyBorder="1"/>
    <xf numFmtId="0" fontId="0" fillId="19" borderId="4" xfId="0" applyFill="1" applyBorder="1"/>
    <xf numFmtId="0" fontId="0" fillId="19" borderId="4" xfId="0" applyFill="1" applyBorder="1" applyAlignment="1">
      <alignment horizontal="left"/>
    </xf>
    <xf numFmtId="169" fontId="0" fillId="19" borderId="4" xfId="0" applyNumberFormat="1" applyFill="1" applyBorder="1"/>
    <xf numFmtId="168" fontId="0" fillId="25" borderId="4" xfId="0" applyNumberFormat="1" applyFill="1" applyBorder="1"/>
    <xf numFmtId="44" fontId="0" fillId="19" borderId="4" xfId="0" applyNumberFormat="1" applyFill="1" applyBorder="1"/>
    <xf numFmtId="10" fontId="0" fillId="0" borderId="0" xfId="0" applyNumberFormat="1" applyAlignment="1">
      <alignment vertical="top"/>
    </xf>
    <xf numFmtId="0" fontId="0" fillId="0" borderId="0" xfId="0" applyAlignment="1">
      <alignment horizontal="left" vertical="top"/>
    </xf>
    <xf numFmtId="10" fontId="0" fillId="0" borderId="0" xfId="0" applyNumberFormat="1" applyAlignment="1">
      <alignment horizontal="left" vertical="top"/>
    </xf>
    <xf numFmtId="0" fontId="0" fillId="0" borderId="0" xfId="0" applyAlignment="1">
      <alignment horizontal="left" vertical="top" wrapText="1"/>
    </xf>
    <xf numFmtId="10" fontId="0" fillId="0" borderId="0" xfId="0" applyNumberFormat="1" applyAlignment="1">
      <alignment horizontal="left" vertical="top" wrapText="1"/>
    </xf>
    <xf numFmtId="0" fontId="17" fillId="15" borderId="0" xfId="0" applyFont="1" applyFill="1"/>
    <xf numFmtId="0" fontId="17" fillId="15" borderId="0" xfId="0" applyFont="1" applyFill="1" applyAlignment="1">
      <alignment wrapText="1"/>
    </xf>
    <xf numFmtId="0" fontId="0" fillId="16" borderId="0" xfId="0" applyFill="1"/>
    <xf numFmtId="0" fontId="28" fillId="0" borderId="0" xfId="0" applyFont="1"/>
    <xf numFmtId="0" fontId="0" fillId="11" borderId="0" xfId="0" applyFill="1"/>
    <xf numFmtId="0" fontId="29" fillId="0" borderId="0" xfId="0" applyFont="1"/>
    <xf numFmtId="0" fontId="25" fillId="0" borderId="0" xfId="0" applyFont="1" applyAlignment="1">
      <alignment horizontal="right"/>
    </xf>
    <xf numFmtId="0" fontId="1" fillId="11" borderId="0" xfId="0" applyFont="1" applyFill="1"/>
    <xf numFmtId="8" fontId="0" fillId="11" borderId="4" xfId="0" applyNumberFormat="1" applyFill="1" applyBorder="1"/>
    <xf numFmtId="8" fontId="22" fillId="11" borderId="4" xfId="0" applyNumberFormat="1" applyFont="1" applyFill="1" applyBorder="1"/>
    <xf numFmtId="8" fontId="0" fillId="11" borderId="4" xfId="2" applyNumberFormat="1" applyFont="1" applyFill="1" applyBorder="1"/>
    <xf numFmtId="0" fontId="17" fillId="15" borderId="4" xfId="0" applyFont="1" applyFill="1" applyBorder="1" applyAlignment="1">
      <alignment vertical="center" wrapText="1"/>
    </xf>
    <xf numFmtId="0" fontId="17" fillId="15" borderId="4" xfId="0" applyFont="1" applyFill="1" applyBorder="1" applyAlignment="1">
      <alignment horizontal="center" vertical="center" wrapText="1"/>
    </xf>
    <xf numFmtId="0" fontId="21" fillId="9" borderId="8" xfId="0" applyFont="1" applyFill="1" applyBorder="1"/>
    <xf numFmtId="0" fontId="30" fillId="9" borderId="5" xfId="0" applyFont="1" applyFill="1" applyBorder="1"/>
    <xf numFmtId="43" fontId="0" fillId="9" borderId="5" xfId="2" applyFont="1" applyFill="1" applyBorder="1"/>
    <xf numFmtId="0" fontId="1" fillId="9" borderId="5" xfId="0" applyFont="1" applyFill="1" applyBorder="1"/>
    <xf numFmtId="0" fontId="0" fillId="9" borderId="5" xfId="0" applyFill="1" applyBorder="1"/>
    <xf numFmtId="0" fontId="0" fillId="9" borderId="14" xfId="0" applyFill="1" applyBorder="1"/>
    <xf numFmtId="0" fontId="1" fillId="9" borderId="15" xfId="0" applyFont="1" applyFill="1" applyBorder="1"/>
    <xf numFmtId="0" fontId="30" fillId="9" borderId="0" xfId="0" applyFont="1" applyFill="1"/>
    <xf numFmtId="43" fontId="0" fillId="9" borderId="0" xfId="2" applyFont="1" applyFill="1" applyBorder="1"/>
    <xf numFmtId="0" fontId="1" fillId="9" borderId="0" xfId="0" applyFont="1" applyFill="1"/>
    <xf numFmtId="0" fontId="0" fillId="9" borderId="0" xfId="0" applyFill="1"/>
    <xf numFmtId="0" fontId="0" fillId="9" borderId="16" xfId="0" applyFill="1" applyBorder="1"/>
    <xf numFmtId="0" fontId="0" fillId="9" borderId="15" xfId="0" applyFill="1" applyBorder="1"/>
    <xf numFmtId="0" fontId="0" fillId="9" borderId="6" xfId="0" applyFill="1" applyBorder="1"/>
    <xf numFmtId="0" fontId="0" fillId="9" borderId="7" xfId="0" applyFill="1" applyBorder="1"/>
    <xf numFmtId="43" fontId="0" fillId="9" borderId="7" xfId="2" applyFont="1" applyFill="1" applyBorder="1"/>
    <xf numFmtId="0" fontId="1" fillId="9" borderId="7" xfId="0" applyFont="1" applyFill="1" applyBorder="1"/>
    <xf numFmtId="0" fontId="24" fillId="9" borderId="17" xfId="0" applyFont="1" applyFill="1" applyBorder="1" applyAlignment="1">
      <alignment horizontal="right"/>
    </xf>
    <xf numFmtId="8" fontId="1" fillId="9" borderId="5" xfId="0" applyNumberFormat="1" applyFont="1" applyFill="1" applyBorder="1"/>
    <xf numFmtId="0" fontId="1" fillId="9" borderId="14" xfId="0" applyFont="1" applyFill="1" applyBorder="1"/>
    <xf numFmtId="0" fontId="1" fillId="9" borderId="16" xfId="0" applyFont="1" applyFill="1" applyBorder="1"/>
    <xf numFmtId="0" fontId="24" fillId="9" borderId="7" xfId="0" applyFont="1" applyFill="1" applyBorder="1" applyAlignment="1">
      <alignment horizontal="right"/>
    </xf>
    <xf numFmtId="0" fontId="17" fillId="15" borderId="4" xfId="0" applyFont="1" applyFill="1" applyBorder="1" applyAlignment="1">
      <alignment wrapText="1"/>
    </xf>
    <xf numFmtId="0" fontId="23" fillId="0" borderId="0" xfId="7" applyFont="1"/>
    <xf numFmtId="0" fontId="16" fillId="0" borderId="0" xfId="7"/>
    <xf numFmtId="0" fontId="1" fillId="0" borderId="0" xfId="7" applyFont="1"/>
    <xf numFmtId="0" fontId="16" fillId="0" borderId="4" xfId="7" applyBorder="1"/>
    <xf numFmtId="166" fontId="16" fillId="0" borderId="4" xfId="7" applyNumberFormat="1" applyBorder="1" applyAlignment="1">
      <alignment horizontal="right"/>
    </xf>
    <xf numFmtId="166" fontId="16" fillId="0" borderId="4" xfId="7" applyNumberFormat="1" applyBorder="1" applyAlignment="1">
      <alignment horizontal="center"/>
    </xf>
    <xf numFmtId="166" fontId="0" fillId="0" borderId="4" xfId="8" applyNumberFormat="1" applyFont="1" applyFill="1" applyBorder="1" applyAlignment="1">
      <alignment horizontal="right"/>
    </xf>
    <xf numFmtId="0" fontId="17" fillId="15" borderId="4" xfId="7" applyFont="1" applyFill="1" applyBorder="1" applyAlignment="1">
      <alignment horizontal="left" vertical="center" wrapText="1"/>
    </xf>
    <xf numFmtId="0" fontId="17" fillId="15" borderId="4" xfId="7" applyFont="1" applyFill="1" applyBorder="1" applyAlignment="1">
      <alignment horizontal="center" vertical="center" wrapText="1"/>
    </xf>
    <xf numFmtId="0" fontId="17" fillId="15" borderId="12" xfId="7" applyFont="1" applyFill="1" applyBorder="1" applyAlignment="1">
      <alignment horizontal="center" vertical="center" wrapText="1"/>
    </xf>
    <xf numFmtId="0" fontId="16" fillId="9" borderId="5" xfId="7" applyFill="1" applyBorder="1"/>
    <xf numFmtId="0" fontId="1" fillId="9" borderId="14" xfId="7" applyFont="1" applyFill="1" applyBorder="1"/>
    <xf numFmtId="0" fontId="16" fillId="9" borderId="0" xfId="7" applyFill="1"/>
    <xf numFmtId="0" fontId="1" fillId="9" borderId="16" xfId="7" applyFont="1" applyFill="1" applyBorder="1"/>
    <xf numFmtId="0" fontId="16" fillId="9" borderId="7" xfId="7" applyFill="1" applyBorder="1"/>
    <xf numFmtId="8" fontId="31" fillId="20" borderId="4" xfId="0" applyNumberFormat="1" applyFont="1" applyFill="1" applyBorder="1" applyAlignment="1">
      <alignment horizontal="right"/>
    </xf>
    <xf numFmtId="8" fontId="1" fillId="0" borderId="4" xfId="2" applyNumberFormat="1" applyFont="1" applyBorder="1"/>
    <xf numFmtId="8" fontId="22" fillId="0" borderId="4" xfId="0" applyNumberFormat="1" applyFont="1" applyBorder="1" applyAlignment="1">
      <alignment horizontal="right"/>
    </xf>
    <xf numFmtId="8" fontId="22" fillId="20" borderId="4" xfId="0" applyNumberFormat="1" applyFont="1" applyFill="1" applyBorder="1" applyAlignment="1">
      <alignment horizontal="right"/>
    </xf>
    <xf numFmtId="8" fontId="16" fillId="11" borderId="4" xfId="7" applyNumberFormat="1" applyFill="1" applyBorder="1"/>
    <xf numFmtId="8" fontId="22" fillId="11" borderId="4" xfId="7" applyNumberFormat="1" applyFont="1" applyFill="1" applyBorder="1"/>
    <xf numFmtId="164" fontId="0" fillId="11" borderId="4" xfId="8" applyNumberFormat="1" applyFont="1" applyFill="1" applyBorder="1"/>
    <xf numFmtId="164" fontId="22" fillId="11" borderId="4" xfId="7" applyNumberFormat="1" applyFont="1" applyFill="1" applyBorder="1" applyAlignment="1">
      <alignment horizontal="right"/>
    </xf>
    <xf numFmtId="164" fontId="16" fillId="11" borderId="4" xfId="7" applyNumberFormat="1" applyFill="1" applyBorder="1"/>
    <xf numFmtId="8" fontId="0" fillId="11" borderId="4" xfId="2" applyNumberFormat="1" applyFont="1" applyFill="1" applyBorder="1" applyAlignment="1">
      <alignment horizontal="right"/>
    </xf>
    <xf numFmtId="8" fontId="0" fillId="0" borderId="4" xfId="2" applyNumberFormat="1" applyFont="1" applyFill="1" applyBorder="1" applyAlignment="1">
      <alignment horizontal="right"/>
    </xf>
    <xf numFmtId="164" fontId="17" fillId="15" borderId="4" xfId="0" applyNumberFormat="1" applyFont="1" applyFill="1" applyBorder="1" applyAlignment="1">
      <alignment horizontal="right"/>
    </xf>
    <xf numFmtId="164" fontId="20" fillId="20" borderId="4" xfId="0" applyNumberFormat="1" applyFont="1" applyFill="1" applyBorder="1" applyAlignment="1">
      <alignment horizontal="right"/>
    </xf>
    <xf numFmtId="8" fontId="22" fillId="20" borderId="4" xfId="0" applyNumberFormat="1" applyFont="1" applyFill="1" applyBorder="1" applyAlignment="1">
      <alignment horizontal="left"/>
    </xf>
    <xf numFmtId="8" fontId="22" fillId="0" borderId="4" xfId="0" applyNumberFormat="1" applyFont="1" applyBorder="1" applyAlignment="1">
      <alignment wrapText="1"/>
    </xf>
    <xf numFmtId="8" fontId="0" fillId="0" borderId="0" xfId="2" applyNumberFormat="1" applyFont="1"/>
    <xf numFmtId="0" fontId="0" fillId="0" borderId="0" xfId="7" applyFont="1"/>
    <xf numFmtId="8" fontId="32" fillId="0" borderId="4" xfId="2" applyNumberFormat="1" applyFont="1" applyFill="1" applyBorder="1"/>
    <xf numFmtId="166" fontId="32" fillId="0" borderId="4" xfId="2" applyNumberFormat="1" applyFont="1" applyFill="1" applyBorder="1" applyAlignment="1">
      <alignment horizontal="left"/>
    </xf>
    <xf numFmtId="0" fontId="26" fillId="0" borderId="0" xfId="4" applyAlignment="1">
      <alignment horizontal="center"/>
    </xf>
    <xf numFmtId="0" fontId="0" fillId="9" borderId="15" xfId="0" applyFill="1" applyBorder="1" applyAlignment="1">
      <alignment horizontal="left" wrapText="1"/>
    </xf>
    <xf numFmtId="0" fontId="0" fillId="9" borderId="0" xfId="0" applyFill="1" applyAlignment="1">
      <alignment horizontal="left" wrapText="1"/>
    </xf>
    <xf numFmtId="0" fontId="0" fillId="9" borderId="16" xfId="0" applyFill="1" applyBorder="1" applyAlignment="1">
      <alignment horizontal="left" wrapText="1"/>
    </xf>
    <xf numFmtId="0" fontId="17" fillId="15" borderId="6" xfId="0" applyFont="1" applyFill="1" applyBorder="1" applyAlignment="1">
      <alignment horizontal="center" vertical="center" wrapText="1"/>
    </xf>
    <xf numFmtId="0" fontId="17" fillId="15" borderId="7" xfId="0" applyFont="1" applyFill="1" applyBorder="1" applyAlignment="1">
      <alignment horizontal="center" vertical="center" wrapText="1"/>
    </xf>
    <xf numFmtId="0" fontId="17" fillId="15" borderId="6" xfId="7" applyFont="1" applyFill="1" applyBorder="1" applyAlignment="1">
      <alignment horizontal="center" wrapText="1"/>
    </xf>
    <xf numFmtId="0" fontId="17" fillId="15" borderId="7" xfId="7" applyFont="1" applyFill="1" applyBorder="1" applyAlignment="1">
      <alignment horizontal="center" wrapText="1"/>
    </xf>
    <xf numFmtId="0" fontId="4" fillId="4" borderId="4" xfId="0" applyFont="1" applyFill="1" applyBorder="1" applyAlignment="1">
      <alignment horizontal="left" vertical="center"/>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cellXfs>
  <cellStyles count="9">
    <cellStyle name="Comma" xfId="2" builtinId="3"/>
    <cellStyle name="Comma 2" xfId="8" xr:uid="{2AE35E0E-754F-4B6F-A4C4-A500101DDC58}"/>
    <cellStyle name="Currency 2" xfId="6" xr:uid="{ED8A7441-1CED-4008-B5DF-BA11AFD8E54A}"/>
    <cellStyle name="Heading 3" xfId="5" builtinId="18"/>
    <cellStyle name="Hyperlink" xfId="1" builtinId="8" customBuiltin="1"/>
    <cellStyle name="Normal" xfId="0" builtinId="0"/>
    <cellStyle name="Normal 2" xfId="7" xr:uid="{EE23391E-02D1-487B-BEE8-99A8E103C980}"/>
    <cellStyle name="Percent" xfId="3" builtinId="5"/>
    <cellStyle name="Title" xfId="4" builtinId="15"/>
  </cellStyles>
  <dxfs count="18">
    <dxf>
      <fill>
        <patternFill patternType="solid">
          <fgColor rgb="FFFF0000"/>
          <bgColor rgb="FF000000"/>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numFmt numFmtId="164" formatCode="&quot;$&quot;#,##0.00"/>
    </dxf>
    <dxf>
      <numFmt numFmtId="164" formatCode="&quot;$&quot;#,##0.00"/>
    </dxf>
    <dxf>
      <font>
        <b/>
        <i val="0"/>
        <strike val="0"/>
        <condense val="0"/>
        <extend val="0"/>
        <outline val="0"/>
        <shadow val="0"/>
        <u val="none"/>
        <vertAlign val="baseline"/>
        <sz val="11"/>
        <color theme="1"/>
        <name val="Calibri"/>
        <family val="2"/>
        <scheme val="minor"/>
      </font>
      <numFmt numFmtId="164" formatCode="&quot;$&quot;#,##0.00"/>
    </dxf>
    <dxf>
      <numFmt numFmtId="164" formatCode="&quot;$&quot;#,##0.00"/>
    </dxf>
    <dxf>
      <font>
        <b/>
        <i val="0"/>
        <strike val="0"/>
        <condense val="0"/>
        <extend val="0"/>
        <outline val="0"/>
        <shadow val="0"/>
        <u val="none"/>
        <vertAlign val="baseline"/>
        <sz val="11"/>
        <color theme="1"/>
        <name val="Calibri"/>
        <family val="2"/>
        <scheme val="minor"/>
      </font>
      <numFmt numFmtId="164" formatCode="&quot;$&quot;#,##0.00"/>
      <fill>
        <patternFill patternType="solid">
          <fgColor indexed="64"/>
          <bgColor theme="4" tint="0.79998168889431442"/>
        </patternFill>
      </fill>
    </dxf>
    <dxf>
      <numFmt numFmtId="164" formatCode="&quot;$&quot;#,##0.00"/>
      <fill>
        <patternFill patternType="solid">
          <fgColor indexed="64"/>
          <bgColor theme="4" tint="0.79998168889431442"/>
        </patternFill>
      </fill>
    </dxf>
    <dxf>
      <font>
        <b/>
        <i val="0"/>
        <strike val="0"/>
        <condense val="0"/>
        <extend val="0"/>
        <outline val="0"/>
        <shadow val="0"/>
        <u val="none"/>
        <vertAlign val="baseline"/>
        <sz val="11"/>
        <color theme="1"/>
        <name val="Calibri"/>
        <family val="2"/>
        <scheme val="minor"/>
      </font>
      <numFmt numFmtId="164" formatCode="&quot;$&quot;#,##0.00"/>
    </dxf>
    <dxf>
      <numFmt numFmtId="164" formatCode="&quot;$&quot;#,##0.0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s>
  <tableStyles count="0" defaultTableStyle="TableStyleMedium2" defaultPivotStyle="PivotStyleLight16"/>
  <colors>
    <mruColors>
      <color rgb="FFFFCCFF"/>
      <color rgb="FFFFCCCC"/>
      <color rgb="FFCCFFCC"/>
      <color rgb="FFFDFCD3"/>
      <color rgb="FFCCECFF"/>
      <color rgb="FFFFFFCC"/>
      <color rgb="FF0000FF"/>
      <color rgb="FFA30134"/>
      <color rgb="FFFF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2457450</xdr:colOff>
      <xdr:row>0</xdr:row>
      <xdr:rowOff>134408</xdr:rowOff>
    </xdr:from>
    <xdr:to>
      <xdr:col>10</xdr:col>
      <xdr:colOff>1482725</xdr:colOff>
      <xdr:row>3</xdr:row>
      <xdr:rowOff>126153</xdr:rowOff>
    </xdr:to>
    <xdr:grpSp>
      <xdr:nvGrpSpPr>
        <xdr:cNvPr id="2" name="Group 1">
          <a:extLst>
            <a:ext uri="{FF2B5EF4-FFF2-40B4-BE49-F238E27FC236}">
              <a16:creationId xmlns:a16="http://schemas.microsoft.com/office/drawing/2014/main" id="{773819E6-DF7D-415A-AE2B-169AF0100C0C}"/>
            </a:ext>
          </a:extLst>
        </xdr:cNvPr>
        <xdr:cNvGrpSpPr/>
      </xdr:nvGrpSpPr>
      <xdr:grpSpPr>
        <a:xfrm>
          <a:off x="12801600" y="134408"/>
          <a:ext cx="1749425" cy="575945"/>
          <a:chOff x="0" y="0"/>
          <a:chExt cx="6619876" cy="2441575"/>
        </a:xfrm>
      </xdr:grpSpPr>
      <xdr:sp macro="" textlink="">
        <xdr:nvSpPr>
          <xdr:cNvPr id="3" name="Freeform 5">
            <a:extLst>
              <a:ext uri="{FF2B5EF4-FFF2-40B4-BE49-F238E27FC236}">
                <a16:creationId xmlns:a16="http://schemas.microsoft.com/office/drawing/2014/main" id="{43F20006-B715-E71B-EB48-53A7B88A20FE}"/>
              </a:ext>
            </a:extLst>
          </xdr:cNvPr>
          <xdr:cNvSpPr>
            <a:spLocks noEditPoints="1"/>
          </xdr:cNvSpPr>
        </xdr:nvSpPr>
        <xdr:spPr bwMode="auto">
          <a:xfrm>
            <a:off x="0" y="0"/>
            <a:ext cx="2482850" cy="2441575"/>
          </a:xfrm>
          <a:custGeom>
            <a:avLst/>
            <a:gdLst>
              <a:gd name="T0" fmla="*/ 435 w 748"/>
              <a:gd name="T1" fmla="*/ 23 h 729"/>
              <a:gd name="T2" fmla="*/ 90 w 748"/>
              <a:gd name="T3" fmla="*/ 257 h 729"/>
              <a:gd name="T4" fmla="*/ 101 w 748"/>
              <a:gd name="T5" fmla="*/ 355 h 729"/>
              <a:gd name="T6" fmla="*/ 63 w 748"/>
              <a:gd name="T7" fmla="*/ 417 h 729"/>
              <a:gd name="T8" fmla="*/ 47 w 748"/>
              <a:gd name="T9" fmla="*/ 279 h 729"/>
              <a:gd name="T10" fmla="*/ 45 w 748"/>
              <a:gd name="T11" fmla="*/ 257 h 729"/>
              <a:gd name="T12" fmla="*/ 0 w 748"/>
              <a:gd name="T13" fmla="*/ 257 h 729"/>
              <a:gd name="T14" fmla="*/ 25 w 748"/>
              <a:gd name="T15" fmla="*/ 475 h 729"/>
              <a:gd name="T16" fmla="*/ 308 w 748"/>
              <a:gd name="T17" fmla="*/ 709 h 729"/>
              <a:gd name="T18" fmla="*/ 713 w 748"/>
              <a:gd name="T19" fmla="*/ 326 h 729"/>
              <a:gd name="T20" fmla="*/ 435 w 748"/>
              <a:gd name="T21" fmla="*/ 23 h 729"/>
              <a:gd name="T22" fmla="*/ 80 w 748"/>
              <a:gd name="T23" fmla="*/ 475 h 729"/>
              <a:gd name="T24" fmla="*/ 213 w 748"/>
              <a:gd name="T25" fmla="*/ 257 h 729"/>
              <a:gd name="T26" fmla="*/ 265 w 748"/>
              <a:gd name="T27" fmla="*/ 257 h 729"/>
              <a:gd name="T28" fmla="*/ 131 w 748"/>
              <a:gd name="T29" fmla="*/ 475 h 729"/>
              <a:gd name="T30" fmla="*/ 80 w 748"/>
              <a:gd name="T31" fmla="*/ 475 h 729"/>
              <a:gd name="T32" fmla="*/ 444 w 748"/>
              <a:gd name="T33" fmla="*/ 300 h 729"/>
              <a:gd name="T34" fmla="*/ 334 w 748"/>
              <a:gd name="T35" fmla="*/ 300 h 729"/>
              <a:gd name="T36" fmla="*/ 324 w 748"/>
              <a:gd name="T37" fmla="*/ 344 h 729"/>
              <a:gd name="T38" fmla="*/ 420 w 748"/>
              <a:gd name="T39" fmla="*/ 344 h 729"/>
              <a:gd name="T40" fmla="*/ 410 w 748"/>
              <a:gd name="T41" fmla="*/ 386 h 729"/>
              <a:gd name="T42" fmla="*/ 314 w 748"/>
              <a:gd name="T43" fmla="*/ 386 h 729"/>
              <a:gd name="T44" fmla="*/ 303 w 748"/>
              <a:gd name="T45" fmla="*/ 432 h 729"/>
              <a:gd name="T46" fmla="*/ 415 w 748"/>
              <a:gd name="T47" fmla="*/ 432 h 729"/>
              <a:gd name="T48" fmla="*/ 405 w 748"/>
              <a:gd name="T49" fmla="*/ 475 h 729"/>
              <a:gd name="T50" fmla="*/ 248 w 748"/>
              <a:gd name="T51" fmla="*/ 475 h 729"/>
              <a:gd name="T52" fmla="*/ 298 w 748"/>
              <a:gd name="T53" fmla="*/ 257 h 729"/>
              <a:gd name="T54" fmla="*/ 454 w 748"/>
              <a:gd name="T55" fmla="*/ 257 h 729"/>
              <a:gd name="T56" fmla="*/ 444 w 748"/>
              <a:gd name="T57" fmla="*/ 300 h 729"/>
              <a:gd name="T58" fmla="*/ 563 w 748"/>
              <a:gd name="T59" fmla="*/ 435 h 729"/>
              <a:gd name="T60" fmla="*/ 611 w 748"/>
              <a:gd name="T61" fmla="*/ 413 h 729"/>
              <a:gd name="T62" fmla="*/ 641 w 748"/>
              <a:gd name="T63" fmla="*/ 446 h 729"/>
              <a:gd name="T64" fmla="*/ 563 w 748"/>
              <a:gd name="T65" fmla="*/ 479 h 729"/>
              <a:gd name="T66" fmla="*/ 463 w 748"/>
              <a:gd name="T67" fmla="*/ 384 h 729"/>
              <a:gd name="T68" fmla="*/ 497 w 748"/>
              <a:gd name="T69" fmla="*/ 292 h 729"/>
              <a:gd name="T70" fmla="*/ 586 w 748"/>
              <a:gd name="T71" fmla="*/ 253 h 729"/>
              <a:gd name="T72" fmla="*/ 671 w 748"/>
              <a:gd name="T73" fmla="*/ 300 h 729"/>
              <a:gd name="T74" fmla="*/ 634 w 748"/>
              <a:gd name="T75" fmla="*/ 327 h 729"/>
              <a:gd name="T76" fmla="*/ 582 w 748"/>
              <a:gd name="T77" fmla="*/ 297 h 729"/>
              <a:gd name="T78" fmla="*/ 534 w 748"/>
              <a:gd name="T79" fmla="*/ 320 h 729"/>
              <a:gd name="T80" fmla="*/ 510 w 748"/>
              <a:gd name="T81" fmla="*/ 382 h 729"/>
              <a:gd name="T82" fmla="*/ 563 w 748"/>
              <a:gd name="T83" fmla="*/ 435 h 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748" h="729">
                <a:moveTo>
                  <a:pt x="435" y="23"/>
                </a:moveTo>
                <a:cubicBezTo>
                  <a:pt x="299" y="39"/>
                  <a:pt x="166" y="134"/>
                  <a:pt x="90" y="257"/>
                </a:cubicBezTo>
                <a:cubicBezTo>
                  <a:pt x="101" y="355"/>
                  <a:pt x="101" y="355"/>
                  <a:pt x="101" y="355"/>
                </a:cubicBezTo>
                <a:cubicBezTo>
                  <a:pt x="63" y="417"/>
                  <a:pt x="63" y="417"/>
                  <a:pt x="63" y="417"/>
                </a:cubicBezTo>
                <a:cubicBezTo>
                  <a:pt x="47" y="279"/>
                  <a:pt x="47" y="279"/>
                  <a:pt x="47" y="279"/>
                </a:cubicBezTo>
                <a:cubicBezTo>
                  <a:pt x="45" y="257"/>
                  <a:pt x="45" y="257"/>
                  <a:pt x="45" y="257"/>
                </a:cubicBezTo>
                <a:cubicBezTo>
                  <a:pt x="0" y="257"/>
                  <a:pt x="0" y="257"/>
                  <a:pt x="0" y="257"/>
                </a:cubicBezTo>
                <a:cubicBezTo>
                  <a:pt x="25" y="475"/>
                  <a:pt x="25" y="475"/>
                  <a:pt x="25" y="475"/>
                </a:cubicBezTo>
                <a:cubicBezTo>
                  <a:pt x="28" y="628"/>
                  <a:pt x="144" y="729"/>
                  <a:pt x="308" y="709"/>
                </a:cubicBezTo>
                <a:cubicBezTo>
                  <a:pt x="497" y="687"/>
                  <a:pt x="678" y="515"/>
                  <a:pt x="713" y="326"/>
                </a:cubicBezTo>
                <a:cubicBezTo>
                  <a:pt x="748" y="136"/>
                  <a:pt x="624" y="0"/>
                  <a:pt x="435" y="23"/>
                </a:cubicBezTo>
                <a:close/>
                <a:moveTo>
                  <a:pt x="80" y="475"/>
                </a:moveTo>
                <a:cubicBezTo>
                  <a:pt x="213" y="257"/>
                  <a:pt x="213" y="257"/>
                  <a:pt x="213" y="257"/>
                </a:cubicBezTo>
                <a:cubicBezTo>
                  <a:pt x="265" y="257"/>
                  <a:pt x="265" y="257"/>
                  <a:pt x="265" y="257"/>
                </a:cubicBezTo>
                <a:cubicBezTo>
                  <a:pt x="131" y="475"/>
                  <a:pt x="131" y="475"/>
                  <a:pt x="131" y="475"/>
                </a:cubicBezTo>
                <a:lnTo>
                  <a:pt x="80" y="475"/>
                </a:lnTo>
                <a:close/>
                <a:moveTo>
                  <a:pt x="444" y="300"/>
                </a:moveTo>
                <a:cubicBezTo>
                  <a:pt x="334" y="300"/>
                  <a:pt x="334" y="300"/>
                  <a:pt x="334" y="300"/>
                </a:cubicBezTo>
                <a:cubicBezTo>
                  <a:pt x="324" y="344"/>
                  <a:pt x="324" y="344"/>
                  <a:pt x="324" y="344"/>
                </a:cubicBezTo>
                <a:cubicBezTo>
                  <a:pt x="420" y="344"/>
                  <a:pt x="420" y="344"/>
                  <a:pt x="420" y="344"/>
                </a:cubicBezTo>
                <a:cubicBezTo>
                  <a:pt x="410" y="386"/>
                  <a:pt x="410" y="386"/>
                  <a:pt x="410" y="386"/>
                </a:cubicBezTo>
                <a:cubicBezTo>
                  <a:pt x="314" y="386"/>
                  <a:pt x="314" y="386"/>
                  <a:pt x="314" y="386"/>
                </a:cubicBezTo>
                <a:cubicBezTo>
                  <a:pt x="303" y="432"/>
                  <a:pt x="303" y="432"/>
                  <a:pt x="303" y="432"/>
                </a:cubicBezTo>
                <a:cubicBezTo>
                  <a:pt x="415" y="432"/>
                  <a:pt x="415" y="432"/>
                  <a:pt x="415" y="432"/>
                </a:cubicBezTo>
                <a:cubicBezTo>
                  <a:pt x="405" y="475"/>
                  <a:pt x="405" y="475"/>
                  <a:pt x="405" y="475"/>
                </a:cubicBezTo>
                <a:cubicBezTo>
                  <a:pt x="248" y="475"/>
                  <a:pt x="248" y="475"/>
                  <a:pt x="248" y="475"/>
                </a:cubicBezTo>
                <a:cubicBezTo>
                  <a:pt x="298" y="257"/>
                  <a:pt x="298" y="257"/>
                  <a:pt x="298" y="257"/>
                </a:cubicBezTo>
                <a:cubicBezTo>
                  <a:pt x="454" y="257"/>
                  <a:pt x="454" y="257"/>
                  <a:pt x="454" y="257"/>
                </a:cubicBezTo>
                <a:lnTo>
                  <a:pt x="444" y="300"/>
                </a:lnTo>
                <a:close/>
                <a:moveTo>
                  <a:pt x="563" y="435"/>
                </a:moveTo>
                <a:cubicBezTo>
                  <a:pt x="583" y="435"/>
                  <a:pt x="596" y="426"/>
                  <a:pt x="611" y="413"/>
                </a:cubicBezTo>
                <a:cubicBezTo>
                  <a:pt x="641" y="446"/>
                  <a:pt x="641" y="446"/>
                  <a:pt x="641" y="446"/>
                </a:cubicBezTo>
                <a:cubicBezTo>
                  <a:pt x="622" y="465"/>
                  <a:pt x="598" y="479"/>
                  <a:pt x="563" y="479"/>
                </a:cubicBezTo>
                <a:cubicBezTo>
                  <a:pt x="506" y="479"/>
                  <a:pt x="464" y="442"/>
                  <a:pt x="463" y="384"/>
                </a:cubicBezTo>
                <a:cubicBezTo>
                  <a:pt x="462" y="349"/>
                  <a:pt x="475" y="316"/>
                  <a:pt x="497" y="292"/>
                </a:cubicBezTo>
                <a:cubicBezTo>
                  <a:pt x="520" y="268"/>
                  <a:pt x="551" y="253"/>
                  <a:pt x="586" y="253"/>
                </a:cubicBezTo>
                <a:cubicBezTo>
                  <a:pt x="626" y="253"/>
                  <a:pt x="654" y="271"/>
                  <a:pt x="671" y="300"/>
                </a:cubicBezTo>
                <a:cubicBezTo>
                  <a:pt x="634" y="327"/>
                  <a:pt x="634" y="327"/>
                  <a:pt x="634" y="327"/>
                </a:cubicBezTo>
                <a:cubicBezTo>
                  <a:pt x="621" y="309"/>
                  <a:pt x="607" y="297"/>
                  <a:pt x="582" y="297"/>
                </a:cubicBezTo>
                <a:cubicBezTo>
                  <a:pt x="564" y="297"/>
                  <a:pt x="547" y="306"/>
                  <a:pt x="534" y="320"/>
                </a:cubicBezTo>
                <a:cubicBezTo>
                  <a:pt x="519" y="335"/>
                  <a:pt x="510" y="358"/>
                  <a:pt x="510" y="382"/>
                </a:cubicBezTo>
                <a:cubicBezTo>
                  <a:pt x="511" y="413"/>
                  <a:pt x="533" y="435"/>
                  <a:pt x="563" y="435"/>
                </a:cubicBezTo>
                <a:close/>
              </a:path>
            </a:pathLst>
          </a:custGeom>
          <a:solidFill>
            <a:srgbClr val="A81D3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AU"/>
          </a:p>
        </xdr:txBody>
      </xdr:sp>
      <xdr:sp macro="" textlink="">
        <xdr:nvSpPr>
          <xdr:cNvPr id="4" name="Freeform 6">
            <a:extLst>
              <a:ext uri="{FF2B5EF4-FFF2-40B4-BE49-F238E27FC236}">
                <a16:creationId xmlns:a16="http://schemas.microsoft.com/office/drawing/2014/main" id="{64A199D0-5690-D1F5-D0B7-C40E22B6DD5E}"/>
              </a:ext>
            </a:extLst>
          </xdr:cNvPr>
          <xdr:cNvSpPr>
            <a:spLocks noEditPoints="1"/>
          </xdr:cNvSpPr>
        </xdr:nvSpPr>
        <xdr:spPr bwMode="auto">
          <a:xfrm>
            <a:off x="2678113" y="261938"/>
            <a:ext cx="3941763" cy="1941513"/>
          </a:xfrm>
          <a:custGeom>
            <a:avLst/>
            <a:gdLst>
              <a:gd name="T0" fmla="*/ 75 w 1188"/>
              <a:gd name="T1" fmla="*/ 155 h 580"/>
              <a:gd name="T2" fmla="*/ 154 w 1188"/>
              <a:gd name="T3" fmla="*/ 1 h 580"/>
              <a:gd name="T4" fmla="*/ 142 w 1188"/>
              <a:gd name="T5" fmla="*/ 155 h 580"/>
              <a:gd name="T6" fmla="*/ 211 w 1188"/>
              <a:gd name="T7" fmla="*/ 103 h 580"/>
              <a:gd name="T8" fmla="*/ 368 w 1188"/>
              <a:gd name="T9" fmla="*/ 133 h 580"/>
              <a:gd name="T10" fmla="*/ 341 w 1188"/>
              <a:gd name="T11" fmla="*/ 52 h 580"/>
              <a:gd name="T12" fmla="*/ 317 w 1188"/>
              <a:gd name="T13" fmla="*/ 72 h 580"/>
              <a:gd name="T14" fmla="*/ 433 w 1188"/>
              <a:gd name="T15" fmla="*/ 157 h 580"/>
              <a:gd name="T16" fmla="*/ 403 w 1188"/>
              <a:gd name="T17" fmla="*/ 103 h 580"/>
              <a:gd name="T18" fmla="*/ 560 w 1188"/>
              <a:gd name="T19" fmla="*/ 73 h 580"/>
              <a:gd name="T20" fmla="*/ 509 w 1188"/>
              <a:gd name="T21" fmla="*/ 52 h 580"/>
              <a:gd name="T22" fmla="*/ 580 w 1188"/>
              <a:gd name="T23" fmla="*/ 19 h 580"/>
              <a:gd name="T24" fmla="*/ 631 w 1188"/>
              <a:gd name="T25" fmla="*/ 103 h 580"/>
              <a:gd name="T26" fmla="*/ 715 w 1188"/>
              <a:gd name="T27" fmla="*/ 52 h 580"/>
              <a:gd name="T28" fmla="*/ 655 w 1188"/>
              <a:gd name="T29" fmla="*/ 103 h 580"/>
              <a:gd name="T30" fmla="*/ 815 w 1188"/>
              <a:gd name="T31" fmla="*/ 70 h 580"/>
              <a:gd name="T32" fmla="*/ 790 w 1188"/>
              <a:gd name="T33" fmla="*/ 66 h 580"/>
              <a:gd name="T34" fmla="*/ 106 w 1188"/>
              <a:gd name="T35" fmla="*/ 343 h 580"/>
              <a:gd name="T36" fmla="*/ 42 w 1188"/>
              <a:gd name="T37" fmla="*/ 233 h 580"/>
              <a:gd name="T38" fmla="*/ 157 w 1188"/>
              <a:gd name="T39" fmla="*/ 365 h 580"/>
              <a:gd name="T40" fmla="*/ 231 w 1188"/>
              <a:gd name="T41" fmla="*/ 260 h 580"/>
              <a:gd name="T42" fmla="*/ 203 w 1188"/>
              <a:gd name="T43" fmla="*/ 322 h 580"/>
              <a:gd name="T44" fmla="*/ 295 w 1188"/>
              <a:gd name="T45" fmla="*/ 314 h 580"/>
              <a:gd name="T46" fmla="*/ 346 w 1188"/>
              <a:gd name="T47" fmla="*/ 281 h 580"/>
              <a:gd name="T48" fmla="*/ 464 w 1188"/>
              <a:gd name="T49" fmla="*/ 345 h 580"/>
              <a:gd name="T50" fmla="*/ 449 w 1188"/>
              <a:gd name="T51" fmla="*/ 231 h 580"/>
              <a:gd name="T52" fmla="*/ 425 w 1188"/>
              <a:gd name="T53" fmla="*/ 330 h 580"/>
              <a:gd name="T54" fmla="*/ 595 w 1188"/>
              <a:gd name="T55" fmla="*/ 314 h 580"/>
              <a:gd name="T56" fmla="*/ 541 w 1188"/>
              <a:gd name="T57" fmla="*/ 281 h 580"/>
              <a:gd name="T58" fmla="*/ 677 w 1188"/>
              <a:gd name="T59" fmla="*/ 284 h 580"/>
              <a:gd name="T60" fmla="*/ 616 w 1188"/>
              <a:gd name="T61" fmla="*/ 365 h 580"/>
              <a:gd name="T62" fmla="*/ 795 w 1188"/>
              <a:gd name="T63" fmla="*/ 262 h 580"/>
              <a:gd name="T64" fmla="*/ 741 w 1188"/>
              <a:gd name="T65" fmla="*/ 347 h 580"/>
              <a:gd name="T66" fmla="*/ 847 w 1188"/>
              <a:gd name="T67" fmla="*/ 211 h 580"/>
              <a:gd name="T68" fmla="*/ 135 w 1188"/>
              <a:gd name="T69" fmla="*/ 523 h 580"/>
              <a:gd name="T70" fmla="*/ 88 w 1188"/>
              <a:gd name="T71" fmla="*/ 418 h 580"/>
              <a:gd name="T72" fmla="*/ 177 w 1188"/>
              <a:gd name="T73" fmla="*/ 525 h 580"/>
              <a:gd name="T74" fmla="*/ 307 w 1188"/>
              <a:gd name="T75" fmla="*/ 576 h 580"/>
              <a:gd name="T76" fmla="*/ 396 w 1188"/>
              <a:gd name="T77" fmla="*/ 576 h 580"/>
              <a:gd name="T78" fmla="*/ 461 w 1188"/>
              <a:gd name="T79" fmla="*/ 511 h 580"/>
              <a:gd name="T80" fmla="*/ 307 w 1188"/>
              <a:gd name="T81" fmla="*/ 473 h 580"/>
              <a:gd name="T82" fmla="*/ 553 w 1188"/>
              <a:gd name="T83" fmla="*/ 515 h 580"/>
              <a:gd name="T84" fmla="*/ 618 w 1188"/>
              <a:gd name="T85" fmla="*/ 576 h 580"/>
              <a:gd name="T86" fmla="*/ 512 w 1188"/>
              <a:gd name="T87" fmla="*/ 487 h 580"/>
              <a:gd name="T88" fmla="*/ 699 w 1188"/>
              <a:gd name="T89" fmla="*/ 440 h 580"/>
              <a:gd name="T90" fmla="*/ 669 w 1188"/>
              <a:gd name="T91" fmla="*/ 473 h 580"/>
              <a:gd name="T92" fmla="*/ 749 w 1188"/>
              <a:gd name="T93" fmla="*/ 510 h 580"/>
              <a:gd name="T94" fmla="*/ 716 w 1188"/>
              <a:gd name="T95" fmla="*/ 501 h 580"/>
              <a:gd name="T96" fmla="*/ 713 w 1188"/>
              <a:gd name="T97" fmla="*/ 544 h 580"/>
              <a:gd name="T98" fmla="*/ 840 w 1188"/>
              <a:gd name="T99" fmla="*/ 499 h 580"/>
              <a:gd name="T100" fmla="*/ 839 w 1188"/>
              <a:gd name="T101" fmla="*/ 529 h 580"/>
              <a:gd name="T102" fmla="*/ 913 w 1188"/>
              <a:gd name="T103" fmla="*/ 440 h 580"/>
              <a:gd name="T104" fmla="*/ 943 w 1188"/>
              <a:gd name="T105" fmla="*/ 576 h 580"/>
              <a:gd name="T106" fmla="*/ 1072 w 1188"/>
              <a:gd name="T107" fmla="*/ 525 h 580"/>
              <a:gd name="T108" fmla="*/ 1018 w 1188"/>
              <a:gd name="T109" fmla="*/ 492 h 580"/>
              <a:gd name="T110" fmla="*/ 1164 w 1188"/>
              <a:gd name="T111" fmla="*/ 522 h 580"/>
              <a:gd name="T112" fmla="*/ 1117 w 1188"/>
              <a:gd name="T113" fmla="*/ 473 h 5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188" h="580">
                <a:moveTo>
                  <a:pt x="0" y="0"/>
                </a:moveTo>
                <a:cubicBezTo>
                  <a:pt x="27" y="0"/>
                  <a:pt x="27" y="0"/>
                  <a:pt x="27" y="0"/>
                </a:cubicBezTo>
                <a:cubicBezTo>
                  <a:pt x="63" y="115"/>
                  <a:pt x="63" y="115"/>
                  <a:pt x="63" y="115"/>
                </a:cubicBezTo>
                <a:cubicBezTo>
                  <a:pt x="99" y="0"/>
                  <a:pt x="99" y="0"/>
                  <a:pt x="99" y="0"/>
                </a:cubicBezTo>
                <a:cubicBezTo>
                  <a:pt x="127" y="0"/>
                  <a:pt x="127" y="0"/>
                  <a:pt x="127" y="0"/>
                </a:cubicBezTo>
                <a:cubicBezTo>
                  <a:pt x="75" y="155"/>
                  <a:pt x="75" y="155"/>
                  <a:pt x="75" y="155"/>
                </a:cubicBezTo>
                <a:cubicBezTo>
                  <a:pt x="51" y="155"/>
                  <a:pt x="51" y="155"/>
                  <a:pt x="51" y="155"/>
                </a:cubicBezTo>
                <a:lnTo>
                  <a:pt x="0" y="0"/>
                </a:lnTo>
                <a:close/>
                <a:moveTo>
                  <a:pt x="136" y="19"/>
                </a:moveTo>
                <a:cubicBezTo>
                  <a:pt x="136" y="29"/>
                  <a:pt x="144" y="37"/>
                  <a:pt x="154" y="37"/>
                </a:cubicBezTo>
                <a:cubicBezTo>
                  <a:pt x="165" y="37"/>
                  <a:pt x="172" y="29"/>
                  <a:pt x="172" y="19"/>
                </a:cubicBezTo>
                <a:cubicBezTo>
                  <a:pt x="172" y="9"/>
                  <a:pt x="165" y="1"/>
                  <a:pt x="154" y="1"/>
                </a:cubicBezTo>
                <a:cubicBezTo>
                  <a:pt x="144" y="1"/>
                  <a:pt x="136" y="9"/>
                  <a:pt x="136" y="19"/>
                </a:cubicBezTo>
                <a:moveTo>
                  <a:pt x="142" y="155"/>
                </a:moveTo>
                <a:cubicBezTo>
                  <a:pt x="166" y="155"/>
                  <a:pt x="166" y="155"/>
                  <a:pt x="166" y="155"/>
                </a:cubicBezTo>
                <a:cubicBezTo>
                  <a:pt x="166" y="52"/>
                  <a:pt x="166" y="52"/>
                  <a:pt x="166" y="52"/>
                </a:cubicBezTo>
                <a:cubicBezTo>
                  <a:pt x="142" y="52"/>
                  <a:pt x="142" y="52"/>
                  <a:pt x="142" y="52"/>
                </a:cubicBezTo>
                <a:lnTo>
                  <a:pt x="142" y="155"/>
                </a:lnTo>
                <a:close/>
                <a:moveTo>
                  <a:pt x="187" y="103"/>
                </a:moveTo>
                <a:cubicBezTo>
                  <a:pt x="187" y="135"/>
                  <a:pt x="206" y="157"/>
                  <a:pt x="238" y="157"/>
                </a:cubicBezTo>
                <a:cubicBezTo>
                  <a:pt x="267" y="157"/>
                  <a:pt x="285" y="142"/>
                  <a:pt x="287" y="119"/>
                </a:cubicBezTo>
                <a:cubicBezTo>
                  <a:pt x="263" y="119"/>
                  <a:pt x="263" y="119"/>
                  <a:pt x="263" y="119"/>
                </a:cubicBezTo>
                <a:cubicBezTo>
                  <a:pt x="260" y="130"/>
                  <a:pt x="253" y="136"/>
                  <a:pt x="238" y="136"/>
                </a:cubicBezTo>
                <a:cubicBezTo>
                  <a:pt x="221" y="136"/>
                  <a:pt x="211" y="124"/>
                  <a:pt x="211" y="103"/>
                </a:cubicBezTo>
                <a:cubicBezTo>
                  <a:pt x="211" y="82"/>
                  <a:pt x="221" y="70"/>
                  <a:pt x="238" y="70"/>
                </a:cubicBezTo>
                <a:cubicBezTo>
                  <a:pt x="253" y="70"/>
                  <a:pt x="260" y="77"/>
                  <a:pt x="263" y="88"/>
                </a:cubicBezTo>
                <a:cubicBezTo>
                  <a:pt x="287" y="88"/>
                  <a:pt x="287" y="88"/>
                  <a:pt x="287" y="88"/>
                </a:cubicBezTo>
                <a:cubicBezTo>
                  <a:pt x="285" y="65"/>
                  <a:pt x="267" y="49"/>
                  <a:pt x="238" y="49"/>
                </a:cubicBezTo>
                <a:cubicBezTo>
                  <a:pt x="206" y="49"/>
                  <a:pt x="187" y="71"/>
                  <a:pt x="187" y="103"/>
                </a:cubicBezTo>
                <a:moveTo>
                  <a:pt x="368" y="133"/>
                </a:moveTo>
                <a:cubicBezTo>
                  <a:pt x="365" y="134"/>
                  <a:pt x="360" y="134"/>
                  <a:pt x="356" y="134"/>
                </a:cubicBezTo>
                <a:cubicBezTo>
                  <a:pt x="346" y="134"/>
                  <a:pt x="341" y="132"/>
                  <a:pt x="341" y="114"/>
                </a:cubicBezTo>
                <a:cubicBezTo>
                  <a:pt x="341" y="72"/>
                  <a:pt x="341" y="72"/>
                  <a:pt x="341" y="72"/>
                </a:cubicBezTo>
                <a:cubicBezTo>
                  <a:pt x="364" y="72"/>
                  <a:pt x="364" y="72"/>
                  <a:pt x="364" y="72"/>
                </a:cubicBezTo>
                <a:cubicBezTo>
                  <a:pt x="364" y="52"/>
                  <a:pt x="364" y="52"/>
                  <a:pt x="364" y="52"/>
                </a:cubicBezTo>
                <a:cubicBezTo>
                  <a:pt x="341" y="52"/>
                  <a:pt x="341" y="52"/>
                  <a:pt x="341" y="52"/>
                </a:cubicBezTo>
                <a:cubicBezTo>
                  <a:pt x="341" y="21"/>
                  <a:pt x="341" y="21"/>
                  <a:pt x="341" y="21"/>
                </a:cubicBezTo>
                <a:cubicBezTo>
                  <a:pt x="317" y="21"/>
                  <a:pt x="317" y="21"/>
                  <a:pt x="317" y="21"/>
                </a:cubicBezTo>
                <a:cubicBezTo>
                  <a:pt x="317" y="52"/>
                  <a:pt x="317" y="52"/>
                  <a:pt x="317" y="52"/>
                </a:cubicBezTo>
                <a:cubicBezTo>
                  <a:pt x="299" y="52"/>
                  <a:pt x="299" y="52"/>
                  <a:pt x="299" y="52"/>
                </a:cubicBezTo>
                <a:cubicBezTo>
                  <a:pt x="299" y="72"/>
                  <a:pt x="299" y="72"/>
                  <a:pt x="299" y="72"/>
                </a:cubicBezTo>
                <a:cubicBezTo>
                  <a:pt x="317" y="72"/>
                  <a:pt x="317" y="72"/>
                  <a:pt x="317" y="72"/>
                </a:cubicBezTo>
                <a:cubicBezTo>
                  <a:pt x="317" y="120"/>
                  <a:pt x="317" y="120"/>
                  <a:pt x="317" y="120"/>
                </a:cubicBezTo>
                <a:cubicBezTo>
                  <a:pt x="317" y="154"/>
                  <a:pt x="338" y="156"/>
                  <a:pt x="350" y="156"/>
                </a:cubicBezTo>
                <a:cubicBezTo>
                  <a:pt x="357" y="156"/>
                  <a:pt x="364" y="155"/>
                  <a:pt x="368" y="155"/>
                </a:cubicBezTo>
                <a:cubicBezTo>
                  <a:pt x="368" y="133"/>
                  <a:pt x="368" y="133"/>
                  <a:pt x="368" y="133"/>
                </a:cubicBezTo>
                <a:moveTo>
                  <a:pt x="379" y="103"/>
                </a:moveTo>
                <a:cubicBezTo>
                  <a:pt x="379" y="133"/>
                  <a:pt x="399" y="157"/>
                  <a:pt x="433" y="157"/>
                </a:cubicBezTo>
                <a:cubicBezTo>
                  <a:pt x="467" y="157"/>
                  <a:pt x="487" y="133"/>
                  <a:pt x="487" y="103"/>
                </a:cubicBezTo>
                <a:cubicBezTo>
                  <a:pt x="487" y="73"/>
                  <a:pt x="467" y="49"/>
                  <a:pt x="433" y="49"/>
                </a:cubicBezTo>
                <a:cubicBezTo>
                  <a:pt x="399" y="49"/>
                  <a:pt x="379" y="73"/>
                  <a:pt x="379" y="103"/>
                </a:cubicBezTo>
                <a:moveTo>
                  <a:pt x="463" y="103"/>
                </a:moveTo>
                <a:cubicBezTo>
                  <a:pt x="463" y="122"/>
                  <a:pt x="453" y="136"/>
                  <a:pt x="433" y="136"/>
                </a:cubicBezTo>
                <a:cubicBezTo>
                  <a:pt x="414" y="136"/>
                  <a:pt x="403" y="122"/>
                  <a:pt x="403" y="103"/>
                </a:cubicBezTo>
                <a:cubicBezTo>
                  <a:pt x="403" y="84"/>
                  <a:pt x="414" y="70"/>
                  <a:pt x="433" y="70"/>
                </a:cubicBezTo>
                <a:cubicBezTo>
                  <a:pt x="453" y="70"/>
                  <a:pt x="463" y="84"/>
                  <a:pt x="463" y="103"/>
                </a:cubicBezTo>
                <a:moveTo>
                  <a:pt x="509" y="155"/>
                </a:moveTo>
                <a:cubicBezTo>
                  <a:pt x="533" y="155"/>
                  <a:pt x="533" y="155"/>
                  <a:pt x="533" y="155"/>
                </a:cubicBezTo>
                <a:cubicBezTo>
                  <a:pt x="533" y="109"/>
                  <a:pt x="533" y="109"/>
                  <a:pt x="533" y="109"/>
                </a:cubicBezTo>
                <a:cubicBezTo>
                  <a:pt x="533" y="86"/>
                  <a:pt x="543" y="73"/>
                  <a:pt x="560" y="73"/>
                </a:cubicBezTo>
                <a:cubicBezTo>
                  <a:pt x="564" y="73"/>
                  <a:pt x="566" y="73"/>
                  <a:pt x="569" y="73"/>
                </a:cubicBezTo>
                <a:cubicBezTo>
                  <a:pt x="569" y="51"/>
                  <a:pt x="569" y="51"/>
                  <a:pt x="569" y="51"/>
                </a:cubicBezTo>
                <a:cubicBezTo>
                  <a:pt x="567" y="51"/>
                  <a:pt x="564" y="50"/>
                  <a:pt x="560" y="50"/>
                </a:cubicBezTo>
                <a:cubicBezTo>
                  <a:pt x="549" y="50"/>
                  <a:pt x="536" y="57"/>
                  <a:pt x="533" y="72"/>
                </a:cubicBezTo>
                <a:cubicBezTo>
                  <a:pt x="533" y="52"/>
                  <a:pt x="533" y="52"/>
                  <a:pt x="533" y="52"/>
                </a:cubicBezTo>
                <a:cubicBezTo>
                  <a:pt x="509" y="52"/>
                  <a:pt x="509" y="52"/>
                  <a:pt x="509" y="52"/>
                </a:cubicBezTo>
                <a:lnTo>
                  <a:pt x="509" y="155"/>
                </a:lnTo>
                <a:close/>
                <a:moveTo>
                  <a:pt x="580" y="19"/>
                </a:moveTo>
                <a:cubicBezTo>
                  <a:pt x="580" y="29"/>
                  <a:pt x="588" y="37"/>
                  <a:pt x="598" y="37"/>
                </a:cubicBezTo>
                <a:cubicBezTo>
                  <a:pt x="609" y="37"/>
                  <a:pt x="616" y="29"/>
                  <a:pt x="616" y="19"/>
                </a:cubicBezTo>
                <a:cubicBezTo>
                  <a:pt x="616" y="9"/>
                  <a:pt x="609" y="1"/>
                  <a:pt x="598" y="1"/>
                </a:cubicBezTo>
                <a:cubicBezTo>
                  <a:pt x="588" y="1"/>
                  <a:pt x="580" y="9"/>
                  <a:pt x="580" y="19"/>
                </a:cubicBezTo>
                <a:moveTo>
                  <a:pt x="586" y="155"/>
                </a:moveTo>
                <a:cubicBezTo>
                  <a:pt x="610" y="155"/>
                  <a:pt x="610" y="155"/>
                  <a:pt x="610" y="155"/>
                </a:cubicBezTo>
                <a:cubicBezTo>
                  <a:pt x="610" y="52"/>
                  <a:pt x="610" y="52"/>
                  <a:pt x="610" y="52"/>
                </a:cubicBezTo>
                <a:cubicBezTo>
                  <a:pt x="586" y="52"/>
                  <a:pt x="586" y="52"/>
                  <a:pt x="586" y="52"/>
                </a:cubicBezTo>
                <a:lnTo>
                  <a:pt x="586" y="155"/>
                </a:lnTo>
                <a:close/>
                <a:moveTo>
                  <a:pt x="631" y="103"/>
                </a:moveTo>
                <a:cubicBezTo>
                  <a:pt x="631" y="133"/>
                  <a:pt x="648" y="157"/>
                  <a:pt x="682" y="157"/>
                </a:cubicBezTo>
                <a:cubicBezTo>
                  <a:pt x="694" y="157"/>
                  <a:pt x="708" y="151"/>
                  <a:pt x="715" y="141"/>
                </a:cubicBezTo>
                <a:cubicBezTo>
                  <a:pt x="715" y="155"/>
                  <a:pt x="715" y="155"/>
                  <a:pt x="715" y="155"/>
                </a:cubicBezTo>
                <a:cubicBezTo>
                  <a:pt x="739" y="155"/>
                  <a:pt x="739" y="155"/>
                  <a:pt x="739" y="155"/>
                </a:cubicBezTo>
                <a:cubicBezTo>
                  <a:pt x="739" y="52"/>
                  <a:pt x="739" y="52"/>
                  <a:pt x="739" y="52"/>
                </a:cubicBezTo>
                <a:cubicBezTo>
                  <a:pt x="715" y="52"/>
                  <a:pt x="715" y="52"/>
                  <a:pt x="715" y="52"/>
                </a:cubicBezTo>
                <a:cubicBezTo>
                  <a:pt x="715" y="66"/>
                  <a:pt x="715" y="66"/>
                  <a:pt x="715" y="66"/>
                </a:cubicBezTo>
                <a:cubicBezTo>
                  <a:pt x="708" y="55"/>
                  <a:pt x="696" y="49"/>
                  <a:pt x="682" y="49"/>
                </a:cubicBezTo>
                <a:cubicBezTo>
                  <a:pt x="650" y="49"/>
                  <a:pt x="631" y="73"/>
                  <a:pt x="631" y="103"/>
                </a:cubicBezTo>
                <a:moveTo>
                  <a:pt x="716" y="103"/>
                </a:moveTo>
                <a:cubicBezTo>
                  <a:pt x="716" y="121"/>
                  <a:pt x="706" y="136"/>
                  <a:pt x="685" y="136"/>
                </a:cubicBezTo>
                <a:cubicBezTo>
                  <a:pt x="666" y="136"/>
                  <a:pt x="655" y="122"/>
                  <a:pt x="655" y="103"/>
                </a:cubicBezTo>
                <a:cubicBezTo>
                  <a:pt x="655" y="84"/>
                  <a:pt x="666" y="70"/>
                  <a:pt x="685" y="70"/>
                </a:cubicBezTo>
                <a:cubicBezTo>
                  <a:pt x="706" y="70"/>
                  <a:pt x="716" y="85"/>
                  <a:pt x="716" y="103"/>
                </a:cubicBezTo>
                <a:moveTo>
                  <a:pt x="766" y="155"/>
                </a:moveTo>
                <a:cubicBezTo>
                  <a:pt x="790" y="155"/>
                  <a:pt x="790" y="155"/>
                  <a:pt x="790" y="155"/>
                </a:cubicBezTo>
                <a:cubicBezTo>
                  <a:pt x="790" y="98"/>
                  <a:pt x="790" y="98"/>
                  <a:pt x="790" y="98"/>
                </a:cubicBezTo>
                <a:cubicBezTo>
                  <a:pt x="790" y="80"/>
                  <a:pt x="799" y="70"/>
                  <a:pt x="815" y="70"/>
                </a:cubicBezTo>
                <a:cubicBezTo>
                  <a:pt x="832" y="70"/>
                  <a:pt x="837" y="79"/>
                  <a:pt x="837" y="101"/>
                </a:cubicBezTo>
                <a:cubicBezTo>
                  <a:pt x="837" y="155"/>
                  <a:pt x="837" y="155"/>
                  <a:pt x="837" y="155"/>
                </a:cubicBezTo>
                <a:cubicBezTo>
                  <a:pt x="861" y="155"/>
                  <a:pt x="861" y="155"/>
                  <a:pt x="861" y="155"/>
                </a:cubicBezTo>
                <a:cubicBezTo>
                  <a:pt x="861" y="90"/>
                  <a:pt x="861" y="90"/>
                  <a:pt x="861" y="90"/>
                </a:cubicBezTo>
                <a:cubicBezTo>
                  <a:pt x="861" y="63"/>
                  <a:pt x="849" y="49"/>
                  <a:pt x="824" y="49"/>
                </a:cubicBezTo>
                <a:cubicBezTo>
                  <a:pt x="809" y="49"/>
                  <a:pt x="797" y="55"/>
                  <a:pt x="790" y="66"/>
                </a:cubicBezTo>
                <a:cubicBezTo>
                  <a:pt x="790" y="52"/>
                  <a:pt x="790" y="52"/>
                  <a:pt x="790" y="52"/>
                </a:cubicBezTo>
                <a:cubicBezTo>
                  <a:pt x="766" y="52"/>
                  <a:pt x="766" y="52"/>
                  <a:pt x="766" y="52"/>
                </a:cubicBezTo>
                <a:lnTo>
                  <a:pt x="766" y="155"/>
                </a:lnTo>
                <a:close/>
                <a:moveTo>
                  <a:pt x="16" y="365"/>
                </a:moveTo>
                <a:cubicBezTo>
                  <a:pt x="106" y="365"/>
                  <a:pt x="106" y="365"/>
                  <a:pt x="106" y="365"/>
                </a:cubicBezTo>
                <a:cubicBezTo>
                  <a:pt x="106" y="343"/>
                  <a:pt x="106" y="343"/>
                  <a:pt x="106" y="343"/>
                </a:cubicBezTo>
                <a:cubicBezTo>
                  <a:pt x="42" y="343"/>
                  <a:pt x="42" y="343"/>
                  <a:pt x="42" y="343"/>
                </a:cubicBezTo>
                <a:cubicBezTo>
                  <a:pt x="42" y="300"/>
                  <a:pt x="42" y="300"/>
                  <a:pt x="42" y="300"/>
                </a:cubicBezTo>
                <a:cubicBezTo>
                  <a:pt x="106" y="300"/>
                  <a:pt x="106" y="300"/>
                  <a:pt x="106" y="300"/>
                </a:cubicBezTo>
                <a:cubicBezTo>
                  <a:pt x="106" y="277"/>
                  <a:pt x="106" y="277"/>
                  <a:pt x="106" y="277"/>
                </a:cubicBezTo>
                <a:cubicBezTo>
                  <a:pt x="42" y="277"/>
                  <a:pt x="42" y="277"/>
                  <a:pt x="42" y="277"/>
                </a:cubicBezTo>
                <a:cubicBezTo>
                  <a:pt x="42" y="233"/>
                  <a:pt x="42" y="233"/>
                  <a:pt x="42" y="233"/>
                </a:cubicBezTo>
                <a:cubicBezTo>
                  <a:pt x="106" y="233"/>
                  <a:pt x="106" y="233"/>
                  <a:pt x="106" y="233"/>
                </a:cubicBezTo>
                <a:cubicBezTo>
                  <a:pt x="106" y="211"/>
                  <a:pt x="106" y="211"/>
                  <a:pt x="106" y="211"/>
                </a:cubicBezTo>
                <a:cubicBezTo>
                  <a:pt x="16" y="211"/>
                  <a:pt x="16" y="211"/>
                  <a:pt x="16" y="211"/>
                </a:cubicBezTo>
                <a:lnTo>
                  <a:pt x="16" y="365"/>
                </a:lnTo>
                <a:close/>
                <a:moveTo>
                  <a:pt x="133" y="365"/>
                </a:moveTo>
                <a:cubicBezTo>
                  <a:pt x="157" y="365"/>
                  <a:pt x="157" y="365"/>
                  <a:pt x="157" y="365"/>
                </a:cubicBezTo>
                <a:cubicBezTo>
                  <a:pt x="157" y="211"/>
                  <a:pt x="157" y="211"/>
                  <a:pt x="157" y="211"/>
                </a:cubicBezTo>
                <a:cubicBezTo>
                  <a:pt x="133" y="211"/>
                  <a:pt x="133" y="211"/>
                  <a:pt x="133" y="211"/>
                </a:cubicBezTo>
                <a:lnTo>
                  <a:pt x="133" y="365"/>
                </a:lnTo>
                <a:close/>
                <a:moveTo>
                  <a:pt x="279" y="322"/>
                </a:moveTo>
                <a:cubicBezTo>
                  <a:pt x="280" y="316"/>
                  <a:pt x="280" y="313"/>
                  <a:pt x="280" y="309"/>
                </a:cubicBezTo>
                <a:cubicBezTo>
                  <a:pt x="280" y="280"/>
                  <a:pt x="260" y="260"/>
                  <a:pt x="231" y="260"/>
                </a:cubicBezTo>
                <a:cubicBezTo>
                  <a:pt x="199" y="260"/>
                  <a:pt x="179" y="281"/>
                  <a:pt x="179" y="314"/>
                </a:cubicBezTo>
                <a:cubicBezTo>
                  <a:pt x="179" y="347"/>
                  <a:pt x="199" y="368"/>
                  <a:pt x="231" y="368"/>
                </a:cubicBezTo>
                <a:cubicBezTo>
                  <a:pt x="256" y="368"/>
                  <a:pt x="276" y="354"/>
                  <a:pt x="279" y="335"/>
                </a:cubicBezTo>
                <a:cubicBezTo>
                  <a:pt x="254" y="335"/>
                  <a:pt x="254" y="335"/>
                  <a:pt x="254" y="335"/>
                </a:cubicBezTo>
                <a:cubicBezTo>
                  <a:pt x="250" y="343"/>
                  <a:pt x="243" y="347"/>
                  <a:pt x="231" y="347"/>
                </a:cubicBezTo>
                <a:cubicBezTo>
                  <a:pt x="214" y="347"/>
                  <a:pt x="203" y="338"/>
                  <a:pt x="203" y="322"/>
                </a:cubicBezTo>
                <a:cubicBezTo>
                  <a:pt x="279" y="322"/>
                  <a:pt x="279" y="322"/>
                  <a:pt x="279" y="322"/>
                </a:cubicBezTo>
                <a:moveTo>
                  <a:pt x="203" y="303"/>
                </a:moveTo>
                <a:cubicBezTo>
                  <a:pt x="203" y="289"/>
                  <a:pt x="213" y="279"/>
                  <a:pt x="230" y="279"/>
                </a:cubicBezTo>
                <a:cubicBezTo>
                  <a:pt x="247" y="279"/>
                  <a:pt x="256" y="288"/>
                  <a:pt x="256" y="303"/>
                </a:cubicBezTo>
                <a:lnTo>
                  <a:pt x="203" y="303"/>
                </a:lnTo>
                <a:close/>
                <a:moveTo>
                  <a:pt x="295" y="314"/>
                </a:moveTo>
                <a:cubicBezTo>
                  <a:pt x="295" y="346"/>
                  <a:pt x="314" y="368"/>
                  <a:pt x="346" y="368"/>
                </a:cubicBezTo>
                <a:cubicBezTo>
                  <a:pt x="375" y="368"/>
                  <a:pt x="393" y="353"/>
                  <a:pt x="395" y="330"/>
                </a:cubicBezTo>
                <a:cubicBezTo>
                  <a:pt x="371" y="330"/>
                  <a:pt x="371" y="330"/>
                  <a:pt x="371" y="330"/>
                </a:cubicBezTo>
                <a:cubicBezTo>
                  <a:pt x="368" y="341"/>
                  <a:pt x="361" y="347"/>
                  <a:pt x="346" y="347"/>
                </a:cubicBezTo>
                <a:cubicBezTo>
                  <a:pt x="329" y="347"/>
                  <a:pt x="319" y="335"/>
                  <a:pt x="319" y="314"/>
                </a:cubicBezTo>
                <a:cubicBezTo>
                  <a:pt x="319" y="293"/>
                  <a:pt x="329" y="281"/>
                  <a:pt x="346" y="281"/>
                </a:cubicBezTo>
                <a:cubicBezTo>
                  <a:pt x="361" y="281"/>
                  <a:pt x="368" y="287"/>
                  <a:pt x="371" y="299"/>
                </a:cubicBezTo>
                <a:cubicBezTo>
                  <a:pt x="395" y="299"/>
                  <a:pt x="395" y="299"/>
                  <a:pt x="395" y="299"/>
                </a:cubicBezTo>
                <a:cubicBezTo>
                  <a:pt x="393" y="275"/>
                  <a:pt x="375" y="260"/>
                  <a:pt x="346" y="260"/>
                </a:cubicBezTo>
                <a:cubicBezTo>
                  <a:pt x="314" y="260"/>
                  <a:pt x="295" y="282"/>
                  <a:pt x="295" y="314"/>
                </a:cubicBezTo>
                <a:moveTo>
                  <a:pt x="476" y="344"/>
                </a:moveTo>
                <a:cubicBezTo>
                  <a:pt x="473" y="345"/>
                  <a:pt x="467" y="345"/>
                  <a:pt x="464" y="345"/>
                </a:cubicBezTo>
                <a:cubicBezTo>
                  <a:pt x="454" y="345"/>
                  <a:pt x="449" y="343"/>
                  <a:pt x="449" y="325"/>
                </a:cubicBezTo>
                <a:cubicBezTo>
                  <a:pt x="449" y="282"/>
                  <a:pt x="449" y="282"/>
                  <a:pt x="449" y="282"/>
                </a:cubicBezTo>
                <a:cubicBezTo>
                  <a:pt x="472" y="282"/>
                  <a:pt x="472" y="282"/>
                  <a:pt x="472" y="282"/>
                </a:cubicBezTo>
                <a:cubicBezTo>
                  <a:pt x="472" y="262"/>
                  <a:pt x="472" y="262"/>
                  <a:pt x="472" y="262"/>
                </a:cubicBezTo>
                <a:cubicBezTo>
                  <a:pt x="449" y="262"/>
                  <a:pt x="449" y="262"/>
                  <a:pt x="449" y="262"/>
                </a:cubicBezTo>
                <a:cubicBezTo>
                  <a:pt x="449" y="231"/>
                  <a:pt x="449" y="231"/>
                  <a:pt x="449" y="231"/>
                </a:cubicBezTo>
                <a:cubicBezTo>
                  <a:pt x="425" y="231"/>
                  <a:pt x="425" y="231"/>
                  <a:pt x="425" y="231"/>
                </a:cubicBezTo>
                <a:cubicBezTo>
                  <a:pt x="425" y="262"/>
                  <a:pt x="425" y="262"/>
                  <a:pt x="425" y="262"/>
                </a:cubicBezTo>
                <a:cubicBezTo>
                  <a:pt x="407" y="262"/>
                  <a:pt x="407" y="262"/>
                  <a:pt x="407" y="262"/>
                </a:cubicBezTo>
                <a:cubicBezTo>
                  <a:pt x="407" y="282"/>
                  <a:pt x="407" y="282"/>
                  <a:pt x="407" y="282"/>
                </a:cubicBezTo>
                <a:cubicBezTo>
                  <a:pt x="425" y="282"/>
                  <a:pt x="425" y="282"/>
                  <a:pt x="425" y="282"/>
                </a:cubicBezTo>
                <a:cubicBezTo>
                  <a:pt x="425" y="330"/>
                  <a:pt x="425" y="330"/>
                  <a:pt x="425" y="330"/>
                </a:cubicBezTo>
                <a:cubicBezTo>
                  <a:pt x="425" y="365"/>
                  <a:pt x="446" y="367"/>
                  <a:pt x="458" y="367"/>
                </a:cubicBezTo>
                <a:cubicBezTo>
                  <a:pt x="465" y="367"/>
                  <a:pt x="472" y="366"/>
                  <a:pt x="476" y="365"/>
                </a:cubicBezTo>
                <a:cubicBezTo>
                  <a:pt x="476" y="344"/>
                  <a:pt x="476" y="344"/>
                  <a:pt x="476" y="344"/>
                </a:cubicBezTo>
                <a:moveTo>
                  <a:pt x="487" y="314"/>
                </a:moveTo>
                <a:cubicBezTo>
                  <a:pt x="487" y="344"/>
                  <a:pt x="507" y="368"/>
                  <a:pt x="541" y="368"/>
                </a:cubicBezTo>
                <a:cubicBezTo>
                  <a:pt x="575" y="368"/>
                  <a:pt x="595" y="344"/>
                  <a:pt x="595" y="314"/>
                </a:cubicBezTo>
                <a:cubicBezTo>
                  <a:pt x="595" y="284"/>
                  <a:pt x="575" y="260"/>
                  <a:pt x="541" y="260"/>
                </a:cubicBezTo>
                <a:cubicBezTo>
                  <a:pt x="507" y="260"/>
                  <a:pt x="487" y="284"/>
                  <a:pt x="487" y="314"/>
                </a:cubicBezTo>
                <a:moveTo>
                  <a:pt x="571" y="314"/>
                </a:moveTo>
                <a:cubicBezTo>
                  <a:pt x="571" y="333"/>
                  <a:pt x="560" y="347"/>
                  <a:pt x="541" y="347"/>
                </a:cubicBezTo>
                <a:cubicBezTo>
                  <a:pt x="522" y="347"/>
                  <a:pt x="511" y="333"/>
                  <a:pt x="511" y="314"/>
                </a:cubicBezTo>
                <a:cubicBezTo>
                  <a:pt x="511" y="295"/>
                  <a:pt x="522" y="281"/>
                  <a:pt x="541" y="281"/>
                </a:cubicBezTo>
                <a:cubicBezTo>
                  <a:pt x="560" y="281"/>
                  <a:pt x="571" y="295"/>
                  <a:pt x="571" y="314"/>
                </a:cubicBezTo>
                <a:moveTo>
                  <a:pt x="616" y="365"/>
                </a:moveTo>
                <a:cubicBezTo>
                  <a:pt x="641" y="365"/>
                  <a:pt x="641" y="365"/>
                  <a:pt x="641" y="365"/>
                </a:cubicBezTo>
                <a:cubicBezTo>
                  <a:pt x="641" y="320"/>
                  <a:pt x="641" y="320"/>
                  <a:pt x="641" y="320"/>
                </a:cubicBezTo>
                <a:cubicBezTo>
                  <a:pt x="641" y="296"/>
                  <a:pt x="651" y="284"/>
                  <a:pt x="668" y="284"/>
                </a:cubicBezTo>
                <a:cubicBezTo>
                  <a:pt x="672" y="284"/>
                  <a:pt x="674" y="284"/>
                  <a:pt x="677" y="284"/>
                </a:cubicBezTo>
                <a:cubicBezTo>
                  <a:pt x="677" y="262"/>
                  <a:pt x="677" y="262"/>
                  <a:pt x="677" y="262"/>
                </a:cubicBezTo>
                <a:cubicBezTo>
                  <a:pt x="675" y="261"/>
                  <a:pt x="672" y="261"/>
                  <a:pt x="668" y="261"/>
                </a:cubicBezTo>
                <a:cubicBezTo>
                  <a:pt x="657" y="261"/>
                  <a:pt x="644" y="268"/>
                  <a:pt x="641" y="282"/>
                </a:cubicBezTo>
                <a:cubicBezTo>
                  <a:pt x="641" y="262"/>
                  <a:pt x="641" y="262"/>
                  <a:pt x="641" y="262"/>
                </a:cubicBezTo>
                <a:cubicBezTo>
                  <a:pt x="616" y="262"/>
                  <a:pt x="616" y="262"/>
                  <a:pt x="616" y="262"/>
                </a:cubicBezTo>
                <a:lnTo>
                  <a:pt x="616" y="365"/>
                </a:lnTo>
                <a:close/>
                <a:moveTo>
                  <a:pt x="687" y="314"/>
                </a:moveTo>
                <a:cubicBezTo>
                  <a:pt x="687" y="344"/>
                  <a:pt x="705" y="368"/>
                  <a:pt x="738" y="368"/>
                </a:cubicBezTo>
                <a:cubicBezTo>
                  <a:pt x="750" y="368"/>
                  <a:pt x="765" y="362"/>
                  <a:pt x="771" y="351"/>
                </a:cubicBezTo>
                <a:cubicBezTo>
                  <a:pt x="771" y="365"/>
                  <a:pt x="771" y="365"/>
                  <a:pt x="771" y="365"/>
                </a:cubicBezTo>
                <a:cubicBezTo>
                  <a:pt x="795" y="365"/>
                  <a:pt x="795" y="365"/>
                  <a:pt x="795" y="365"/>
                </a:cubicBezTo>
                <a:cubicBezTo>
                  <a:pt x="795" y="262"/>
                  <a:pt x="795" y="262"/>
                  <a:pt x="795" y="262"/>
                </a:cubicBezTo>
                <a:cubicBezTo>
                  <a:pt x="771" y="262"/>
                  <a:pt x="771" y="262"/>
                  <a:pt x="771" y="262"/>
                </a:cubicBezTo>
                <a:cubicBezTo>
                  <a:pt x="771" y="276"/>
                  <a:pt x="771" y="276"/>
                  <a:pt x="771" y="276"/>
                </a:cubicBezTo>
                <a:cubicBezTo>
                  <a:pt x="765" y="266"/>
                  <a:pt x="752" y="260"/>
                  <a:pt x="738" y="260"/>
                </a:cubicBezTo>
                <a:cubicBezTo>
                  <a:pt x="706" y="260"/>
                  <a:pt x="687" y="284"/>
                  <a:pt x="687" y="314"/>
                </a:cubicBezTo>
                <a:moveTo>
                  <a:pt x="772" y="314"/>
                </a:moveTo>
                <a:cubicBezTo>
                  <a:pt x="772" y="331"/>
                  <a:pt x="762" y="347"/>
                  <a:pt x="741" y="347"/>
                </a:cubicBezTo>
                <a:cubicBezTo>
                  <a:pt x="723" y="347"/>
                  <a:pt x="711" y="333"/>
                  <a:pt x="711" y="314"/>
                </a:cubicBezTo>
                <a:cubicBezTo>
                  <a:pt x="711" y="295"/>
                  <a:pt x="723" y="281"/>
                  <a:pt x="741" y="281"/>
                </a:cubicBezTo>
                <a:cubicBezTo>
                  <a:pt x="762" y="281"/>
                  <a:pt x="772" y="296"/>
                  <a:pt x="772" y="314"/>
                </a:cubicBezTo>
                <a:moveTo>
                  <a:pt x="823" y="365"/>
                </a:moveTo>
                <a:cubicBezTo>
                  <a:pt x="847" y="365"/>
                  <a:pt x="847" y="365"/>
                  <a:pt x="847" y="365"/>
                </a:cubicBezTo>
                <a:cubicBezTo>
                  <a:pt x="847" y="211"/>
                  <a:pt x="847" y="211"/>
                  <a:pt x="847" y="211"/>
                </a:cubicBezTo>
                <a:cubicBezTo>
                  <a:pt x="823" y="211"/>
                  <a:pt x="823" y="211"/>
                  <a:pt x="823" y="211"/>
                </a:cubicBezTo>
                <a:lnTo>
                  <a:pt x="823" y="365"/>
                </a:lnTo>
                <a:close/>
                <a:moveTo>
                  <a:pt x="8" y="499"/>
                </a:moveTo>
                <a:cubicBezTo>
                  <a:pt x="8" y="546"/>
                  <a:pt x="38" y="580"/>
                  <a:pt x="88" y="580"/>
                </a:cubicBezTo>
                <a:cubicBezTo>
                  <a:pt x="131" y="580"/>
                  <a:pt x="158" y="556"/>
                  <a:pt x="163" y="523"/>
                </a:cubicBezTo>
                <a:cubicBezTo>
                  <a:pt x="135" y="523"/>
                  <a:pt x="135" y="523"/>
                  <a:pt x="135" y="523"/>
                </a:cubicBezTo>
                <a:cubicBezTo>
                  <a:pt x="130" y="544"/>
                  <a:pt x="114" y="557"/>
                  <a:pt x="88" y="557"/>
                </a:cubicBezTo>
                <a:cubicBezTo>
                  <a:pt x="54" y="557"/>
                  <a:pt x="34" y="534"/>
                  <a:pt x="34" y="499"/>
                </a:cubicBezTo>
                <a:cubicBezTo>
                  <a:pt x="34" y="463"/>
                  <a:pt x="54" y="440"/>
                  <a:pt x="88" y="440"/>
                </a:cubicBezTo>
                <a:cubicBezTo>
                  <a:pt x="114" y="440"/>
                  <a:pt x="130" y="453"/>
                  <a:pt x="135" y="474"/>
                </a:cubicBezTo>
                <a:cubicBezTo>
                  <a:pt x="163" y="474"/>
                  <a:pt x="163" y="474"/>
                  <a:pt x="163" y="474"/>
                </a:cubicBezTo>
                <a:cubicBezTo>
                  <a:pt x="158" y="442"/>
                  <a:pt x="131" y="418"/>
                  <a:pt x="88" y="418"/>
                </a:cubicBezTo>
                <a:cubicBezTo>
                  <a:pt x="38" y="418"/>
                  <a:pt x="8" y="451"/>
                  <a:pt x="8" y="499"/>
                </a:cubicBezTo>
                <a:moveTo>
                  <a:pt x="177" y="525"/>
                </a:moveTo>
                <a:cubicBezTo>
                  <a:pt x="177" y="555"/>
                  <a:pt x="198" y="579"/>
                  <a:pt x="231" y="579"/>
                </a:cubicBezTo>
                <a:cubicBezTo>
                  <a:pt x="265" y="579"/>
                  <a:pt x="286" y="555"/>
                  <a:pt x="286" y="525"/>
                </a:cubicBezTo>
                <a:cubicBezTo>
                  <a:pt x="286" y="494"/>
                  <a:pt x="265" y="470"/>
                  <a:pt x="231" y="470"/>
                </a:cubicBezTo>
                <a:cubicBezTo>
                  <a:pt x="198" y="470"/>
                  <a:pt x="177" y="494"/>
                  <a:pt x="177" y="525"/>
                </a:cubicBezTo>
                <a:moveTo>
                  <a:pt x="262" y="525"/>
                </a:moveTo>
                <a:cubicBezTo>
                  <a:pt x="262" y="543"/>
                  <a:pt x="251" y="557"/>
                  <a:pt x="231" y="557"/>
                </a:cubicBezTo>
                <a:cubicBezTo>
                  <a:pt x="212" y="557"/>
                  <a:pt x="201" y="543"/>
                  <a:pt x="201" y="525"/>
                </a:cubicBezTo>
                <a:cubicBezTo>
                  <a:pt x="201" y="506"/>
                  <a:pt x="212" y="492"/>
                  <a:pt x="231" y="492"/>
                </a:cubicBezTo>
                <a:cubicBezTo>
                  <a:pt x="251" y="492"/>
                  <a:pt x="262" y="506"/>
                  <a:pt x="262" y="525"/>
                </a:cubicBezTo>
                <a:moveTo>
                  <a:pt x="307" y="576"/>
                </a:moveTo>
                <a:cubicBezTo>
                  <a:pt x="331" y="576"/>
                  <a:pt x="331" y="576"/>
                  <a:pt x="331" y="576"/>
                </a:cubicBezTo>
                <a:cubicBezTo>
                  <a:pt x="331" y="521"/>
                  <a:pt x="331" y="521"/>
                  <a:pt x="331" y="521"/>
                </a:cubicBezTo>
                <a:cubicBezTo>
                  <a:pt x="331" y="497"/>
                  <a:pt x="341" y="491"/>
                  <a:pt x="353" y="491"/>
                </a:cubicBezTo>
                <a:cubicBezTo>
                  <a:pt x="366" y="491"/>
                  <a:pt x="372" y="498"/>
                  <a:pt x="372" y="515"/>
                </a:cubicBezTo>
                <a:cubicBezTo>
                  <a:pt x="372" y="576"/>
                  <a:pt x="372" y="576"/>
                  <a:pt x="372" y="576"/>
                </a:cubicBezTo>
                <a:cubicBezTo>
                  <a:pt x="396" y="576"/>
                  <a:pt x="396" y="576"/>
                  <a:pt x="396" y="576"/>
                </a:cubicBezTo>
                <a:cubicBezTo>
                  <a:pt x="396" y="521"/>
                  <a:pt x="396" y="521"/>
                  <a:pt x="396" y="521"/>
                </a:cubicBezTo>
                <a:cubicBezTo>
                  <a:pt x="396" y="497"/>
                  <a:pt x="405" y="491"/>
                  <a:pt x="418" y="491"/>
                </a:cubicBezTo>
                <a:cubicBezTo>
                  <a:pt x="430" y="491"/>
                  <a:pt x="437" y="498"/>
                  <a:pt x="437" y="515"/>
                </a:cubicBezTo>
                <a:cubicBezTo>
                  <a:pt x="437" y="576"/>
                  <a:pt x="437" y="576"/>
                  <a:pt x="437" y="576"/>
                </a:cubicBezTo>
                <a:cubicBezTo>
                  <a:pt x="461" y="576"/>
                  <a:pt x="461" y="576"/>
                  <a:pt x="461" y="576"/>
                </a:cubicBezTo>
                <a:cubicBezTo>
                  <a:pt x="461" y="511"/>
                  <a:pt x="461" y="511"/>
                  <a:pt x="461" y="511"/>
                </a:cubicBezTo>
                <a:cubicBezTo>
                  <a:pt x="461" y="492"/>
                  <a:pt x="455" y="470"/>
                  <a:pt x="424" y="470"/>
                </a:cubicBezTo>
                <a:cubicBezTo>
                  <a:pt x="409" y="470"/>
                  <a:pt x="397" y="478"/>
                  <a:pt x="392" y="489"/>
                </a:cubicBezTo>
                <a:cubicBezTo>
                  <a:pt x="388" y="479"/>
                  <a:pt x="378" y="470"/>
                  <a:pt x="360" y="470"/>
                </a:cubicBezTo>
                <a:cubicBezTo>
                  <a:pt x="346" y="470"/>
                  <a:pt x="335" y="478"/>
                  <a:pt x="331" y="487"/>
                </a:cubicBezTo>
                <a:cubicBezTo>
                  <a:pt x="331" y="473"/>
                  <a:pt x="331" y="473"/>
                  <a:pt x="331" y="473"/>
                </a:cubicBezTo>
                <a:cubicBezTo>
                  <a:pt x="307" y="473"/>
                  <a:pt x="307" y="473"/>
                  <a:pt x="307" y="473"/>
                </a:cubicBezTo>
                <a:lnTo>
                  <a:pt x="307" y="576"/>
                </a:lnTo>
                <a:close/>
                <a:moveTo>
                  <a:pt x="488" y="576"/>
                </a:moveTo>
                <a:cubicBezTo>
                  <a:pt x="512" y="576"/>
                  <a:pt x="512" y="576"/>
                  <a:pt x="512" y="576"/>
                </a:cubicBezTo>
                <a:cubicBezTo>
                  <a:pt x="512" y="521"/>
                  <a:pt x="512" y="521"/>
                  <a:pt x="512" y="521"/>
                </a:cubicBezTo>
                <a:cubicBezTo>
                  <a:pt x="512" y="497"/>
                  <a:pt x="522" y="491"/>
                  <a:pt x="534" y="491"/>
                </a:cubicBezTo>
                <a:cubicBezTo>
                  <a:pt x="547" y="491"/>
                  <a:pt x="553" y="498"/>
                  <a:pt x="553" y="515"/>
                </a:cubicBezTo>
                <a:cubicBezTo>
                  <a:pt x="553" y="576"/>
                  <a:pt x="553" y="576"/>
                  <a:pt x="553" y="576"/>
                </a:cubicBezTo>
                <a:cubicBezTo>
                  <a:pt x="577" y="576"/>
                  <a:pt x="577" y="576"/>
                  <a:pt x="577" y="576"/>
                </a:cubicBezTo>
                <a:cubicBezTo>
                  <a:pt x="577" y="521"/>
                  <a:pt x="577" y="521"/>
                  <a:pt x="577" y="521"/>
                </a:cubicBezTo>
                <a:cubicBezTo>
                  <a:pt x="577" y="497"/>
                  <a:pt x="587" y="491"/>
                  <a:pt x="599" y="491"/>
                </a:cubicBezTo>
                <a:cubicBezTo>
                  <a:pt x="611" y="491"/>
                  <a:pt x="618" y="498"/>
                  <a:pt x="618" y="515"/>
                </a:cubicBezTo>
                <a:cubicBezTo>
                  <a:pt x="618" y="576"/>
                  <a:pt x="618" y="576"/>
                  <a:pt x="618" y="576"/>
                </a:cubicBezTo>
                <a:cubicBezTo>
                  <a:pt x="642" y="576"/>
                  <a:pt x="642" y="576"/>
                  <a:pt x="642" y="576"/>
                </a:cubicBezTo>
                <a:cubicBezTo>
                  <a:pt x="642" y="511"/>
                  <a:pt x="642" y="511"/>
                  <a:pt x="642" y="511"/>
                </a:cubicBezTo>
                <a:cubicBezTo>
                  <a:pt x="642" y="492"/>
                  <a:pt x="636" y="470"/>
                  <a:pt x="605" y="470"/>
                </a:cubicBezTo>
                <a:cubicBezTo>
                  <a:pt x="590" y="470"/>
                  <a:pt x="578" y="478"/>
                  <a:pt x="573" y="489"/>
                </a:cubicBezTo>
                <a:cubicBezTo>
                  <a:pt x="569" y="479"/>
                  <a:pt x="560" y="470"/>
                  <a:pt x="541" y="470"/>
                </a:cubicBezTo>
                <a:cubicBezTo>
                  <a:pt x="527" y="470"/>
                  <a:pt x="517" y="478"/>
                  <a:pt x="512" y="487"/>
                </a:cubicBezTo>
                <a:cubicBezTo>
                  <a:pt x="512" y="473"/>
                  <a:pt x="512" y="473"/>
                  <a:pt x="512" y="473"/>
                </a:cubicBezTo>
                <a:cubicBezTo>
                  <a:pt x="488" y="473"/>
                  <a:pt x="488" y="473"/>
                  <a:pt x="488" y="473"/>
                </a:cubicBezTo>
                <a:lnTo>
                  <a:pt x="488" y="576"/>
                </a:lnTo>
                <a:close/>
                <a:moveTo>
                  <a:pt x="663" y="440"/>
                </a:moveTo>
                <a:cubicBezTo>
                  <a:pt x="663" y="450"/>
                  <a:pt x="670" y="458"/>
                  <a:pt x="681" y="458"/>
                </a:cubicBezTo>
                <a:cubicBezTo>
                  <a:pt x="691" y="458"/>
                  <a:pt x="699" y="450"/>
                  <a:pt x="699" y="440"/>
                </a:cubicBezTo>
                <a:cubicBezTo>
                  <a:pt x="699" y="430"/>
                  <a:pt x="691" y="423"/>
                  <a:pt x="681" y="423"/>
                </a:cubicBezTo>
                <a:cubicBezTo>
                  <a:pt x="670" y="423"/>
                  <a:pt x="663" y="430"/>
                  <a:pt x="663" y="440"/>
                </a:cubicBezTo>
                <a:moveTo>
                  <a:pt x="669" y="576"/>
                </a:moveTo>
                <a:cubicBezTo>
                  <a:pt x="693" y="576"/>
                  <a:pt x="693" y="576"/>
                  <a:pt x="693" y="576"/>
                </a:cubicBezTo>
                <a:cubicBezTo>
                  <a:pt x="693" y="473"/>
                  <a:pt x="693" y="473"/>
                  <a:pt x="693" y="473"/>
                </a:cubicBezTo>
                <a:cubicBezTo>
                  <a:pt x="669" y="473"/>
                  <a:pt x="669" y="473"/>
                  <a:pt x="669" y="473"/>
                </a:cubicBezTo>
                <a:lnTo>
                  <a:pt x="669" y="576"/>
                </a:lnTo>
                <a:close/>
                <a:moveTo>
                  <a:pt x="713" y="544"/>
                </a:moveTo>
                <a:cubicBezTo>
                  <a:pt x="713" y="563"/>
                  <a:pt x="730" y="579"/>
                  <a:pt x="757" y="579"/>
                </a:cubicBezTo>
                <a:cubicBezTo>
                  <a:pt x="783" y="579"/>
                  <a:pt x="797" y="565"/>
                  <a:pt x="797" y="545"/>
                </a:cubicBezTo>
                <a:cubicBezTo>
                  <a:pt x="797" y="532"/>
                  <a:pt x="787" y="521"/>
                  <a:pt x="773" y="517"/>
                </a:cubicBezTo>
                <a:cubicBezTo>
                  <a:pt x="749" y="510"/>
                  <a:pt x="749" y="510"/>
                  <a:pt x="749" y="510"/>
                </a:cubicBezTo>
                <a:cubicBezTo>
                  <a:pt x="744" y="509"/>
                  <a:pt x="740" y="505"/>
                  <a:pt x="740" y="499"/>
                </a:cubicBezTo>
                <a:cubicBezTo>
                  <a:pt x="740" y="493"/>
                  <a:pt x="747" y="489"/>
                  <a:pt x="755" y="489"/>
                </a:cubicBezTo>
                <a:cubicBezTo>
                  <a:pt x="766" y="489"/>
                  <a:pt x="773" y="494"/>
                  <a:pt x="773" y="502"/>
                </a:cubicBezTo>
                <a:cubicBezTo>
                  <a:pt x="796" y="502"/>
                  <a:pt x="796" y="502"/>
                  <a:pt x="796" y="502"/>
                </a:cubicBezTo>
                <a:cubicBezTo>
                  <a:pt x="796" y="484"/>
                  <a:pt x="783" y="470"/>
                  <a:pt x="756" y="470"/>
                </a:cubicBezTo>
                <a:cubicBezTo>
                  <a:pt x="732" y="470"/>
                  <a:pt x="716" y="484"/>
                  <a:pt x="716" y="501"/>
                </a:cubicBezTo>
                <a:cubicBezTo>
                  <a:pt x="716" y="514"/>
                  <a:pt x="723" y="525"/>
                  <a:pt x="739" y="529"/>
                </a:cubicBezTo>
                <a:cubicBezTo>
                  <a:pt x="765" y="536"/>
                  <a:pt x="765" y="536"/>
                  <a:pt x="765" y="536"/>
                </a:cubicBezTo>
                <a:cubicBezTo>
                  <a:pt x="771" y="538"/>
                  <a:pt x="773" y="543"/>
                  <a:pt x="773" y="547"/>
                </a:cubicBezTo>
                <a:cubicBezTo>
                  <a:pt x="773" y="555"/>
                  <a:pt x="767" y="559"/>
                  <a:pt x="758" y="559"/>
                </a:cubicBezTo>
                <a:cubicBezTo>
                  <a:pt x="746" y="559"/>
                  <a:pt x="737" y="553"/>
                  <a:pt x="737" y="544"/>
                </a:cubicBezTo>
                <a:cubicBezTo>
                  <a:pt x="713" y="544"/>
                  <a:pt x="713" y="544"/>
                  <a:pt x="713" y="544"/>
                </a:cubicBezTo>
                <a:moveTo>
                  <a:pt x="813" y="544"/>
                </a:moveTo>
                <a:cubicBezTo>
                  <a:pt x="813" y="563"/>
                  <a:pt x="830" y="579"/>
                  <a:pt x="857" y="579"/>
                </a:cubicBezTo>
                <a:cubicBezTo>
                  <a:pt x="883" y="579"/>
                  <a:pt x="897" y="565"/>
                  <a:pt x="897" y="545"/>
                </a:cubicBezTo>
                <a:cubicBezTo>
                  <a:pt x="897" y="532"/>
                  <a:pt x="887" y="521"/>
                  <a:pt x="874" y="517"/>
                </a:cubicBezTo>
                <a:cubicBezTo>
                  <a:pt x="849" y="510"/>
                  <a:pt x="849" y="510"/>
                  <a:pt x="849" y="510"/>
                </a:cubicBezTo>
                <a:cubicBezTo>
                  <a:pt x="844" y="509"/>
                  <a:pt x="840" y="505"/>
                  <a:pt x="840" y="499"/>
                </a:cubicBezTo>
                <a:cubicBezTo>
                  <a:pt x="840" y="493"/>
                  <a:pt x="847" y="489"/>
                  <a:pt x="855" y="489"/>
                </a:cubicBezTo>
                <a:cubicBezTo>
                  <a:pt x="866" y="489"/>
                  <a:pt x="873" y="494"/>
                  <a:pt x="873" y="502"/>
                </a:cubicBezTo>
                <a:cubicBezTo>
                  <a:pt x="896" y="502"/>
                  <a:pt x="896" y="502"/>
                  <a:pt x="896" y="502"/>
                </a:cubicBezTo>
                <a:cubicBezTo>
                  <a:pt x="896" y="484"/>
                  <a:pt x="883" y="470"/>
                  <a:pt x="856" y="470"/>
                </a:cubicBezTo>
                <a:cubicBezTo>
                  <a:pt x="832" y="470"/>
                  <a:pt x="816" y="484"/>
                  <a:pt x="816" y="501"/>
                </a:cubicBezTo>
                <a:cubicBezTo>
                  <a:pt x="816" y="514"/>
                  <a:pt x="823" y="525"/>
                  <a:pt x="839" y="529"/>
                </a:cubicBezTo>
                <a:cubicBezTo>
                  <a:pt x="865" y="536"/>
                  <a:pt x="865" y="536"/>
                  <a:pt x="865" y="536"/>
                </a:cubicBezTo>
                <a:cubicBezTo>
                  <a:pt x="871" y="538"/>
                  <a:pt x="873" y="543"/>
                  <a:pt x="873" y="547"/>
                </a:cubicBezTo>
                <a:cubicBezTo>
                  <a:pt x="873" y="555"/>
                  <a:pt x="867" y="559"/>
                  <a:pt x="858" y="559"/>
                </a:cubicBezTo>
                <a:cubicBezTo>
                  <a:pt x="846" y="559"/>
                  <a:pt x="837" y="553"/>
                  <a:pt x="837" y="544"/>
                </a:cubicBezTo>
                <a:cubicBezTo>
                  <a:pt x="813" y="544"/>
                  <a:pt x="813" y="544"/>
                  <a:pt x="813" y="544"/>
                </a:cubicBezTo>
                <a:moveTo>
                  <a:pt x="913" y="440"/>
                </a:moveTo>
                <a:cubicBezTo>
                  <a:pt x="913" y="450"/>
                  <a:pt x="921" y="458"/>
                  <a:pt x="931" y="458"/>
                </a:cubicBezTo>
                <a:cubicBezTo>
                  <a:pt x="942" y="458"/>
                  <a:pt x="949" y="450"/>
                  <a:pt x="949" y="440"/>
                </a:cubicBezTo>
                <a:cubicBezTo>
                  <a:pt x="949" y="430"/>
                  <a:pt x="942" y="423"/>
                  <a:pt x="931" y="423"/>
                </a:cubicBezTo>
                <a:cubicBezTo>
                  <a:pt x="921" y="423"/>
                  <a:pt x="913" y="430"/>
                  <a:pt x="913" y="440"/>
                </a:cubicBezTo>
                <a:moveTo>
                  <a:pt x="919" y="576"/>
                </a:moveTo>
                <a:cubicBezTo>
                  <a:pt x="943" y="576"/>
                  <a:pt x="943" y="576"/>
                  <a:pt x="943" y="576"/>
                </a:cubicBezTo>
                <a:cubicBezTo>
                  <a:pt x="943" y="473"/>
                  <a:pt x="943" y="473"/>
                  <a:pt x="943" y="473"/>
                </a:cubicBezTo>
                <a:cubicBezTo>
                  <a:pt x="919" y="473"/>
                  <a:pt x="919" y="473"/>
                  <a:pt x="919" y="473"/>
                </a:cubicBezTo>
                <a:lnTo>
                  <a:pt x="919" y="576"/>
                </a:lnTo>
                <a:close/>
                <a:moveTo>
                  <a:pt x="964" y="525"/>
                </a:moveTo>
                <a:cubicBezTo>
                  <a:pt x="964" y="555"/>
                  <a:pt x="984" y="579"/>
                  <a:pt x="1018" y="579"/>
                </a:cubicBezTo>
                <a:cubicBezTo>
                  <a:pt x="1052" y="579"/>
                  <a:pt x="1072" y="555"/>
                  <a:pt x="1072" y="525"/>
                </a:cubicBezTo>
                <a:cubicBezTo>
                  <a:pt x="1072" y="494"/>
                  <a:pt x="1052" y="470"/>
                  <a:pt x="1018" y="470"/>
                </a:cubicBezTo>
                <a:cubicBezTo>
                  <a:pt x="984" y="470"/>
                  <a:pt x="964" y="494"/>
                  <a:pt x="964" y="525"/>
                </a:cubicBezTo>
                <a:moveTo>
                  <a:pt x="1048" y="525"/>
                </a:moveTo>
                <a:cubicBezTo>
                  <a:pt x="1048" y="543"/>
                  <a:pt x="1037" y="557"/>
                  <a:pt x="1018" y="557"/>
                </a:cubicBezTo>
                <a:cubicBezTo>
                  <a:pt x="998" y="557"/>
                  <a:pt x="988" y="543"/>
                  <a:pt x="988" y="525"/>
                </a:cubicBezTo>
                <a:cubicBezTo>
                  <a:pt x="988" y="506"/>
                  <a:pt x="998" y="492"/>
                  <a:pt x="1018" y="492"/>
                </a:cubicBezTo>
                <a:cubicBezTo>
                  <a:pt x="1037" y="492"/>
                  <a:pt x="1048" y="506"/>
                  <a:pt x="1048" y="525"/>
                </a:cubicBezTo>
                <a:moveTo>
                  <a:pt x="1093" y="576"/>
                </a:moveTo>
                <a:cubicBezTo>
                  <a:pt x="1117" y="576"/>
                  <a:pt x="1117" y="576"/>
                  <a:pt x="1117" y="576"/>
                </a:cubicBezTo>
                <a:cubicBezTo>
                  <a:pt x="1117" y="519"/>
                  <a:pt x="1117" y="519"/>
                  <a:pt x="1117" y="519"/>
                </a:cubicBezTo>
                <a:cubicBezTo>
                  <a:pt x="1117" y="501"/>
                  <a:pt x="1126" y="491"/>
                  <a:pt x="1142" y="491"/>
                </a:cubicBezTo>
                <a:cubicBezTo>
                  <a:pt x="1159" y="491"/>
                  <a:pt x="1164" y="500"/>
                  <a:pt x="1164" y="522"/>
                </a:cubicBezTo>
                <a:cubicBezTo>
                  <a:pt x="1164" y="576"/>
                  <a:pt x="1164" y="576"/>
                  <a:pt x="1164" y="576"/>
                </a:cubicBezTo>
                <a:cubicBezTo>
                  <a:pt x="1188" y="576"/>
                  <a:pt x="1188" y="576"/>
                  <a:pt x="1188" y="576"/>
                </a:cubicBezTo>
                <a:cubicBezTo>
                  <a:pt x="1188" y="511"/>
                  <a:pt x="1188" y="511"/>
                  <a:pt x="1188" y="511"/>
                </a:cubicBezTo>
                <a:cubicBezTo>
                  <a:pt x="1188" y="484"/>
                  <a:pt x="1176" y="470"/>
                  <a:pt x="1151" y="470"/>
                </a:cubicBezTo>
                <a:cubicBezTo>
                  <a:pt x="1136" y="470"/>
                  <a:pt x="1124" y="476"/>
                  <a:pt x="1117" y="487"/>
                </a:cubicBezTo>
                <a:cubicBezTo>
                  <a:pt x="1117" y="473"/>
                  <a:pt x="1117" y="473"/>
                  <a:pt x="1117" y="473"/>
                </a:cubicBezTo>
                <a:cubicBezTo>
                  <a:pt x="1093" y="473"/>
                  <a:pt x="1093" y="473"/>
                  <a:pt x="1093" y="473"/>
                </a:cubicBezTo>
                <a:lnTo>
                  <a:pt x="1093" y="576"/>
                </a:lnTo>
                <a:close/>
              </a:path>
            </a:pathLst>
          </a:custGeom>
          <a:solidFill>
            <a:srgbClr val="00263A"/>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AU"/>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237067</xdr:colOff>
      <xdr:row>0</xdr:row>
      <xdr:rowOff>168275</xdr:rowOff>
    </xdr:from>
    <xdr:to>
      <xdr:col>9</xdr:col>
      <xdr:colOff>811319</xdr:colOff>
      <xdr:row>3</xdr:row>
      <xdr:rowOff>88053</xdr:rowOff>
    </xdr:to>
    <xdr:grpSp>
      <xdr:nvGrpSpPr>
        <xdr:cNvPr id="2" name="Group 1">
          <a:extLst>
            <a:ext uri="{FF2B5EF4-FFF2-40B4-BE49-F238E27FC236}">
              <a16:creationId xmlns:a16="http://schemas.microsoft.com/office/drawing/2014/main" id="{00000000-0008-0000-1600-000002000000}"/>
            </a:ext>
          </a:extLst>
        </xdr:cNvPr>
        <xdr:cNvGrpSpPr/>
      </xdr:nvGrpSpPr>
      <xdr:grpSpPr>
        <a:xfrm>
          <a:off x="9273117" y="168275"/>
          <a:ext cx="1564852" cy="503978"/>
          <a:chOff x="0" y="0"/>
          <a:chExt cx="6619876" cy="2441575"/>
        </a:xfrm>
      </xdr:grpSpPr>
      <xdr:sp macro="" textlink="">
        <xdr:nvSpPr>
          <xdr:cNvPr id="3" name="Freeform 5">
            <a:extLst>
              <a:ext uri="{FF2B5EF4-FFF2-40B4-BE49-F238E27FC236}">
                <a16:creationId xmlns:a16="http://schemas.microsoft.com/office/drawing/2014/main" id="{00000000-0008-0000-1600-000003000000}"/>
              </a:ext>
            </a:extLst>
          </xdr:cNvPr>
          <xdr:cNvSpPr>
            <a:spLocks noEditPoints="1"/>
          </xdr:cNvSpPr>
        </xdr:nvSpPr>
        <xdr:spPr bwMode="auto">
          <a:xfrm>
            <a:off x="0" y="0"/>
            <a:ext cx="2482850" cy="2441575"/>
          </a:xfrm>
          <a:custGeom>
            <a:avLst/>
            <a:gdLst>
              <a:gd name="T0" fmla="*/ 435 w 748"/>
              <a:gd name="T1" fmla="*/ 23 h 729"/>
              <a:gd name="T2" fmla="*/ 90 w 748"/>
              <a:gd name="T3" fmla="*/ 257 h 729"/>
              <a:gd name="T4" fmla="*/ 101 w 748"/>
              <a:gd name="T5" fmla="*/ 355 h 729"/>
              <a:gd name="T6" fmla="*/ 63 w 748"/>
              <a:gd name="T7" fmla="*/ 417 h 729"/>
              <a:gd name="T8" fmla="*/ 47 w 748"/>
              <a:gd name="T9" fmla="*/ 279 h 729"/>
              <a:gd name="T10" fmla="*/ 45 w 748"/>
              <a:gd name="T11" fmla="*/ 257 h 729"/>
              <a:gd name="T12" fmla="*/ 0 w 748"/>
              <a:gd name="T13" fmla="*/ 257 h 729"/>
              <a:gd name="T14" fmla="*/ 25 w 748"/>
              <a:gd name="T15" fmla="*/ 475 h 729"/>
              <a:gd name="T16" fmla="*/ 308 w 748"/>
              <a:gd name="T17" fmla="*/ 709 h 729"/>
              <a:gd name="T18" fmla="*/ 713 w 748"/>
              <a:gd name="T19" fmla="*/ 326 h 729"/>
              <a:gd name="T20" fmla="*/ 435 w 748"/>
              <a:gd name="T21" fmla="*/ 23 h 729"/>
              <a:gd name="T22" fmla="*/ 80 w 748"/>
              <a:gd name="T23" fmla="*/ 475 h 729"/>
              <a:gd name="T24" fmla="*/ 213 w 748"/>
              <a:gd name="T25" fmla="*/ 257 h 729"/>
              <a:gd name="T26" fmla="*/ 265 w 748"/>
              <a:gd name="T27" fmla="*/ 257 h 729"/>
              <a:gd name="T28" fmla="*/ 131 w 748"/>
              <a:gd name="T29" fmla="*/ 475 h 729"/>
              <a:gd name="T30" fmla="*/ 80 w 748"/>
              <a:gd name="T31" fmla="*/ 475 h 729"/>
              <a:gd name="T32" fmla="*/ 444 w 748"/>
              <a:gd name="T33" fmla="*/ 300 h 729"/>
              <a:gd name="T34" fmla="*/ 334 w 748"/>
              <a:gd name="T35" fmla="*/ 300 h 729"/>
              <a:gd name="T36" fmla="*/ 324 w 748"/>
              <a:gd name="T37" fmla="*/ 344 h 729"/>
              <a:gd name="T38" fmla="*/ 420 w 748"/>
              <a:gd name="T39" fmla="*/ 344 h 729"/>
              <a:gd name="T40" fmla="*/ 410 w 748"/>
              <a:gd name="T41" fmla="*/ 386 h 729"/>
              <a:gd name="T42" fmla="*/ 314 w 748"/>
              <a:gd name="T43" fmla="*/ 386 h 729"/>
              <a:gd name="T44" fmla="*/ 303 w 748"/>
              <a:gd name="T45" fmla="*/ 432 h 729"/>
              <a:gd name="T46" fmla="*/ 415 w 748"/>
              <a:gd name="T47" fmla="*/ 432 h 729"/>
              <a:gd name="T48" fmla="*/ 405 w 748"/>
              <a:gd name="T49" fmla="*/ 475 h 729"/>
              <a:gd name="T50" fmla="*/ 248 w 748"/>
              <a:gd name="T51" fmla="*/ 475 h 729"/>
              <a:gd name="T52" fmla="*/ 298 w 748"/>
              <a:gd name="T53" fmla="*/ 257 h 729"/>
              <a:gd name="T54" fmla="*/ 454 w 748"/>
              <a:gd name="T55" fmla="*/ 257 h 729"/>
              <a:gd name="T56" fmla="*/ 444 w 748"/>
              <a:gd name="T57" fmla="*/ 300 h 729"/>
              <a:gd name="T58" fmla="*/ 563 w 748"/>
              <a:gd name="T59" fmla="*/ 435 h 729"/>
              <a:gd name="T60" fmla="*/ 611 w 748"/>
              <a:gd name="T61" fmla="*/ 413 h 729"/>
              <a:gd name="T62" fmla="*/ 641 w 748"/>
              <a:gd name="T63" fmla="*/ 446 h 729"/>
              <a:gd name="T64" fmla="*/ 563 w 748"/>
              <a:gd name="T65" fmla="*/ 479 h 729"/>
              <a:gd name="T66" fmla="*/ 463 w 748"/>
              <a:gd name="T67" fmla="*/ 384 h 729"/>
              <a:gd name="T68" fmla="*/ 497 w 748"/>
              <a:gd name="T69" fmla="*/ 292 h 729"/>
              <a:gd name="T70" fmla="*/ 586 w 748"/>
              <a:gd name="T71" fmla="*/ 253 h 729"/>
              <a:gd name="T72" fmla="*/ 671 w 748"/>
              <a:gd name="T73" fmla="*/ 300 h 729"/>
              <a:gd name="T74" fmla="*/ 634 w 748"/>
              <a:gd name="T75" fmla="*/ 327 h 729"/>
              <a:gd name="T76" fmla="*/ 582 w 748"/>
              <a:gd name="T77" fmla="*/ 297 h 729"/>
              <a:gd name="T78" fmla="*/ 534 w 748"/>
              <a:gd name="T79" fmla="*/ 320 h 729"/>
              <a:gd name="T80" fmla="*/ 510 w 748"/>
              <a:gd name="T81" fmla="*/ 382 h 729"/>
              <a:gd name="T82" fmla="*/ 563 w 748"/>
              <a:gd name="T83" fmla="*/ 435 h 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748" h="729">
                <a:moveTo>
                  <a:pt x="435" y="23"/>
                </a:moveTo>
                <a:cubicBezTo>
                  <a:pt x="299" y="39"/>
                  <a:pt x="166" y="134"/>
                  <a:pt x="90" y="257"/>
                </a:cubicBezTo>
                <a:cubicBezTo>
                  <a:pt x="101" y="355"/>
                  <a:pt x="101" y="355"/>
                  <a:pt x="101" y="355"/>
                </a:cubicBezTo>
                <a:cubicBezTo>
                  <a:pt x="63" y="417"/>
                  <a:pt x="63" y="417"/>
                  <a:pt x="63" y="417"/>
                </a:cubicBezTo>
                <a:cubicBezTo>
                  <a:pt x="47" y="279"/>
                  <a:pt x="47" y="279"/>
                  <a:pt x="47" y="279"/>
                </a:cubicBezTo>
                <a:cubicBezTo>
                  <a:pt x="45" y="257"/>
                  <a:pt x="45" y="257"/>
                  <a:pt x="45" y="257"/>
                </a:cubicBezTo>
                <a:cubicBezTo>
                  <a:pt x="0" y="257"/>
                  <a:pt x="0" y="257"/>
                  <a:pt x="0" y="257"/>
                </a:cubicBezTo>
                <a:cubicBezTo>
                  <a:pt x="25" y="475"/>
                  <a:pt x="25" y="475"/>
                  <a:pt x="25" y="475"/>
                </a:cubicBezTo>
                <a:cubicBezTo>
                  <a:pt x="28" y="628"/>
                  <a:pt x="144" y="729"/>
                  <a:pt x="308" y="709"/>
                </a:cubicBezTo>
                <a:cubicBezTo>
                  <a:pt x="497" y="687"/>
                  <a:pt x="678" y="515"/>
                  <a:pt x="713" y="326"/>
                </a:cubicBezTo>
                <a:cubicBezTo>
                  <a:pt x="748" y="136"/>
                  <a:pt x="624" y="0"/>
                  <a:pt x="435" y="23"/>
                </a:cubicBezTo>
                <a:close/>
                <a:moveTo>
                  <a:pt x="80" y="475"/>
                </a:moveTo>
                <a:cubicBezTo>
                  <a:pt x="213" y="257"/>
                  <a:pt x="213" y="257"/>
                  <a:pt x="213" y="257"/>
                </a:cubicBezTo>
                <a:cubicBezTo>
                  <a:pt x="265" y="257"/>
                  <a:pt x="265" y="257"/>
                  <a:pt x="265" y="257"/>
                </a:cubicBezTo>
                <a:cubicBezTo>
                  <a:pt x="131" y="475"/>
                  <a:pt x="131" y="475"/>
                  <a:pt x="131" y="475"/>
                </a:cubicBezTo>
                <a:lnTo>
                  <a:pt x="80" y="475"/>
                </a:lnTo>
                <a:close/>
                <a:moveTo>
                  <a:pt x="444" y="300"/>
                </a:moveTo>
                <a:cubicBezTo>
                  <a:pt x="334" y="300"/>
                  <a:pt x="334" y="300"/>
                  <a:pt x="334" y="300"/>
                </a:cubicBezTo>
                <a:cubicBezTo>
                  <a:pt x="324" y="344"/>
                  <a:pt x="324" y="344"/>
                  <a:pt x="324" y="344"/>
                </a:cubicBezTo>
                <a:cubicBezTo>
                  <a:pt x="420" y="344"/>
                  <a:pt x="420" y="344"/>
                  <a:pt x="420" y="344"/>
                </a:cubicBezTo>
                <a:cubicBezTo>
                  <a:pt x="410" y="386"/>
                  <a:pt x="410" y="386"/>
                  <a:pt x="410" y="386"/>
                </a:cubicBezTo>
                <a:cubicBezTo>
                  <a:pt x="314" y="386"/>
                  <a:pt x="314" y="386"/>
                  <a:pt x="314" y="386"/>
                </a:cubicBezTo>
                <a:cubicBezTo>
                  <a:pt x="303" y="432"/>
                  <a:pt x="303" y="432"/>
                  <a:pt x="303" y="432"/>
                </a:cubicBezTo>
                <a:cubicBezTo>
                  <a:pt x="415" y="432"/>
                  <a:pt x="415" y="432"/>
                  <a:pt x="415" y="432"/>
                </a:cubicBezTo>
                <a:cubicBezTo>
                  <a:pt x="405" y="475"/>
                  <a:pt x="405" y="475"/>
                  <a:pt x="405" y="475"/>
                </a:cubicBezTo>
                <a:cubicBezTo>
                  <a:pt x="248" y="475"/>
                  <a:pt x="248" y="475"/>
                  <a:pt x="248" y="475"/>
                </a:cubicBezTo>
                <a:cubicBezTo>
                  <a:pt x="298" y="257"/>
                  <a:pt x="298" y="257"/>
                  <a:pt x="298" y="257"/>
                </a:cubicBezTo>
                <a:cubicBezTo>
                  <a:pt x="454" y="257"/>
                  <a:pt x="454" y="257"/>
                  <a:pt x="454" y="257"/>
                </a:cubicBezTo>
                <a:lnTo>
                  <a:pt x="444" y="300"/>
                </a:lnTo>
                <a:close/>
                <a:moveTo>
                  <a:pt x="563" y="435"/>
                </a:moveTo>
                <a:cubicBezTo>
                  <a:pt x="583" y="435"/>
                  <a:pt x="596" y="426"/>
                  <a:pt x="611" y="413"/>
                </a:cubicBezTo>
                <a:cubicBezTo>
                  <a:pt x="641" y="446"/>
                  <a:pt x="641" y="446"/>
                  <a:pt x="641" y="446"/>
                </a:cubicBezTo>
                <a:cubicBezTo>
                  <a:pt x="622" y="465"/>
                  <a:pt x="598" y="479"/>
                  <a:pt x="563" y="479"/>
                </a:cubicBezTo>
                <a:cubicBezTo>
                  <a:pt x="506" y="479"/>
                  <a:pt x="464" y="442"/>
                  <a:pt x="463" y="384"/>
                </a:cubicBezTo>
                <a:cubicBezTo>
                  <a:pt x="462" y="349"/>
                  <a:pt x="475" y="316"/>
                  <a:pt x="497" y="292"/>
                </a:cubicBezTo>
                <a:cubicBezTo>
                  <a:pt x="520" y="268"/>
                  <a:pt x="551" y="253"/>
                  <a:pt x="586" y="253"/>
                </a:cubicBezTo>
                <a:cubicBezTo>
                  <a:pt x="626" y="253"/>
                  <a:pt x="654" y="271"/>
                  <a:pt x="671" y="300"/>
                </a:cubicBezTo>
                <a:cubicBezTo>
                  <a:pt x="634" y="327"/>
                  <a:pt x="634" y="327"/>
                  <a:pt x="634" y="327"/>
                </a:cubicBezTo>
                <a:cubicBezTo>
                  <a:pt x="621" y="309"/>
                  <a:pt x="607" y="297"/>
                  <a:pt x="582" y="297"/>
                </a:cubicBezTo>
                <a:cubicBezTo>
                  <a:pt x="564" y="297"/>
                  <a:pt x="547" y="306"/>
                  <a:pt x="534" y="320"/>
                </a:cubicBezTo>
                <a:cubicBezTo>
                  <a:pt x="519" y="335"/>
                  <a:pt x="510" y="358"/>
                  <a:pt x="510" y="382"/>
                </a:cubicBezTo>
                <a:cubicBezTo>
                  <a:pt x="511" y="413"/>
                  <a:pt x="533" y="435"/>
                  <a:pt x="563" y="435"/>
                </a:cubicBezTo>
                <a:close/>
              </a:path>
            </a:pathLst>
          </a:custGeom>
          <a:solidFill>
            <a:srgbClr val="A81D3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AU"/>
          </a:p>
        </xdr:txBody>
      </xdr:sp>
      <xdr:sp macro="" textlink="">
        <xdr:nvSpPr>
          <xdr:cNvPr id="4" name="Freeform 6">
            <a:extLst>
              <a:ext uri="{FF2B5EF4-FFF2-40B4-BE49-F238E27FC236}">
                <a16:creationId xmlns:a16="http://schemas.microsoft.com/office/drawing/2014/main" id="{00000000-0008-0000-1600-000004000000}"/>
              </a:ext>
            </a:extLst>
          </xdr:cNvPr>
          <xdr:cNvSpPr>
            <a:spLocks noEditPoints="1"/>
          </xdr:cNvSpPr>
        </xdr:nvSpPr>
        <xdr:spPr bwMode="auto">
          <a:xfrm>
            <a:off x="2678113" y="261938"/>
            <a:ext cx="3941763" cy="1941513"/>
          </a:xfrm>
          <a:custGeom>
            <a:avLst/>
            <a:gdLst>
              <a:gd name="T0" fmla="*/ 75 w 1188"/>
              <a:gd name="T1" fmla="*/ 155 h 580"/>
              <a:gd name="T2" fmla="*/ 154 w 1188"/>
              <a:gd name="T3" fmla="*/ 1 h 580"/>
              <a:gd name="T4" fmla="*/ 142 w 1188"/>
              <a:gd name="T5" fmla="*/ 155 h 580"/>
              <a:gd name="T6" fmla="*/ 211 w 1188"/>
              <a:gd name="T7" fmla="*/ 103 h 580"/>
              <a:gd name="T8" fmla="*/ 368 w 1188"/>
              <a:gd name="T9" fmla="*/ 133 h 580"/>
              <a:gd name="T10" fmla="*/ 341 w 1188"/>
              <a:gd name="T11" fmla="*/ 52 h 580"/>
              <a:gd name="T12" fmla="*/ 317 w 1188"/>
              <a:gd name="T13" fmla="*/ 72 h 580"/>
              <a:gd name="T14" fmla="*/ 433 w 1188"/>
              <a:gd name="T15" fmla="*/ 157 h 580"/>
              <a:gd name="T16" fmla="*/ 403 w 1188"/>
              <a:gd name="T17" fmla="*/ 103 h 580"/>
              <a:gd name="T18" fmla="*/ 560 w 1188"/>
              <a:gd name="T19" fmla="*/ 73 h 580"/>
              <a:gd name="T20" fmla="*/ 509 w 1188"/>
              <a:gd name="T21" fmla="*/ 52 h 580"/>
              <a:gd name="T22" fmla="*/ 580 w 1188"/>
              <a:gd name="T23" fmla="*/ 19 h 580"/>
              <a:gd name="T24" fmla="*/ 631 w 1188"/>
              <a:gd name="T25" fmla="*/ 103 h 580"/>
              <a:gd name="T26" fmla="*/ 715 w 1188"/>
              <a:gd name="T27" fmla="*/ 52 h 580"/>
              <a:gd name="T28" fmla="*/ 655 w 1188"/>
              <a:gd name="T29" fmla="*/ 103 h 580"/>
              <a:gd name="T30" fmla="*/ 815 w 1188"/>
              <a:gd name="T31" fmla="*/ 70 h 580"/>
              <a:gd name="T32" fmla="*/ 790 w 1188"/>
              <a:gd name="T33" fmla="*/ 66 h 580"/>
              <a:gd name="T34" fmla="*/ 106 w 1188"/>
              <a:gd name="T35" fmla="*/ 343 h 580"/>
              <a:gd name="T36" fmla="*/ 42 w 1188"/>
              <a:gd name="T37" fmla="*/ 233 h 580"/>
              <a:gd name="T38" fmla="*/ 157 w 1188"/>
              <a:gd name="T39" fmla="*/ 365 h 580"/>
              <a:gd name="T40" fmla="*/ 231 w 1188"/>
              <a:gd name="T41" fmla="*/ 260 h 580"/>
              <a:gd name="T42" fmla="*/ 203 w 1188"/>
              <a:gd name="T43" fmla="*/ 322 h 580"/>
              <a:gd name="T44" fmla="*/ 295 w 1188"/>
              <a:gd name="T45" fmla="*/ 314 h 580"/>
              <a:gd name="T46" fmla="*/ 346 w 1188"/>
              <a:gd name="T47" fmla="*/ 281 h 580"/>
              <a:gd name="T48" fmla="*/ 464 w 1188"/>
              <a:gd name="T49" fmla="*/ 345 h 580"/>
              <a:gd name="T50" fmla="*/ 449 w 1188"/>
              <a:gd name="T51" fmla="*/ 231 h 580"/>
              <a:gd name="T52" fmla="*/ 425 w 1188"/>
              <a:gd name="T53" fmla="*/ 330 h 580"/>
              <a:gd name="T54" fmla="*/ 595 w 1188"/>
              <a:gd name="T55" fmla="*/ 314 h 580"/>
              <a:gd name="T56" fmla="*/ 541 w 1188"/>
              <a:gd name="T57" fmla="*/ 281 h 580"/>
              <a:gd name="T58" fmla="*/ 677 w 1188"/>
              <a:gd name="T59" fmla="*/ 284 h 580"/>
              <a:gd name="T60" fmla="*/ 616 w 1188"/>
              <a:gd name="T61" fmla="*/ 365 h 580"/>
              <a:gd name="T62" fmla="*/ 795 w 1188"/>
              <a:gd name="T63" fmla="*/ 262 h 580"/>
              <a:gd name="T64" fmla="*/ 741 w 1188"/>
              <a:gd name="T65" fmla="*/ 347 h 580"/>
              <a:gd name="T66" fmla="*/ 847 w 1188"/>
              <a:gd name="T67" fmla="*/ 211 h 580"/>
              <a:gd name="T68" fmla="*/ 135 w 1188"/>
              <a:gd name="T69" fmla="*/ 523 h 580"/>
              <a:gd name="T70" fmla="*/ 88 w 1188"/>
              <a:gd name="T71" fmla="*/ 418 h 580"/>
              <a:gd name="T72" fmla="*/ 177 w 1188"/>
              <a:gd name="T73" fmla="*/ 525 h 580"/>
              <a:gd name="T74" fmla="*/ 307 w 1188"/>
              <a:gd name="T75" fmla="*/ 576 h 580"/>
              <a:gd name="T76" fmla="*/ 396 w 1188"/>
              <a:gd name="T77" fmla="*/ 576 h 580"/>
              <a:gd name="T78" fmla="*/ 461 w 1188"/>
              <a:gd name="T79" fmla="*/ 511 h 580"/>
              <a:gd name="T80" fmla="*/ 307 w 1188"/>
              <a:gd name="T81" fmla="*/ 473 h 580"/>
              <a:gd name="T82" fmla="*/ 553 w 1188"/>
              <a:gd name="T83" fmla="*/ 515 h 580"/>
              <a:gd name="T84" fmla="*/ 618 w 1188"/>
              <a:gd name="T85" fmla="*/ 576 h 580"/>
              <a:gd name="T86" fmla="*/ 512 w 1188"/>
              <a:gd name="T87" fmla="*/ 487 h 580"/>
              <a:gd name="T88" fmla="*/ 699 w 1188"/>
              <a:gd name="T89" fmla="*/ 440 h 580"/>
              <a:gd name="T90" fmla="*/ 669 w 1188"/>
              <a:gd name="T91" fmla="*/ 473 h 580"/>
              <a:gd name="T92" fmla="*/ 749 w 1188"/>
              <a:gd name="T93" fmla="*/ 510 h 580"/>
              <a:gd name="T94" fmla="*/ 716 w 1188"/>
              <a:gd name="T95" fmla="*/ 501 h 580"/>
              <a:gd name="T96" fmla="*/ 713 w 1188"/>
              <a:gd name="T97" fmla="*/ 544 h 580"/>
              <a:gd name="T98" fmla="*/ 840 w 1188"/>
              <a:gd name="T99" fmla="*/ 499 h 580"/>
              <a:gd name="T100" fmla="*/ 839 w 1188"/>
              <a:gd name="T101" fmla="*/ 529 h 580"/>
              <a:gd name="T102" fmla="*/ 913 w 1188"/>
              <a:gd name="T103" fmla="*/ 440 h 580"/>
              <a:gd name="T104" fmla="*/ 943 w 1188"/>
              <a:gd name="T105" fmla="*/ 576 h 580"/>
              <a:gd name="T106" fmla="*/ 1072 w 1188"/>
              <a:gd name="T107" fmla="*/ 525 h 580"/>
              <a:gd name="T108" fmla="*/ 1018 w 1188"/>
              <a:gd name="T109" fmla="*/ 492 h 580"/>
              <a:gd name="T110" fmla="*/ 1164 w 1188"/>
              <a:gd name="T111" fmla="*/ 522 h 580"/>
              <a:gd name="T112" fmla="*/ 1117 w 1188"/>
              <a:gd name="T113" fmla="*/ 473 h 5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188" h="580">
                <a:moveTo>
                  <a:pt x="0" y="0"/>
                </a:moveTo>
                <a:cubicBezTo>
                  <a:pt x="27" y="0"/>
                  <a:pt x="27" y="0"/>
                  <a:pt x="27" y="0"/>
                </a:cubicBezTo>
                <a:cubicBezTo>
                  <a:pt x="63" y="115"/>
                  <a:pt x="63" y="115"/>
                  <a:pt x="63" y="115"/>
                </a:cubicBezTo>
                <a:cubicBezTo>
                  <a:pt x="99" y="0"/>
                  <a:pt x="99" y="0"/>
                  <a:pt x="99" y="0"/>
                </a:cubicBezTo>
                <a:cubicBezTo>
                  <a:pt x="127" y="0"/>
                  <a:pt x="127" y="0"/>
                  <a:pt x="127" y="0"/>
                </a:cubicBezTo>
                <a:cubicBezTo>
                  <a:pt x="75" y="155"/>
                  <a:pt x="75" y="155"/>
                  <a:pt x="75" y="155"/>
                </a:cubicBezTo>
                <a:cubicBezTo>
                  <a:pt x="51" y="155"/>
                  <a:pt x="51" y="155"/>
                  <a:pt x="51" y="155"/>
                </a:cubicBezTo>
                <a:lnTo>
                  <a:pt x="0" y="0"/>
                </a:lnTo>
                <a:close/>
                <a:moveTo>
                  <a:pt x="136" y="19"/>
                </a:moveTo>
                <a:cubicBezTo>
                  <a:pt x="136" y="29"/>
                  <a:pt x="144" y="37"/>
                  <a:pt x="154" y="37"/>
                </a:cubicBezTo>
                <a:cubicBezTo>
                  <a:pt x="165" y="37"/>
                  <a:pt x="172" y="29"/>
                  <a:pt x="172" y="19"/>
                </a:cubicBezTo>
                <a:cubicBezTo>
                  <a:pt x="172" y="9"/>
                  <a:pt x="165" y="1"/>
                  <a:pt x="154" y="1"/>
                </a:cubicBezTo>
                <a:cubicBezTo>
                  <a:pt x="144" y="1"/>
                  <a:pt x="136" y="9"/>
                  <a:pt x="136" y="19"/>
                </a:cubicBezTo>
                <a:moveTo>
                  <a:pt x="142" y="155"/>
                </a:moveTo>
                <a:cubicBezTo>
                  <a:pt x="166" y="155"/>
                  <a:pt x="166" y="155"/>
                  <a:pt x="166" y="155"/>
                </a:cubicBezTo>
                <a:cubicBezTo>
                  <a:pt x="166" y="52"/>
                  <a:pt x="166" y="52"/>
                  <a:pt x="166" y="52"/>
                </a:cubicBezTo>
                <a:cubicBezTo>
                  <a:pt x="142" y="52"/>
                  <a:pt x="142" y="52"/>
                  <a:pt x="142" y="52"/>
                </a:cubicBezTo>
                <a:lnTo>
                  <a:pt x="142" y="155"/>
                </a:lnTo>
                <a:close/>
                <a:moveTo>
                  <a:pt x="187" y="103"/>
                </a:moveTo>
                <a:cubicBezTo>
                  <a:pt x="187" y="135"/>
                  <a:pt x="206" y="157"/>
                  <a:pt x="238" y="157"/>
                </a:cubicBezTo>
                <a:cubicBezTo>
                  <a:pt x="267" y="157"/>
                  <a:pt x="285" y="142"/>
                  <a:pt x="287" y="119"/>
                </a:cubicBezTo>
                <a:cubicBezTo>
                  <a:pt x="263" y="119"/>
                  <a:pt x="263" y="119"/>
                  <a:pt x="263" y="119"/>
                </a:cubicBezTo>
                <a:cubicBezTo>
                  <a:pt x="260" y="130"/>
                  <a:pt x="253" y="136"/>
                  <a:pt x="238" y="136"/>
                </a:cubicBezTo>
                <a:cubicBezTo>
                  <a:pt x="221" y="136"/>
                  <a:pt x="211" y="124"/>
                  <a:pt x="211" y="103"/>
                </a:cubicBezTo>
                <a:cubicBezTo>
                  <a:pt x="211" y="82"/>
                  <a:pt x="221" y="70"/>
                  <a:pt x="238" y="70"/>
                </a:cubicBezTo>
                <a:cubicBezTo>
                  <a:pt x="253" y="70"/>
                  <a:pt x="260" y="77"/>
                  <a:pt x="263" y="88"/>
                </a:cubicBezTo>
                <a:cubicBezTo>
                  <a:pt x="287" y="88"/>
                  <a:pt x="287" y="88"/>
                  <a:pt x="287" y="88"/>
                </a:cubicBezTo>
                <a:cubicBezTo>
                  <a:pt x="285" y="65"/>
                  <a:pt x="267" y="49"/>
                  <a:pt x="238" y="49"/>
                </a:cubicBezTo>
                <a:cubicBezTo>
                  <a:pt x="206" y="49"/>
                  <a:pt x="187" y="71"/>
                  <a:pt x="187" y="103"/>
                </a:cubicBezTo>
                <a:moveTo>
                  <a:pt x="368" y="133"/>
                </a:moveTo>
                <a:cubicBezTo>
                  <a:pt x="365" y="134"/>
                  <a:pt x="360" y="134"/>
                  <a:pt x="356" y="134"/>
                </a:cubicBezTo>
                <a:cubicBezTo>
                  <a:pt x="346" y="134"/>
                  <a:pt x="341" y="132"/>
                  <a:pt x="341" y="114"/>
                </a:cubicBezTo>
                <a:cubicBezTo>
                  <a:pt x="341" y="72"/>
                  <a:pt x="341" y="72"/>
                  <a:pt x="341" y="72"/>
                </a:cubicBezTo>
                <a:cubicBezTo>
                  <a:pt x="364" y="72"/>
                  <a:pt x="364" y="72"/>
                  <a:pt x="364" y="72"/>
                </a:cubicBezTo>
                <a:cubicBezTo>
                  <a:pt x="364" y="52"/>
                  <a:pt x="364" y="52"/>
                  <a:pt x="364" y="52"/>
                </a:cubicBezTo>
                <a:cubicBezTo>
                  <a:pt x="341" y="52"/>
                  <a:pt x="341" y="52"/>
                  <a:pt x="341" y="52"/>
                </a:cubicBezTo>
                <a:cubicBezTo>
                  <a:pt x="341" y="21"/>
                  <a:pt x="341" y="21"/>
                  <a:pt x="341" y="21"/>
                </a:cubicBezTo>
                <a:cubicBezTo>
                  <a:pt x="317" y="21"/>
                  <a:pt x="317" y="21"/>
                  <a:pt x="317" y="21"/>
                </a:cubicBezTo>
                <a:cubicBezTo>
                  <a:pt x="317" y="52"/>
                  <a:pt x="317" y="52"/>
                  <a:pt x="317" y="52"/>
                </a:cubicBezTo>
                <a:cubicBezTo>
                  <a:pt x="299" y="52"/>
                  <a:pt x="299" y="52"/>
                  <a:pt x="299" y="52"/>
                </a:cubicBezTo>
                <a:cubicBezTo>
                  <a:pt x="299" y="72"/>
                  <a:pt x="299" y="72"/>
                  <a:pt x="299" y="72"/>
                </a:cubicBezTo>
                <a:cubicBezTo>
                  <a:pt x="317" y="72"/>
                  <a:pt x="317" y="72"/>
                  <a:pt x="317" y="72"/>
                </a:cubicBezTo>
                <a:cubicBezTo>
                  <a:pt x="317" y="120"/>
                  <a:pt x="317" y="120"/>
                  <a:pt x="317" y="120"/>
                </a:cubicBezTo>
                <a:cubicBezTo>
                  <a:pt x="317" y="154"/>
                  <a:pt x="338" y="156"/>
                  <a:pt x="350" y="156"/>
                </a:cubicBezTo>
                <a:cubicBezTo>
                  <a:pt x="357" y="156"/>
                  <a:pt x="364" y="155"/>
                  <a:pt x="368" y="155"/>
                </a:cubicBezTo>
                <a:cubicBezTo>
                  <a:pt x="368" y="133"/>
                  <a:pt x="368" y="133"/>
                  <a:pt x="368" y="133"/>
                </a:cubicBezTo>
                <a:moveTo>
                  <a:pt x="379" y="103"/>
                </a:moveTo>
                <a:cubicBezTo>
                  <a:pt x="379" y="133"/>
                  <a:pt x="399" y="157"/>
                  <a:pt x="433" y="157"/>
                </a:cubicBezTo>
                <a:cubicBezTo>
                  <a:pt x="467" y="157"/>
                  <a:pt x="487" y="133"/>
                  <a:pt x="487" y="103"/>
                </a:cubicBezTo>
                <a:cubicBezTo>
                  <a:pt x="487" y="73"/>
                  <a:pt x="467" y="49"/>
                  <a:pt x="433" y="49"/>
                </a:cubicBezTo>
                <a:cubicBezTo>
                  <a:pt x="399" y="49"/>
                  <a:pt x="379" y="73"/>
                  <a:pt x="379" y="103"/>
                </a:cubicBezTo>
                <a:moveTo>
                  <a:pt x="463" y="103"/>
                </a:moveTo>
                <a:cubicBezTo>
                  <a:pt x="463" y="122"/>
                  <a:pt x="453" y="136"/>
                  <a:pt x="433" y="136"/>
                </a:cubicBezTo>
                <a:cubicBezTo>
                  <a:pt x="414" y="136"/>
                  <a:pt x="403" y="122"/>
                  <a:pt x="403" y="103"/>
                </a:cubicBezTo>
                <a:cubicBezTo>
                  <a:pt x="403" y="84"/>
                  <a:pt x="414" y="70"/>
                  <a:pt x="433" y="70"/>
                </a:cubicBezTo>
                <a:cubicBezTo>
                  <a:pt x="453" y="70"/>
                  <a:pt x="463" y="84"/>
                  <a:pt x="463" y="103"/>
                </a:cubicBezTo>
                <a:moveTo>
                  <a:pt x="509" y="155"/>
                </a:moveTo>
                <a:cubicBezTo>
                  <a:pt x="533" y="155"/>
                  <a:pt x="533" y="155"/>
                  <a:pt x="533" y="155"/>
                </a:cubicBezTo>
                <a:cubicBezTo>
                  <a:pt x="533" y="109"/>
                  <a:pt x="533" y="109"/>
                  <a:pt x="533" y="109"/>
                </a:cubicBezTo>
                <a:cubicBezTo>
                  <a:pt x="533" y="86"/>
                  <a:pt x="543" y="73"/>
                  <a:pt x="560" y="73"/>
                </a:cubicBezTo>
                <a:cubicBezTo>
                  <a:pt x="564" y="73"/>
                  <a:pt x="566" y="73"/>
                  <a:pt x="569" y="73"/>
                </a:cubicBezTo>
                <a:cubicBezTo>
                  <a:pt x="569" y="51"/>
                  <a:pt x="569" y="51"/>
                  <a:pt x="569" y="51"/>
                </a:cubicBezTo>
                <a:cubicBezTo>
                  <a:pt x="567" y="51"/>
                  <a:pt x="564" y="50"/>
                  <a:pt x="560" y="50"/>
                </a:cubicBezTo>
                <a:cubicBezTo>
                  <a:pt x="549" y="50"/>
                  <a:pt x="536" y="57"/>
                  <a:pt x="533" y="72"/>
                </a:cubicBezTo>
                <a:cubicBezTo>
                  <a:pt x="533" y="52"/>
                  <a:pt x="533" y="52"/>
                  <a:pt x="533" y="52"/>
                </a:cubicBezTo>
                <a:cubicBezTo>
                  <a:pt x="509" y="52"/>
                  <a:pt x="509" y="52"/>
                  <a:pt x="509" y="52"/>
                </a:cubicBezTo>
                <a:lnTo>
                  <a:pt x="509" y="155"/>
                </a:lnTo>
                <a:close/>
                <a:moveTo>
                  <a:pt x="580" y="19"/>
                </a:moveTo>
                <a:cubicBezTo>
                  <a:pt x="580" y="29"/>
                  <a:pt x="588" y="37"/>
                  <a:pt x="598" y="37"/>
                </a:cubicBezTo>
                <a:cubicBezTo>
                  <a:pt x="609" y="37"/>
                  <a:pt x="616" y="29"/>
                  <a:pt x="616" y="19"/>
                </a:cubicBezTo>
                <a:cubicBezTo>
                  <a:pt x="616" y="9"/>
                  <a:pt x="609" y="1"/>
                  <a:pt x="598" y="1"/>
                </a:cubicBezTo>
                <a:cubicBezTo>
                  <a:pt x="588" y="1"/>
                  <a:pt x="580" y="9"/>
                  <a:pt x="580" y="19"/>
                </a:cubicBezTo>
                <a:moveTo>
                  <a:pt x="586" y="155"/>
                </a:moveTo>
                <a:cubicBezTo>
                  <a:pt x="610" y="155"/>
                  <a:pt x="610" y="155"/>
                  <a:pt x="610" y="155"/>
                </a:cubicBezTo>
                <a:cubicBezTo>
                  <a:pt x="610" y="52"/>
                  <a:pt x="610" y="52"/>
                  <a:pt x="610" y="52"/>
                </a:cubicBezTo>
                <a:cubicBezTo>
                  <a:pt x="586" y="52"/>
                  <a:pt x="586" y="52"/>
                  <a:pt x="586" y="52"/>
                </a:cubicBezTo>
                <a:lnTo>
                  <a:pt x="586" y="155"/>
                </a:lnTo>
                <a:close/>
                <a:moveTo>
                  <a:pt x="631" y="103"/>
                </a:moveTo>
                <a:cubicBezTo>
                  <a:pt x="631" y="133"/>
                  <a:pt x="648" y="157"/>
                  <a:pt x="682" y="157"/>
                </a:cubicBezTo>
                <a:cubicBezTo>
                  <a:pt x="694" y="157"/>
                  <a:pt x="708" y="151"/>
                  <a:pt x="715" y="141"/>
                </a:cubicBezTo>
                <a:cubicBezTo>
                  <a:pt x="715" y="155"/>
                  <a:pt x="715" y="155"/>
                  <a:pt x="715" y="155"/>
                </a:cubicBezTo>
                <a:cubicBezTo>
                  <a:pt x="739" y="155"/>
                  <a:pt x="739" y="155"/>
                  <a:pt x="739" y="155"/>
                </a:cubicBezTo>
                <a:cubicBezTo>
                  <a:pt x="739" y="52"/>
                  <a:pt x="739" y="52"/>
                  <a:pt x="739" y="52"/>
                </a:cubicBezTo>
                <a:cubicBezTo>
                  <a:pt x="715" y="52"/>
                  <a:pt x="715" y="52"/>
                  <a:pt x="715" y="52"/>
                </a:cubicBezTo>
                <a:cubicBezTo>
                  <a:pt x="715" y="66"/>
                  <a:pt x="715" y="66"/>
                  <a:pt x="715" y="66"/>
                </a:cubicBezTo>
                <a:cubicBezTo>
                  <a:pt x="708" y="55"/>
                  <a:pt x="696" y="49"/>
                  <a:pt x="682" y="49"/>
                </a:cubicBezTo>
                <a:cubicBezTo>
                  <a:pt x="650" y="49"/>
                  <a:pt x="631" y="73"/>
                  <a:pt x="631" y="103"/>
                </a:cubicBezTo>
                <a:moveTo>
                  <a:pt x="716" y="103"/>
                </a:moveTo>
                <a:cubicBezTo>
                  <a:pt x="716" y="121"/>
                  <a:pt x="706" y="136"/>
                  <a:pt x="685" y="136"/>
                </a:cubicBezTo>
                <a:cubicBezTo>
                  <a:pt x="666" y="136"/>
                  <a:pt x="655" y="122"/>
                  <a:pt x="655" y="103"/>
                </a:cubicBezTo>
                <a:cubicBezTo>
                  <a:pt x="655" y="84"/>
                  <a:pt x="666" y="70"/>
                  <a:pt x="685" y="70"/>
                </a:cubicBezTo>
                <a:cubicBezTo>
                  <a:pt x="706" y="70"/>
                  <a:pt x="716" y="85"/>
                  <a:pt x="716" y="103"/>
                </a:cubicBezTo>
                <a:moveTo>
                  <a:pt x="766" y="155"/>
                </a:moveTo>
                <a:cubicBezTo>
                  <a:pt x="790" y="155"/>
                  <a:pt x="790" y="155"/>
                  <a:pt x="790" y="155"/>
                </a:cubicBezTo>
                <a:cubicBezTo>
                  <a:pt x="790" y="98"/>
                  <a:pt x="790" y="98"/>
                  <a:pt x="790" y="98"/>
                </a:cubicBezTo>
                <a:cubicBezTo>
                  <a:pt x="790" y="80"/>
                  <a:pt x="799" y="70"/>
                  <a:pt x="815" y="70"/>
                </a:cubicBezTo>
                <a:cubicBezTo>
                  <a:pt x="832" y="70"/>
                  <a:pt x="837" y="79"/>
                  <a:pt x="837" y="101"/>
                </a:cubicBezTo>
                <a:cubicBezTo>
                  <a:pt x="837" y="155"/>
                  <a:pt x="837" y="155"/>
                  <a:pt x="837" y="155"/>
                </a:cubicBezTo>
                <a:cubicBezTo>
                  <a:pt x="861" y="155"/>
                  <a:pt x="861" y="155"/>
                  <a:pt x="861" y="155"/>
                </a:cubicBezTo>
                <a:cubicBezTo>
                  <a:pt x="861" y="90"/>
                  <a:pt x="861" y="90"/>
                  <a:pt x="861" y="90"/>
                </a:cubicBezTo>
                <a:cubicBezTo>
                  <a:pt x="861" y="63"/>
                  <a:pt x="849" y="49"/>
                  <a:pt x="824" y="49"/>
                </a:cubicBezTo>
                <a:cubicBezTo>
                  <a:pt x="809" y="49"/>
                  <a:pt x="797" y="55"/>
                  <a:pt x="790" y="66"/>
                </a:cubicBezTo>
                <a:cubicBezTo>
                  <a:pt x="790" y="52"/>
                  <a:pt x="790" y="52"/>
                  <a:pt x="790" y="52"/>
                </a:cubicBezTo>
                <a:cubicBezTo>
                  <a:pt x="766" y="52"/>
                  <a:pt x="766" y="52"/>
                  <a:pt x="766" y="52"/>
                </a:cubicBezTo>
                <a:lnTo>
                  <a:pt x="766" y="155"/>
                </a:lnTo>
                <a:close/>
                <a:moveTo>
                  <a:pt x="16" y="365"/>
                </a:moveTo>
                <a:cubicBezTo>
                  <a:pt x="106" y="365"/>
                  <a:pt x="106" y="365"/>
                  <a:pt x="106" y="365"/>
                </a:cubicBezTo>
                <a:cubicBezTo>
                  <a:pt x="106" y="343"/>
                  <a:pt x="106" y="343"/>
                  <a:pt x="106" y="343"/>
                </a:cubicBezTo>
                <a:cubicBezTo>
                  <a:pt x="42" y="343"/>
                  <a:pt x="42" y="343"/>
                  <a:pt x="42" y="343"/>
                </a:cubicBezTo>
                <a:cubicBezTo>
                  <a:pt x="42" y="300"/>
                  <a:pt x="42" y="300"/>
                  <a:pt x="42" y="300"/>
                </a:cubicBezTo>
                <a:cubicBezTo>
                  <a:pt x="106" y="300"/>
                  <a:pt x="106" y="300"/>
                  <a:pt x="106" y="300"/>
                </a:cubicBezTo>
                <a:cubicBezTo>
                  <a:pt x="106" y="277"/>
                  <a:pt x="106" y="277"/>
                  <a:pt x="106" y="277"/>
                </a:cubicBezTo>
                <a:cubicBezTo>
                  <a:pt x="42" y="277"/>
                  <a:pt x="42" y="277"/>
                  <a:pt x="42" y="277"/>
                </a:cubicBezTo>
                <a:cubicBezTo>
                  <a:pt x="42" y="233"/>
                  <a:pt x="42" y="233"/>
                  <a:pt x="42" y="233"/>
                </a:cubicBezTo>
                <a:cubicBezTo>
                  <a:pt x="106" y="233"/>
                  <a:pt x="106" y="233"/>
                  <a:pt x="106" y="233"/>
                </a:cubicBezTo>
                <a:cubicBezTo>
                  <a:pt x="106" y="211"/>
                  <a:pt x="106" y="211"/>
                  <a:pt x="106" y="211"/>
                </a:cubicBezTo>
                <a:cubicBezTo>
                  <a:pt x="16" y="211"/>
                  <a:pt x="16" y="211"/>
                  <a:pt x="16" y="211"/>
                </a:cubicBezTo>
                <a:lnTo>
                  <a:pt x="16" y="365"/>
                </a:lnTo>
                <a:close/>
                <a:moveTo>
                  <a:pt x="133" y="365"/>
                </a:moveTo>
                <a:cubicBezTo>
                  <a:pt x="157" y="365"/>
                  <a:pt x="157" y="365"/>
                  <a:pt x="157" y="365"/>
                </a:cubicBezTo>
                <a:cubicBezTo>
                  <a:pt x="157" y="211"/>
                  <a:pt x="157" y="211"/>
                  <a:pt x="157" y="211"/>
                </a:cubicBezTo>
                <a:cubicBezTo>
                  <a:pt x="133" y="211"/>
                  <a:pt x="133" y="211"/>
                  <a:pt x="133" y="211"/>
                </a:cubicBezTo>
                <a:lnTo>
                  <a:pt x="133" y="365"/>
                </a:lnTo>
                <a:close/>
                <a:moveTo>
                  <a:pt x="279" y="322"/>
                </a:moveTo>
                <a:cubicBezTo>
                  <a:pt x="280" y="316"/>
                  <a:pt x="280" y="313"/>
                  <a:pt x="280" y="309"/>
                </a:cubicBezTo>
                <a:cubicBezTo>
                  <a:pt x="280" y="280"/>
                  <a:pt x="260" y="260"/>
                  <a:pt x="231" y="260"/>
                </a:cubicBezTo>
                <a:cubicBezTo>
                  <a:pt x="199" y="260"/>
                  <a:pt x="179" y="281"/>
                  <a:pt x="179" y="314"/>
                </a:cubicBezTo>
                <a:cubicBezTo>
                  <a:pt x="179" y="347"/>
                  <a:pt x="199" y="368"/>
                  <a:pt x="231" y="368"/>
                </a:cubicBezTo>
                <a:cubicBezTo>
                  <a:pt x="256" y="368"/>
                  <a:pt x="276" y="354"/>
                  <a:pt x="279" y="335"/>
                </a:cubicBezTo>
                <a:cubicBezTo>
                  <a:pt x="254" y="335"/>
                  <a:pt x="254" y="335"/>
                  <a:pt x="254" y="335"/>
                </a:cubicBezTo>
                <a:cubicBezTo>
                  <a:pt x="250" y="343"/>
                  <a:pt x="243" y="347"/>
                  <a:pt x="231" y="347"/>
                </a:cubicBezTo>
                <a:cubicBezTo>
                  <a:pt x="214" y="347"/>
                  <a:pt x="203" y="338"/>
                  <a:pt x="203" y="322"/>
                </a:cubicBezTo>
                <a:cubicBezTo>
                  <a:pt x="279" y="322"/>
                  <a:pt x="279" y="322"/>
                  <a:pt x="279" y="322"/>
                </a:cubicBezTo>
                <a:moveTo>
                  <a:pt x="203" y="303"/>
                </a:moveTo>
                <a:cubicBezTo>
                  <a:pt x="203" y="289"/>
                  <a:pt x="213" y="279"/>
                  <a:pt x="230" y="279"/>
                </a:cubicBezTo>
                <a:cubicBezTo>
                  <a:pt x="247" y="279"/>
                  <a:pt x="256" y="288"/>
                  <a:pt x="256" y="303"/>
                </a:cubicBezTo>
                <a:lnTo>
                  <a:pt x="203" y="303"/>
                </a:lnTo>
                <a:close/>
                <a:moveTo>
                  <a:pt x="295" y="314"/>
                </a:moveTo>
                <a:cubicBezTo>
                  <a:pt x="295" y="346"/>
                  <a:pt x="314" y="368"/>
                  <a:pt x="346" y="368"/>
                </a:cubicBezTo>
                <a:cubicBezTo>
                  <a:pt x="375" y="368"/>
                  <a:pt x="393" y="353"/>
                  <a:pt x="395" y="330"/>
                </a:cubicBezTo>
                <a:cubicBezTo>
                  <a:pt x="371" y="330"/>
                  <a:pt x="371" y="330"/>
                  <a:pt x="371" y="330"/>
                </a:cubicBezTo>
                <a:cubicBezTo>
                  <a:pt x="368" y="341"/>
                  <a:pt x="361" y="347"/>
                  <a:pt x="346" y="347"/>
                </a:cubicBezTo>
                <a:cubicBezTo>
                  <a:pt x="329" y="347"/>
                  <a:pt x="319" y="335"/>
                  <a:pt x="319" y="314"/>
                </a:cubicBezTo>
                <a:cubicBezTo>
                  <a:pt x="319" y="293"/>
                  <a:pt x="329" y="281"/>
                  <a:pt x="346" y="281"/>
                </a:cubicBezTo>
                <a:cubicBezTo>
                  <a:pt x="361" y="281"/>
                  <a:pt x="368" y="287"/>
                  <a:pt x="371" y="299"/>
                </a:cubicBezTo>
                <a:cubicBezTo>
                  <a:pt x="395" y="299"/>
                  <a:pt x="395" y="299"/>
                  <a:pt x="395" y="299"/>
                </a:cubicBezTo>
                <a:cubicBezTo>
                  <a:pt x="393" y="275"/>
                  <a:pt x="375" y="260"/>
                  <a:pt x="346" y="260"/>
                </a:cubicBezTo>
                <a:cubicBezTo>
                  <a:pt x="314" y="260"/>
                  <a:pt x="295" y="282"/>
                  <a:pt x="295" y="314"/>
                </a:cubicBezTo>
                <a:moveTo>
                  <a:pt x="476" y="344"/>
                </a:moveTo>
                <a:cubicBezTo>
                  <a:pt x="473" y="345"/>
                  <a:pt x="467" y="345"/>
                  <a:pt x="464" y="345"/>
                </a:cubicBezTo>
                <a:cubicBezTo>
                  <a:pt x="454" y="345"/>
                  <a:pt x="449" y="343"/>
                  <a:pt x="449" y="325"/>
                </a:cubicBezTo>
                <a:cubicBezTo>
                  <a:pt x="449" y="282"/>
                  <a:pt x="449" y="282"/>
                  <a:pt x="449" y="282"/>
                </a:cubicBezTo>
                <a:cubicBezTo>
                  <a:pt x="472" y="282"/>
                  <a:pt x="472" y="282"/>
                  <a:pt x="472" y="282"/>
                </a:cubicBezTo>
                <a:cubicBezTo>
                  <a:pt x="472" y="262"/>
                  <a:pt x="472" y="262"/>
                  <a:pt x="472" y="262"/>
                </a:cubicBezTo>
                <a:cubicBezTo>
                  <a:pt x="449" y="262"/>
                  <a:pt x="449" y="262"/>
                  <a:pt x="449" y="262"/>
                </a:cubicBezTo>
                <a:cubicBezTo>
                  <a:pt x="449" y="231"/>
                  <a:pt x="449" y="231"/>
                  <a:pt x="449" y="231"/>
                </a:cubicBezTo>
                <a:cubicBezTo>
                  <a:pt x="425" y="231"/>
                  <a:pt x="425" y="231"/>
                  <a:pt x="425" y="231"/>
                </a:cubicBezTo>
                <a:cubicBezTo>
                  <a:pt x="425" y="262"/>
                  <a:pt x="425" y="262"/>
                  <a:pt x="425" y="262"/>
                </a:cubicBezTo>
                <a:cubicBezTo>
                  <a:pt x="407" y="262"/>
                  <a:pt x="407" y="262"/>
                  <a:pt x="407" y="262"/>
                </a:cubicBezTo>
                <a:cubicBezTo>
                  <a:pt x="407" y="282"/>
                  <a:pt x="407" y="282"/>
                  <a:pt x="407" y="282"/>
                </a:cubicBezTo>
                <a:cubicBezTo>
                  <a:pt x="425" y="282"/>
                  <a:pt x="425" y="282"/>
                  <a:pt x="425" y="282"/>
                </a:cubicBezTo>
                <a:cubicBezTo>
                  <a:pt x="425" y="330"/>
                  <a:pt x="425" y="330"/>
                  <a:pt x="425" y="330"/>
                </a:cubicBezTo>
                <a:cubicBezTo>
                  <a:pt x="425" y="365"/>
                  <a:pt x="446" y="367"/>
                  <a:pt x="458" y="367"/>
                </a:cubicBezTo>
                <a:cubicBezTo>
                  <a:pt x="465" y="367"/>
                  <a:pt x="472" y="366"/>
                  <a:pt x="476" y="365"/>
                </a:cubicBezTo>
                <a:cubicBezTo>
                  <a:pt x="476" y="344"/>
                  <a:pt x="476" y="344"/>
                  <a:pt x="476" y="344"/>
                </a:cubicBezTo>
                <a:moveTo>
                  <a:pt x="487" y="314"/>
                </a:moveTo>
                <a:cubicBezTo>
                  <a:pt x="487" y="344"/>
                  <a:pt x="507" y="368"/>
                  <a:pt x="541" y="368"/>
                </a:cubicBezTo>
                <a:cubicBezTo>
                  <a:pt x="575" y="368"/>
                  <a:pt x="595" y="344"/>
                  <a:pt x="595" y="314"/>
                </a:cubicBezTo>
                <a:cubicBezTo>
                  <a:pt x="595" y="284"/>
                  <a:pt x="575" y="260"/>
                  <a:pt x="541" y="260"/>
                </a:cubicBezTo>
                <a:cubicBezTo>
                  <a:pt x="507" y="260"/>
                  <a:pt x="487" y="284"/>
                  <a:pt x="487" y="314"/>
                </a:cubicBezTo>
                <a:moveTo>
                  <a:pt x="571" y="314"/>
                </a:moveTo>
                <a:cubicBezTo>
                  <a:pt x="571" y="333"/>
                  <a:pt x="560" y="347"/>
                  <a:pt x="541" y="347"/>
                </a:cubicBezTo>
                <a:cubicBezTo>
                  <a:pt x="522" y="347"/>
                  <a:pt x="511" y="333"/>
                  <a:pt x="511" y="314"/>
                </a:cubicBezTo>
                <a:cubicBezTo>
                  <a:pt x="511" y="295"/>
                  <a:pt x="522" y="281"/>
                  <a:pt x="541" y="281"/>
                </a:cubicBezTo>
                <a:cubicBezTo>
                  <a:pt x="560" y="281"/>
                  <a:pt x="571" y="295"/>
                  <a:pt x="571" y="314"/>
                </a:cubicBezTo>
                <a:moveTo>
                  <a:pt x="616" y="365"/>
                </a:moveTo>
                <a:cubicBezTo>
                  <a:pt x="641" y="365"/>
                  <a:pt x="641" y="365"/>
                  <a:pt x="641" y="365"/>
                </a:cubicBezTo>
                <a:cubicBezTo>
                  <a:pt x="641" y="320"/>
                  <a:pt x="641" y="320"/>
                  <a:pt x="641" y="320"/>
                </a:cubicBezTo>
                <a:cubicBezTo>
                  <a:pt x="641" y="296"/>
                  <a:pt x="651" y="284"/>
                  <a:pt x="668" y="284"/>
                </a:cubicBezTo>
                <a:cubicBezTo>
                  <a:pt x="672" y="284"/>
                  <a:pt x="674" y="284"/>
                  <a:pt x="677" y="284"/>
                </a:cubicBezTo>
                <a:cubicBezTo>
                  <a:pt x="677" y="262"/>
                  <a:pt x="677" y="262"/>
                  <a:pt x="677" y="262"/>
                </a:cubicBezTo>
                <a:cubicBezTo>
                  <a:pt x="675" y="261"/>
                  <a:pt x="672" y="261"/>
                  <a:pt x="668" y="261"/>
                </a:cubicBezTo>
                <a:cubicBezTo>
                  <a:pt x="657" y="261"/>
                  <a:pt x="644" y="268"/>
                  <a:pt x="641" y="282"/>
                </a:cubicBezTo>
                <a:cubicBezTo>
                  <a:pt x="641" y="262"/>
                  <a:pt x="641" y="262"/>
                  <a:pt x="641" y="262"/>
                </a:cubicBezTo>
                <a:cubicBezTo>
                  <a:pt x="616" y="262"/>
                  <a:pt x="616" y="262"/>
                  <a:pt x="616" y="262"/>
                </a:cubicBezTo>
                <a:lnTo>
                  <a:pt x="616" y="365"/>
                </a:lnTo>
                <a:close/>
                <a:moveTo>
                  <a:pt x="687" y="314"/>
                </a:moveTo>
                <a:cubicBezTo>
                  <a:pt x="687" y="344"/>
                  <a:pt x="705" y="368"/>
                  <a:pt x="738" y="368"/>
                </a:cubicBezTo>
                <a:cubicBezTo>
                  <a:pt x="750" y="368"/>
                  <a:pt x="765" y="362"/>
                  <a:pt x="771" y="351"/>
                </a:cubicBezTo>
                <a:cubicBezTo>
                  <a:pt x="771" y="365"/>
                  <a:pt x="771" y="365"/>
                  <a:pt x="771" y="365"/>
                </a:cubicBezTo>
                <a:cubicBezTo>
                  <a:pt x="795" y="365"/>
                  <a:pt x="795" y="365"/>
                  <a:pt x="795" y="365"/>
                </a:cubicBezTo>
                <a:cubicBezTo>
                  <a:pt x="795" y="262"/>
                  <a:pt x="795" y="262"/>
                  <a:pt x="795" y="262"/>
                </a:cubicBezTo>
                <a:cubicBezTo>
                  <a:pt x="771" y="262"/>
                  <a:pt x="771" y="262"/>
                  <a:pt x="771" y="262"/>
                </a:cubicBezTo>
                <a:cubicBezTo>
                  <a:pt x="771" y="276"/>
                  <a:pt x="771" y="276"/>
                  <a:pt x="771" y="276"/>
                </a:cubicBezTo>
                <a:cubicBezTo>
                  <a:pt x="765" y="266"/>
                  <a:pt x="752" y="260"/>
                  <a:pt x="738" y="260"/>
                </a:cubicBezTo>
                <a:cubicBezTo>
                  <a:pt x="706" y="260"/>
                  <a:pt x="687" y="284"/>
                  <a:pt x="687" y="314"/>
                </a:cubicBezTo>
                <a:moveTo>
                  <a:pt x="772" y="314"/>
                </a:moveTo>
                <a:cubicBezTo>
                  <a:pt x="772" y="331"/>
                  <a:pt x="762" y="347"/>
                  <a:pt x="741" y="347"/>
                </a:cubicBezTo>
                <a:cubicBezTo>
                  <a:pt x="723" y="347"/>
                  <a:pt x="711" y="333"/>
                  <a:pt x="711" y="314"/>
                </a:cubicBezTo>
                <a:cubicBezTo>
                  <a:pt x="711" y="295"/>
                  <a:pt x="723" y="281"/>
                  <a:pt x="741" y="281"/>
                </a:cubicBezTo>
                <a:cubicBezTo>
                  <a:pt x="762" y="281"/>
                  <a:pt x="772" y="296"/>
                  <a:pt x="772" y="314"/>
                </a:cubicBezTo>
                <a:moveTo>
                  <a:pt x="823" y="365"/>
                </a:moveTo>
                <a:cubicBezTo>
                  <a:pt x="847" y="365"/>
                  <a:pt x="847" y="365"/>
                  <a:pt x="847" y="365"/>
                </a:cubicBezTo>
                <a:cubicBezTo>
                  <a:pt x="847" y="211"/>
                  <a:pt x="847" y="211"/>
                  <a:pt x="847" y="211"/>
                </a:cubicBezTo>
                <a:cubicBezTo>
                  <a:pt x="823" y="211"/>
                  <a:pt x="823" y="211"/>
                  <a:pt x="823" y="211"/>
                </a:cubicBezTo>
                <a:lnTo>
                  <a:pt x="823" y="365"/>
                </a:lnTo>
                <a:close/>
                <a:moveTo>
                  <a:pt x="8" y="499"/>
                </a:moveTo>
                <a:cubicBezTo>
                  <a:pt x="8" y="546"/>
                  <a:pt x="38" y="580"/>
                  <a:pt x="88" y="580"/>
                </a:cubicBezTo>
                <a:cubicBezTo>
                  <a:pt x="131" y="580"/>
                  <a:pt x="158" y="556"/>
                  <a:pt x="163" y="523"/>
                </a:cubicBezTo>
                <a:cubicBezTo>
                  <a:pt x="135" y="523"/>
                  <a:pt x="135" y="523"/>
                  <a:pt x="135" y="523"/>
                </a:cubicBezTo>
                <a:cubicBezTo>
                  <a:pt x="130" y="544"/>
                  <a:pt x="114" y="557"/>
                  <a:pt x="88" y="557"/>
                </a:cubicBezTo>
                <a:cubicBezTo>
                  <a:pt x="54" y="557"/>
                  <a:pt x="34" y="534"/>
                  <a:pt x="34" y="499"/>
                </a:cubicBezTo>
                <a:cubicBezTo>
                  <a:pt x="34" y="463"/>
                  <a:pt x="54" y="440"/>
                  <a:pt x="88" y="440"/>
                </a:cubicBezTo>
                <a:cubicBezTo>
                  <a:pt x="114" y="440"/>
                  <a:pt x="130" y="453"/>
                  <a:pt x="135" y="474"/>
                </a:cubicBezTo>
                <a:cubicBezTo>
                  <a:pt x="163" y="474"/>
                  <a:pt x="163" y="474"/>
                  <a:pt x="163" y="474"/>
                </a:cubicBezTo>
                <a:cubicBezTo>
                  <a:pt x="158" y="442"/>
                  <a:pt x="131" y="418"/>
                  <a:pt x="88" y="418"/>
                </a:cubicBezTo>
                <a:cubicBezTo>
                  <a:pt x="38" y="418"/>
                  <a:pt x="8" y="451"/>
                  <a:pt x="8" y="499"/>
                </a:cubicBezTo>
                <a:moveTo>
                  <a:pt x="177" y="525"/>
                </a:moveTo>
                <a:cubicBezTo>
                  <a:pt x="177" y="555"/>
                  <a:pt x="198" y="579"/>
                  <a:pt x="231" y="579"/>
                </a:cubicBezTo>
                <a:cubicBezTo>
                  <a:pt x="265" y="579"/>
                  <a:pt x="286" y="555"/>
                  <a:pt x="286" y="525"/>
                </a:cubicBezTo>
                <a:cubicBezTo>
                  <a:pt x="286" y="494"/>
                  <a:pt x="265" y="470"/>
                  <a:pt x="231" y="470"/>
                </a:cubicBezTo>
                <a:cubicBezTo>
                  <a:pt x="198" y="470"/>
                  <a:pt x="177" y="494"/>
                  <a:pt x="177" y="525"/>
                </a:cubicBezTo>
                <a:moveTo>
                  <a:pt x="262" y="525"/>
                </a:moveTo>
                <a:cubicBezTo>
                  <a:pt x="262" y="543"/>
                  <a:pt x="251" y="557"/>
                  <a:pt x="231" y="557"/>
                </a:cubicBezTo>
                <a:cubicBezTo>
                  <a:pt x="212" y="557"/>
                  <a:pt x="201" y="543"/>
                  <a:pt x="201" y="525"/>
                </a:cubicBezTo>
                <a:cubicBezTo>
                  <a:pt x="201" y="506"/>
                  <a:pt x="212" y="492"/>
                  <a:pt x="231" y="492"/>
                </a:cubicBezTo>
                <a:cubicBezTo>
                  <a:pt x="251" y="492"/>
                  <a:pt x="262" y="506"/>
                  <a:pt x="262" y="525"/>
                </a:cubicBezTo>
                <a:moveTo>
                  <a:pt x="307" y="576"/>
                </a:moveTo>
                <a:cubicBezTo>
                  <a:pt x="331" y="576"/>
                  <a:pt x="331" y="576"/>
                  <a:pt x="331" y="576"/>
                </a:cubicBezTo>
                <a:cubicBezTo>
                  <a:pt x="331" y="521"/>
                  <a:pt x="331" y="521"/>
                  <a:pt x="331" y="521"/>
                </a:cubicBezTo>
                <a:cubicBezTo>
                  <a:pt x="331" y="497"/>
                  <a:pt x="341" y="491"/>
                  <a:pt x="353" y="491"/>
                </a:cubicBezTo>
                <a:cubicBezTo>
                  <a:pt x="366" y="491"/>
                  <a:pt x="372" y="498"/>
                  <a:pt x="372" y="515"/>
                </a:cubicBezTo>
                <a:cubicBezTo>
                  <a:pt x="372" y="576"/>
                  <a:pt x="372" y="576"/>
                  <a:pt x="372" y="576"/>
                </a:cubicBezTo>
                <a:cubicBezTo>
                  <a:pt x="396" y="576"/>
                  <a:pt x="396" y="576"/>
                  <a:pt x="396" y="576"/>
                </a:cubicBezTo>
                <a:cubicBezTo>
                  <a:pt x="396" y="521"/>
                  <a:pt x="396" y="521"/>
                  <a:pt x="396" y="521"/>
                </a:cubicBezTo>
                <a:cubicBezTo>
                  <a:pt x="396" y="497"/>
                  <a:pt x="405" y="491"/>
                  <a:pt x="418" y="491"/>
                </a:cubicBezTo>
                <a:cubicBezTo>
                  <a:pt x="430" y="491"/>
                  <a:pt x="437" y="498"/>
                  <a:pt x="437" y="515"/>
                </a:cubicBezTo>
                <a:cubicBezTo>
                  <a:pt x="437" y="576"/>
                  <a:pt x="437" y="576"/>
                  <a:pt x="437" y="576"/>
                </a:cubicBezTo>
                <a:cubicBezTo>
                  <a:pt x="461" y="576"/>
                  <a:pt x="461" y="576"/>
                  <a:pt x="461" y="576"/>
                </a:cubicBezTo>
                <a:cubicBezTo>
                  <a:pt x="461" y="511"/>
                  <a:pt x="461" y="511"/>
                  <a:pt x="461" y="511"/>
                </a:cubicBezTo>
                <a:cubicBezTo>
                  <a:pt x="461" y="492"/>
                  <a:pt x="455" y="470"/>
                  <a:pt x="424" y="470"/>
                </a:cubicBezTo>
                <a:cubicBezTo>
                  <a:pt x="409" y="470"/>
                  <a:pt x="397" y="478"/>
                  <a:pt x="392" y="489"/>
                </a:cubicBezTo>
                <a:cubicBezTo>
                  <a:pt x="388" y="479"/>
                  <a:pt x="378" y="470"/>
                  <a:pt x="360" y="470"/>
                </a:cubicBezTo>
                <a:cubicBezTo>
                  <a:pt x="346" y="470"/>
                  <a:pt x="335" y="478"/>
                  <a:pt x="331" y="487"/>
                </a:cubicBezTo>
                <a:cubicBezTo>
                  <a:pt x="331" y="473"/>
                  <a:pt x="331" y="473"/>
                  <a:pt x="331" y="473"/>
                </a:cubicBezTo>
                <a:cubicBezTo>
                  <a:pt x="307" y="473"/>
                  <a:pt x="307" y="473"/>
                  <a:pt x="307" y="473"/>
                </a:cubicBezTo>
                <a:lnTo>
                  <a:pt x="307" y="576"/>
                </a:lnTo>
                <a:close/>
                <a:moveTo>
                  <a:pt x="488" y="576"/>
                </a:moveTo>
                <a:cubicBezTo>
                  <a:pt x="512" y="576"/>
                  <a:pt x="512" y="576"/>
                  <a:pt x="512" y="576"/>
                </a:cubicBezTo>
                <a:cubicBezTo>
                  <a:pt x="512" y="521"/>
                  <a:pt x="512" y="521"/>
                  <a:pt x="512" y="521"/>
                </a:cubicBezTo>
                <a:cubicBezTo>
                  <a:pt x="512" y="497"/>
                  <a:pt x="522" y="491"/>
                  <a:pt x="534" y="491"/>
                </a:cubicBezTo>
                <a:cubicBezTo>
                  <a:pt x="547" y="491"/>
                  <a:pt x="553" y="498"/>
                  <a:pt x="553" y="515"/>
                </a:cubicBezTo>
                <a:cubicBezTo>
                  <a:pt x="553" y="576"/>
                  <a:pt x="553" y="576"/>
                  <a:pt x="553" y="576"/>
                </a:cubicBezTo>
                <a:cubicBezTo>
                  <a:pt x="577" y="576"/>
                  <a:pt x="577" y="576"/>
                  <a:pt x="577" y="576"/>
                </a:cubicBezTo>
                <a:cubicBezTo>
                  <a:pt x="577" y="521"/>
                  <a:pt x="577" y="521"/>
                  <a:pt x="577" y="521"/>
                </a:cubicBezTo>
                <a:cubicBezTo>
                  <a:pt x="577" y="497"/>
                  <a:pt x="587" y="491"/>
                  <a:pt x="599" y="491"/>
                </a:cubicBezTo>
                <a:cubicBezTo>
                  <a:pt x="611" y="491"/>
                  <a:pt x="618" y="498"/>
                  <a:pt x="618" y="515"/>
                </a:cubicBezTo>
                <a:cubicBezTo>
                  <a:pt x="618" y="576"/>
                  <a:pt x="618" y="576"/>
                  <a:pt x="618" y="576"/>
                </a:cubicBezTo>
                <a:cubicBezTo>
                  <a:pt x="642" y="576"/>
                  <a:pt x="642" y="576"/>
                  <a:pt x="642" y="576"/>
                </a:cubicBezTo>
                <a:cubicBezTo>
                  <a:pt x="642" y="511"/>
                  <a:pt x="642" y="511"/>
                  <a:pt x="642" y="511"/>
                </a:cubicBezTo>
                <a:cubicBezTo>
                  <a:pt x="642" y="492"/>
                  <a:pt x="636" y="470"/>
                  <a:pt x="605" y="470"/>
                </a:cubicBezTo>
                <a:cubicBezTo>
                  <a:pt x="590" y="470"/>
                  <a:pt x="578" y="478"/>
                  <a:pt x="573" y="489"/>
                </a:cubicBezTo>
                <a:cubicBezTo>
                  <a:pt x="569" y="479"/>
                  <a:pt x="560" y="470"/>
                  <a:pt x="541" y="470"/>
                </a:cubicBezTo>
                <a:cubicBezTo>
                  <a:pt x="527" y="470"/>
                  <a:pt x="517" y="478"/>
                  <a:pt x="512" y="487"/>
                </a:cubicBezTo>
                <a:cubicBezTo>
                  <a:pt x="512" y="473"/>
                  <a:pt x="512" y="473"/>
                  <a:pt x="512" y="473"/>
                </a:cubicBezTo>
                <a:cubicBezTo>
                  <a:pt x="488" y="473"/>
                  <a:pt x="488" y="473"/>
                  <a:pt x="488" y="473"/>
                </a:cubicBezTo>
                <a:lnTo>
                  <a:pt x="488" y="576"/>
                </a:lnTo>
                <a:close/>
                <a:moveTo>
                  <a:pt x="663" y="440"/>
                </a:moveTo>
                <a:cubicBezTo>
                  <a:pt x="663" y="450"/>
                  <a:pt x="670" y="458"/>
                  <a:pt x="681" y="458"/>
                </a:cubicBezTo>
                <a:cubicBezTo>
                  <a:pt x="691" y="458"/>
                  <a:pt x="699" y="450"/>
                  <a:pt x="699" y="440"/>
                </a:cubicBezTo>
                <a:cubicBezTo>
                  <a:pt x="699" y="430"/>
                  <a:pt x="691" y="423"/>
                  <a:pt x="681" y="423"/>
                </a:cubicBezTo>
                <a:cubicBezTo>
                  <a:pt x="670" y="423"/>
                  <a:pt x="663" y="430"/>
                  <a:pt x="663" y="440"/>
                </a:cubicBezTo>
                <a:moveTo>
                  <a:pt x="669" y="576"/>
                </a:moveTo>
                <a:cubicBezTo>
                  <a:pt x="693" y="576"/>
                  <a:pt x="693" y="576"/>
                  <a:pt x="693" y="576"/>
                </a:cubicBezTo>
                <a:cubicBezTo>
                  <a:pt x="693" y="473"/>
                  <a:pt x="693" y="473"/>
                  <a:pt x="693" y="473"/>
                </a:cubicBezTo>
                <a:cubicBezTo>
                  <a:pt x="669" y="473"/>
                  <a:pt x="669" y="473"/>
                  <a:pt x="669" y="473"/>
                </a:cubicBezTo>
                <a:lnTo>
                  <a:pt x="669" y="576"/>
                </a:lnTo>
                <a:close/>
                <a:moveTo>
                  <a:pt x="713" y="544"/>
                </a:moveTo>
                <a:cubicBezTo>
                  <a:pt x="713" y="563"/>
                  <a:pt x="730" y="579"/>
                  <a:pt x="757" y="579"/>
                </a:cubicBezTo>
                <a:cubicBezTo>
                  <a:pt x="783" y="579"/>
                  <a:pt x="797" y="565"/>
                  <a:pt x="797" y="545"/>
                </a:cubicBezTo>
                <a:cubicBezTo>
                  <a:pt x="797" y="532"/>
                  <a:pt x="787" y="521"/>
                  <a:pt x="773" y="517"/>
                </a:cubicBezTo>
                <a:cubicBezTo>
                  <a:pt x="749" y="510"/>
                  <a:pt x="749" y="510"/>
                  <a:pt x="749" y="510"/>
                </a:cubicBezTo>
                <a:cubicBezTo>
                  <a:pt x="744" y="509"/>
                  <a:pt x="740" y="505"/>
                  <a:pt x="740" y="499"/>
                </a:cubicBezTo>
                <a:cubicBezTo>
                  <a:pt x="740" y="493"/>
                  <a:pt x="747" y="489"/>
                  <a:pt x="755" y="489"/>
                </a:cubicBezTo>
                <a:cubicBezTo>
                  <a:pt x="766" y="489"/>
                  <a:pt x="773" y="494"/>
                  <a:pt x="773" y="502"/>
                </a:cubicBezTo>
                <a:cubicBezTo>
                  <a:pt x="796" y="502"/>
                  <a:pt x="796" y="502"/>
                  <a:pt x="796" y="502"/>
                </a:cubicBezTo>
                <a:cubicBezTo>
                  <a:pt x="796" y="484"/>
                  <a:pt x="783" y="470"/>
                  <a:pt x="756" y="470"/>
                </a:cubicBezTo>
                <a:cubicBezTo>
                  <a:pt x="732" y="470"/>
                  <a:pt x="716" y="484"/>
                  <a:pt x="716" y="501"/>
                </a:cubicBezTo>
                <a:cubicBezTo>
                  <a:pt x="716" y="514"/>
                  <a:pt x="723" y="525"/>
                  <a:pt x="739" y="529"/>
                </a:cubicBezTo>
                <a:cubicBezTo>
                  <a:pt x="765" y="536"/>
                  <a:pt x="765" y="536"/>
                  <a:pt x="765" y="536"/>
                </a:cubicBezTo>
                <a:cubicBezTo>
                  <a:pt x="771" y="538"/>
                  <a:pt x="773" y="543"/>
                  <a:pt x="773" y="547"/>
                </a:cubicBezTo>
                <a:cubicBezTo>
                  <a:pt x="773" y="555"/>
                  <a:pt x="767" y="559"/>
                  <a:pt x="758" y="559"/>
                </a:cubicBezTo>
                <a:cubicBezTo>
                  <a:pt x="746" y="559"/>
                  <a:pt x="737" y="553"/>
                  <a:pt x="737" y="544"/>
                </a:cubicBezTo>
                <a:cubicBezTo>
                  <a:pt x="713" y="544"/>
                  <a:pt x="713" y="544"/>
                  <a:pt x="713" y="544"/>
                </a:cubicBezTo>
                <a:moveTo>
                  <a:pt x="813" y="544"/>
                </a:moveTo>
                <a:cubicBezTo>
                  <a:pt x="813" y="563"/>
                  <a:pt x="830" y="579"/>
                  <a:pt x="857" y="579"/>
                </a:cubicBezTo>
                <a:cubicBezTo>
                  <a:pt x="883" y="579"/>
                  <a:pt x="897" y="565"/>
                  <a:pt x="897" y="545"/>
                </a:cubicBezTo>
                <a:cubicBezTo>
                  <a:pt x="897" y="532"/>
                  <a:pt x="887" y="521"/>
                  <a:pt x="874" y="517"/>
                </a:cubicBezTo>
                <a:cubicBezTo>
                  <a:pt x="849" y="510"/>
                  <a:pt x="849" y="510"/>
                  <a:pt x="849" y="510"/>
                </a:cubicBezTo>
                <a:cubicBezTo>
                  <a:pt x="844" y="509"/>
                  <a:pt x="840" y="505"/>
                  <a:pt x="840" y="499"/>
                </a:cubicBezTo>
                <a:cubicBezTo>
                  <a:pt x="840" y="493"/>
                  <a:pt x="847" y="489"/>
                  <a:pt x="855" y="489"/>
                </a:cubicBezTo>
                <a:cubicBezTo>
                  <a:pt x="866" y="489"/>
                  <a:pt x="873" y="494"/>
                  <a:pt x="873" y="502"/>
                </a:cubicBezTo>
                <a:cubicBezTo>
                  <a:pt x="896" y="502"/>
                  <a:pt x="896" y="502"/>
                  <a:pt x="896" y="502"/>
                </a:cubicBezTo>
                <a:cubicBezTo>
                  <a:pt x="896" y="484"/>
                  <a:pt x="883" y="470"/>
                  <a:pt x="856" y="470"/>
                </a:cubicBezTo>
                <a:cubicBezTo>
                  <a:pt x="832" y="470"/>
                  <a:pt x="816" y="484"/>
                  <a:pt x="816" y="501"/>
                </a:cubicBezTo>
                <a:cubicBezTo>
                  <a:pt x="816" y="514"/>
                  <a:pt x="823" y="525"/>
                  <a:pt x="839" y="529"/>
                </a:cubicBezTo>
                <a:cubicBezTo>
                  <a:pt x="865" y="536"/>
                  <a:pt x="865" y="536"/>
                  <a:pt x="865" y="536"/>
                </a:cubicBezTo>
                <a:cubicBezTo>
                  <a:pt x="871" y="538"/>
                  <a:pt x="873" y="543"/>
                  <a:pt x="873" y="547"/>
                </a:cubicBezTo>
                <a:cubicBezTo>
                  <a:pt x="873" y="555"/>
                  <a:pt x="867" y="559"/>
                  <a:pt x="858" y="559"/>
                </a:cubicBezTo>
                <a:cubicBezTo>
                  <a:pt x="846" y="559"/>
                  <a:pt x="837" y="553"/>
                  <a:pt x="837" y="544"/>
                </a:cubicBezTo>
                <a:cubicBezTo>
                  <a:pt x="813" y="544"/>
                  <a:pt x="813" y="544"/>
                  <a:pt x="813" y="544"/>
                </a:cubicBezTo>
                <a:moveTo>
                  <a:pt x="913" y="440"/>
                </a:moveTo>
                <a:cubicBezTo>
                  <a:pt x="913" y="450"/>
                  <a:pt x="921" y="458"/>
                  <a:pt x="931" y="458"/>
                </a:cubicBezTo>
                <a:cubicBezTo>
                  <a:pt x="942" y="458"/>
                  <a:pt x="949" y="450"/>
                  <a:pt x="949" y="440"/>
                </a:cubicBezTo>
                <a:cubicBezTo>
                  <a:pt x="949" y="430"/>
                  <a:pt x="942" y="423"/>
                  <a:pt x="931" y="423"/>
                </a:cubicBezTo>
                <a:cubicBezTo>
                  <a:pt x="921" y="423"/>
                  <a:pt x="913" y="430"/>
                  <a:pt x="913" y="440"/>
                </a:cubicBezTo>
                <a:moveTo>
                  <a:pt x="919" y="576"/>
                </a:moveTo>
                <a:cubicBezTo>
                  <a:pt x="943" y="576"/>
                  <a:pt x="943" y="576"/>
                  <a:pt x="943" y="576"/>
                </a:cubicBezTo>
                <a:cubicBezTo>
                  <a:pt x="943" y="473"/>
                  <a:pt x="943" y="473"/>
                  <a:pt x="943" y="473"/>
                </a:cubicBezTo>
                <a:cubicBezTo>
                  <a:pt x="919" y="473"/>
                  <a:pt x="919" y="473"/>
                  <a:pt x="919" y="473"/>
                </a:cubicBezTo>
                <a:lnTo>
                  <a:pt x="919" y="576"/>
                </a:lnTo>
                <a:close/>
                <a:moveTo>
                  <a:pt x="964" y="525"/>
                </a:moveTo>
                <a:cubicBezTo>
                  <a:pt x="964" y="555"/>
                  <a:pt x="984" y="579"/>
                  <a:pt x="1018" y="579"/>
                </a:cubicBezTo>
                <a:cubicBezTo>
                  <a:pt x="1052" y="579"/>
                  <a:pt x="1072" y="555"/>
                  <a:pt x="1072" y="525"/>
                </a:cubicBezTo>
                <a:cubicBezTo>
                  <a:pt x="1072" y="494"/>
                  <a:pt x="1052" y="470"/>
                  <a:pt x="1018" y="470"/>
                </a:cubicBezTo>
                <a:cubicBezTo>
                  <a:pt x="984" y="470"/>
                  <a:pt x="964" y="494"/>
                  <a:pt x="964" y="525"/>
                </a:cubicBezTo>
                <a:moveTo>
                  <a:pt x="1048" y="525"/>
                </a:moveTo>
                <a:cubicBezTo>
                  <a:pt x="1048" y="543"/>
                  <a:pt x="1037" y="557"/>
                  <a:pt x="1018" y="557"/>
                </a:cubicBezTo>
                <a:cubicBezTo>
                  <a:pt x="998" y="557"/>
                  <a:pt x="988" y="543"/>
                  <a:pt x="988" y="525"/>
                </a:cubicBezTo>
                <a:cubicBezTo>
                  <a:pt x="988" y="506"/>
                  <a:pt x="998" y="492"/>
                  <a:pt x="1018" y="492"/>
                </a:cubicBezTo>
                <a:cubicBezTo>
                  <a:pt x="1037" y="492"/>
                  <a:pt x="1048" y="506"/>
                  <a:pt x="1048" y="525"/>
                </a:cubicBezTo>
                <a:moveTo>
                  <a:pt x="1093" y="576"/>
                </a:moveTo>
                <a:cubicBezTo>
                  <a:pt x="1117" y="576"/>
                  <a:pt x="1117" y="576"/>
                  <a:pt x="1117" y="576"/>
                </a:cubicBezTo>
                <a:cubicBezTo>
                  <a:pt x="1117" y="519"/>
                  <a:pt x="1117" y="519"/>
                  <a:pt x="1117" y="519"/>
                </a:cubicBezTo>
                <a:cubicBezTo>
                  <a:pt x="1117" y="501"/>
                  <a:pt x="1126" y="491"/>
                  <a:pt x="1142" y="491"/>
                </a:cubicBezTo>
                <a:cubicBezTo>
                  <a:pt x="1159" y="491"/>
                  <a:pt x="1164" y="500"/>
                  <a:pt x="1164" y="522"/>
                </a:cubicBezTo>
                <a:cubicBezTo>
                  <a:pt x="1164" y="576"/>
                  <a:pt x="1164" y="576"/>
                  <a:pt x="1164" y="576"/>
                </a:cubicBezTo>
                <a:cubicBezTo>
                  <a:pt x="1188" y="576"/>
                  <a:pt x="1188" y="576"/>
                  <a:pt x="1188" y="576"/>
                </a:cubicBezTo>
                <a:cubicBezTo>
                  <a:pt x="1188" y="511"/>
                  <a:pt x="1188" y="511"/>
                  <a:pt x="1188" y="511"/>
                </a:cubicBezTo>
                <a:cubicBezTo>
                  <a:pt x="1188" y="484"/>
                  <a:pt x="1176" y="470"/>
                  <a:pt x="1151" y="470"/>
                </a:cubicBezTo>
                <a:cubicBezTo>
                  <a:pt x="1136" y="470"/>
                  <a:pt x="1124" y="476"/>
                  <a:pt x="1117" y="487"/>
                </a:cubicBezTo>
                <a:cubicBezTo>
                  <a:pt x="1117" y="473"/>
                  <a:pt x="1117" y="473"/>
                  <a:pt x="1117" y="473"/>
                </a:cubicBezTo>
                <a:cubicBezTo>
                  <a:pt x="1093" y="473"/>
                  <a:pt x="1093" y="473"/>
                  <a:pt x="1093" y="473"/>
                </a:cubicBezTo>
                <a:lnTo>
                  <a:pt x="1093" y="576"/>
                </a:lnTo>
                <a:close/>
              </a:path>
            </a:pathLst>
          </a:custGeom>
          <a:solidFill>
            <a:srgbClr val="00263A"/>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AU"/>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894292</xdr:colOff>
      <xdr:row>0</xdr:row>
      <xdr:rowOff>105833</xdr:rowOff>
    </xdr:from>
    <xdr:to>
      <xdr:col>7</xdr:col>
      <xdr:colOff>1493944</xdr:colOff>
      <xdr:row>3</xdr:row>
      <xdr:rowOff>66675</xdr:rowOff>
    </xdr:to>
    <xdr:grpSp>
      <xdr:nvGrpSpPr>
        <xdr:cNvPr id="2" name="Group 1">
          <a:extLst>
            <a:ext uri="{FF2B5EF4-FFF2-40B4-BE49-F238E27FC236}">
              <a16:creationId xmlns:a16="http://schemas.microsoft.com/office/drawing/2014/main" id="{00000000-0008-0000-1500-000002000000}"/>
            </a:ext>
          </a:extLst>
        </xdr:cNvPr>
        <xdr:cNvGrpSpPr/>
      </xdr:nvGrpSpPr>
      <xdr:grpSpPr>
        <a:xfrm>
          <a:off x="7815792" y="105833"/>
          <a:ext cx="1577552" cy="545042"/>
          <a:chOff x="0" y="0"/>
          <a:chExt cx="6619876" cy="2441575"/>
        </a:xfrm>
      </xdr:grpSpPr>
      <xdr:sp macro="" textlink="">
        <xdr:nvSpPr>
          <xdr:cNvPr id="3" name="Freeform 5">
            <a:extLst>
              <a:ext uri="{FF2B5EF4-FFF2-40B4-BE49-F238E27FC236}">
                <a16:creationId xmlns:a16="http://schemas.microsoft.com/office/drawing/2014/main" id="{00000000-0008-0000-1500-000003000000}"/>
              </a:ext>
            </a:extLst>
          </xdr:cNvPr>
          <xdr:cNvSpPr>
            <a:spLocks noEditPoints="1"/>
          </xdr:cNvSpPr>
        </xdr:nvSpPr>
        <xdr:spPr bwMode="auto">
          <a:xfrm>
            <a:off x="0" y="0"/>
            <a:ext cx="2482850" cy="2441575"/>
          </a:xfrm>
          <a:custGeom>
            <a:avLst/>
            <a:gdLst>
              <a:gd name="T0" fmla="*/ 435 w 748"/>
              <a:gd name="T1" fmla="*/ 23 h 729"/>
              <a:gd name="T2" fmla="*/ 90 w 748"/>
              <a:gd name="T3" fmla="*/ 257 h 729"/>
              <a:gd name="T4" fmla="*/ 101 w 748"/>
              <a:gd name="T5" fmla="*/ 355 h 729"/>
              <a:gd name="T6" fmla="*/ 63 w 748"/>
              <a:gd name="T7" fmla="*/ 417 h 729"/>
              <a:gd name="T8" fmla="*/ 47 w 748"/>
              <a:gd name="T9" fmla="*/ 279 h 729"/>
              <a:gd name="T10" fmla="*/ 45 w 748"/>
              <a:gd name="T11" fmla="*/ 257 h 729"/>
              <a:gd name="T12" fmla="*/ 0 w 748"/>
              <a:gd name="T13" fmla="*/ 257 h 729"/>
              <a:gd name="T14" fmla="*/ 25 w 748"/>
              <a:gd name="T15" fmla="*/ 475 h 729"/>
              <a:gd name="T16" fmla="*/ 308 w 748"/>
              <a:gd name="T17" fmla="*/ 709 h 729"/>
              <a:gd name="T18" fmla="*/ 713 w 748"/>
              <a:gd name="T19" fmla="*/ 326 h 729"/>
              <a:gd name="T20" fmla="*/ 435 w 748"/>
              <a:gd name="T21" fmla="*/ 23 h 729"/>
              <a:gd name="T22" fmla="*/ 80 w 748"/>
              <a:gd name="T23" fmla="*/ 475 h 729"/>
              <a:gd name="T24" fmla="*/ 213 w 748"/>
              <a:gd name="T25" fmla="*/ 257 h 729"/>
              <a:gd name="T26" fmla="*/ 265 w 748"/>
              <a:gd name="T27" fmla="*/ 257 h 729"/>
              <a:gd name="T28" fmla="*/ 131 w 748"/>
              <a:gd name="T29" fmla="*/ 475 h 729"/>
              <a:gd name="T30" fmla="*/ 80 w 748"/>
              <a:gd name="T31" fmla="*/ 475 h 729"/>
              <a:gd name="T32" fmla="*/ 444 w 748"/>
              <a:gd name="T33" fmla="*/ 300 h 729"/>
              <a:gd name="T34" fmla="*/ 334 w 748"/>
              <a:gd name="T35" fmla="*/ 300 h 729"/>
              <a:gd name="T36" fmla="*/ 324 w 748"/>
              <a:gd name="T37" fmla="*/ 344 h 729"/>
              <a:gd name="T38" fmla="*/ 420 w 748"/>
              <a:gd name="T39" fmla="*/ 344 h 729"/>
              <a:gd name="T40" fmla="*/ 410 w 748"/>
              <a:gd name="T41" fmla="*/ 386 h 729"/>
              <a:gd name="T42" fmla="*/ 314 w 748"/>
              <a:gd name="T43" fmla="*/ 386 h 729"/>
              <a:gd name="T44" fmla="*/ 303 w 748"/>
              <a:gd name="T45" fmla="*/ 432 h 729"/>
              <a:gd name="T46" fmla="*/ 415 w 748"/>
              <a:gd name="T47" fmla="*/ 432 h 729"/>
              <a:gd name="T48" fmla="*/ 405 w 748"/>
              <a:gd name="T49" fmla="*/ 475 h 729"/>
              <a:gd name="T50" fmla="*/ 248 w 748"/>
              <a:gd name="T51" fmla="*/ 475 h 729"/>
              <a:gd name="T52" fmla="*/ 298 w 748"/>
              <a:gd name="T53" fmla="*/ 257 h 729"/>
              <a:gd name="T54" fmla="*/ 454 w 748"/>
              <a:gd name="T55" fmla="*/ 257 h 729"/>
              <a:gd name="T56" fmla="*/ 444 w 748"/>
              <a:gd name="T57" fmla="*/ 300 h 729"/>
              <a:gd name="T58" fmla="*/ 563 w 748"/>
              <a:gd name="T59" fmla="*/ 435 h 729"/>
              <a:gd name="T60" fmla="*/ 611 w 748"/>
              <a:gd name="T61" fmla="*/ 413 h 729"/>
              <a:gd name="T62" fmla="*/ 641 w 748"/>
              <a:gd name="T63" fmla="*/ 446 h 729"/>
              <a:gd name="T64" fmla="*/ 563 w 748"/>
              <a:gd name="T65" fmla="*/ 479 h 729"/>
              <a:gd name="T66" fmla="*/ 463 w 748"/>
              <a:gd name="T67" fmla="*/ 384 h 729"/>
              <a:gd name="T68" fmla="*/ 497 w 748"/>
              <a:gd name="T69" fmla="*/ 292 h 729"/>
              <a:gd name="T70" fmla="*/ 586 w 748"/>
              <a:gd name="T71" fmla="*/ 253 h 729"/>
              <a:gd name="T72" fmla="*/ 671 w 748"/>
              <a:gd name="T73" fmla="*/ 300 h 729"/>
              <a:gd name="T74" fmla="*/ 634 w 748"/>
              <a:gd name="T75" fmla="*/ 327 h 729"/>
              <a:gd name="T76" fmla="*/ 582 w 748"/>
              <a:gd name="T77" fmla="*/ 297 h 729"/>
              <a:gd name="T78" fmla="*/ 534 w 748"/>
              <a:gd name="T79" fmla="*/ 320 h 729"/>
              <a:gd name="T80" fmla="*/ 510 w 748"/>
              <a:gd name="T81" fmla="*/ 382 h 729"/>
              <a:gd name="T82" fmla="*/ 563 w 748"/>
              <a:gd name="T83" fmla="*/ 435 h 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748" h="729">
                <a:moveTo>
                  <a:pt x="435" y="23"/>
                </a:moveTo>
                <a:cubicBezTo>
                  <a:pt x="299" y="39"/>
                  <a:pt x="166" y="134"/>
                  <a:pt x="90" y="257"/>
                </a:cubicBezTo>
                <a:cubicBezTo>
                  <a:pt x="101" y="355"/>
                  <a:pt x="101" y="355"/>
                  <a:pt x="101" y="355"/>
                </a:cubicBezTo>
                <a:cubicBezTo>
                  <a:pt x="63" y="417"/>
                  <a:pt x="63" y="417"/>
                  <a:pt x="63" y="417"/>
                </a:cubicBezTo>
                <a:cubicBezTo>
                  <a:pt x="47" y="279"/>
                  <a:pt x="47" y="279"/>
                  <a:pt x="47" y="279"/>
                </a:cubicBezTo>
                <a:cubicBezTo>
                  <a:pt x="45" y="257"/>
                  <a:pt x="45" y="257"/>
                  <a:pt x="45" y="257"/>
                </a:cubicBezTo>
                <a:cubicBezTo>
                  <a:pt x="0" y="257"/>
                  <a:pt x="0" y="257"/>
                  <a:pt x="0" y="257"/>
                </a:cubicBezTo>
                <a:cubicBezTo>
                  <a:pt x="25" y="475"/>
                  <a:pt x="25" y="475"/>
                  <a:pt x="25" y="475"/>
                </a:cubicBezTo>
                <a:cubicBezTo>
                  <a:pt x="28" y="628"/>
                  <a:pt x="144" y="729"/>
                  <a:pt x="308" y="709"/>
                </a:cubicBezTo>
                <a:cubicBezTo>
                  <a:pt x="497" y="687"/>
                  <a:pt x="678" y="515"/>
                  <a:pt x="713" y="326"/>
                </a:cubicBezTo>
                <a:cubicBezTo>
                  <a:pt x="748" y="136"/>
                  <a:pt x="624" y="0"/>
                  <a:pt x="435" y="23"/>
                </a:cubicBezTo>
                <a:close/>
                <a:moveTo>
                  <a:pt x="80" y="475"/>
                </a:moveTo>
                <a:cubicBezTo>
                  <a:pt x="213" y="257"/>
                  <a:pt x="213" y="257"/>
                  <a:pt x="213" y="257"/>
                </a:cubicBezTo>
                <a:cubicBezTo>
                  <a:pt x="265" y="257"/>
                  <a:pt x="265" y="257"/>
                  <a:pt x="265" y="257"/>
                </a:cubicBezTo>
                <a:cubicBezTo>
                  <a:pt x="131" y="475"/>
                  <a:pt x="131" y="475"/>
                  <a:pt x="131" y="475"/>
                </a:cubicBezTo>
                <a:lnTo>
                  <a:pt x="80" y="475"/>
                </a:lnTo>
                <a:close/>
                <a:moveTo>
                  <a:pt x="444" y="300"/>
                </a:moveTo>
                <a:cubicBezTo>
                  <a:pt x="334" y="300"/>
                  <a:pt x="334" y="300"/>
                  <a:pt x="334" y="300"/>
                </a:cubicBezTo>
                <a:cubicBezTo>
                  <a:pt x="324" y="344"/>
                  <a:pt x="324" y="344"/>
                  <a:pt x="324" y="344"/>
                </a:cubicBezTo>
                <a:cubicBezTo>
                  <a:pt x="420" y="344"/>
                  <a:pt x="420" y="344"/>
                  <a:pt x="420" y="344"/>
                </a:cubicBezTo>
                <a:cubicBezTo>
                  <a:pt x="410" y="386"/>
                  <a:pt x="410" y="386"/>
                  <a:pt x="410" y="386"/>
                </a:cubicBezTo>
                <a:cubicBezTo>
                  <a:pt x="314" y="386"/>
                  <a:pt x="314" y="386"/>
                  <a:pt x="314" y="386"/>
                </a:cubicBezTo>
                <a:cubicBezTo>
                  <a:pt x="303" y="432"/>
                  <a:pt x="303" y="432"/>
                  <a:pt x="303" y="432"/>
                </a:cubicBezTo>
                <a:cubicBezTo>
                  <a:pt x="415" y="432"/>
                  <a:pt x="415" y="432"/>
                  <a:pt x="415" y="432"/>
                </a:cubicBezTo>
                <a:cubicBezTo>
                  <a:pt x="405" y="475"/>
                  <a:pt x="405" y="475"/>
                  <a:pt x="405" y="475"/>
                </a:cubicBezTo>
                <a:cubicBezTo>
                  <a:pt x="248" y="475"/>
                  <a:pt x="248" y="475"/>
                  <a:pt x="248" y="475"/>
                </a:cubicBezTo>
                <a:cubicBezTo>
                  <a:pt x="298" y="257"/>
                  <a:pt x="298" y="257"/>
                  <a:pt x="298" y="257"/>
                </a:cubicBezTo>
                <a:cubicBezTo>
                  <a:pt x="454" y="257"/>
                  <a:pt x="454" y="257"/>
                  <a:pt x="454" y="257"/>
                </a:cubicBezTo>
                <a:lnTo>
                  <a:pt x="444" y="300"/>
                </a:lnTo>
                <a:close/>
                <a:moveTo>
                  <a:pt x="563" y="435"/>
                </a:moveTo>
                <a:cubicBezTo>
                  <a:pt x="583" y="435"/>
                  <a:pt x="596" y="426"/>
                  <a:pt x="611" y="413"/>
                </a:cubicBezTo>
                <a:cubicBezTo>
                  <a:pt x="641" y="446"/>
                  <a:pt x="641" y="446"/>
                  <a:pt x="641" y="446"/>
                </a:cubicBezTo>
                <a:cubicBezTo>
                  <a:pt x="622" y="465"/>
                  <a:pt x="598" y="479"/>
                  <a:pt x="563" y="479"/>
                </a:cubicBezTo>
                <a:cubicBezTo>
                  <a:pt x="506" y="479"/>
                  <a:pt x="464" y="442"/>
                  <a:pt x="463" y="384"/>
                </a:cubicBezTo>
                <a:cubicBezTo>
                  <a:pt x="462" y="349"/>
                  <a:pt x="475" y="316"/>
                  <a:pt x="497" y="292"/>
                </a:cubicBezTo>
                <a:cubicBezTo>
                  <a:pt x="520" y="268"/>
                  <a:pt x="551" y="253"/>
                  <a:pt x="586" y="253"/>
                </a:cubicBezTo>
                <a:cubicBezTo>
                  <a:pt x="626" y="253"/>
                  <a:pt x="654" y="271"/>
                  <a:pt x="671" y="300"/>
                </a:cubicBezTo>
                <a:cubicBezTo>
                  <a:pt x="634" y="327"/>
                  <a:pt x="634" y="327"/>
                  <a:pt x="634" y="327"/>
                </a:cubicBezTo>
                <a:cubicBezTo>
                  <a:pt x="621" y="309"/>
                  <a:pt x="607" y="297"/>
                  <a:pt x="582" y="297"/>
                </a:cubicBezTo>
                <a:cubicBezTo>
                  <a:pt x="564" y="297"/>
                  <a:pt x="547" y="306"/>
                  <a:pt x="534" y="320"/>
                </a:cubicBezTo>
                <a:cubicBezTo>
                  <a:pt x="519" y="335"/>
                  <a:pt x="510" y="358"/>
                  <a:pt x="510" y="382"/>
                </a:cubicBezTo>
                <a:cubicBezTo>
                  <a:pt x="511" y="413"/>
                  <a:pt x="533" y="435"/>
                  <a:pt x="563" y="435"/>
                </a:cubicBezTo>
                <a:close/>
              </a:path>
            </a:pathLst>
          </a:custGeom>
          <a:solidFill>
            <a:srgbClr val="A81D3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AU"/>
          </a:p>
        </xdr:txBody>
      </xdr:sp>
      <xdr:sp macro="" textlink="">
        <xdr:nvSpPr>
          <xdr:cNvPr id="4" name="Freeform 6">
            <a:extLst>
              <a:ext uri="{FF2B5EF4-FFF2-40B4-BE49-F238E27FC236}">
                <a16:creationId xmlns:a16="http://schemas.microsoft.com/office/drawing/2014/main" id="{00000000-0008-0000-1500-000004000000}"/>
              </a:ext>
            </a:extLst>
          </xdr:cNvPr>
          <xdr:cNvSpPr>
            <a:spLocks noEditPoints="1"/>
          </xdr:cNvSpPr>
        </xdr:nvSpPr>
        <xdr:spPr bwMode="auto">
          <a:xfrm>
            <a:off x="2678113" y="261938"/>
            <a:ext cx="3941763" cy="1941513"/>
          </a:xfrm>
          <a:custGeom>
            <a:avLst/>
            <a:gdLst>
              <a:gd name="T0" fmla="*/ 75 w 1188"/>
              <a:gd name="T1" fmla="*/ 155 h 580"/>
              <a:gd name="T2" fmla="*/ 154 w 1188"/>
              <a:gd name="T3" fmla="*/ 1 h 580"/>
              <a:gd name="T4" fmla="*/ 142 w 1188"/>
              <a:gd name="T5" fmla="*/ 155 h 580"/>
              <a:gd name="T6" fmla="*/ 211 w 1188"/>
              <a:gd name="T7" fmla="*/ 103 h 580"/>
              <a:gd name="T8" fmla="*/ 368 w 1188"/>
              <a:gd name="T9" fmla="*/ 133 h 580"/>
              <a:gd name="T10" fmla="*/ 341 w 1188"/>
              <a:gd name="T11" fmla="*/ 52 h 580"/>
              <a:gd name="T12" fmla="*/ 317 w 1188"/>
              <a:gd name="T13" fmla="*/ 72 h 580"/>
              <a:gd name="T14" fmla="*/ 433 w 1188"/>
              <a:gd name="T15" fmla="*/ 157 h 580"/>
              <a:gd name="T16" fmla="*/ 403 w 1188"/>
              <a:gd name="T17" fmla="*/ 103 h 580"/>
              <a:gd name="T18" fmla="*/ 560 w 1188"/>
              <a:gd name="T19" fmla="*/ 73 h 580"/>
              <a:gd name="T20" fmla="*/ 509 w 1188"/>
              <a:gd name="T21" fmla="*/ 52 h 580"/>
              <a:gd name="T22" fmla="*/ 580 w 1188"/>
              <a:gd name="T23" fmla="*/ 19 h 580"/>
              <a:gd name="T24" fmla="*/ 631 w 1188"/>
              <a:gd name="T25" fmla="*/ 103 h 580"/>
              <a:gd name="T26" fmla="*/ 715 w 1188"/>
              <a:gd name="T27" fmla="*/ 52 h 580"/>
              <a:gd name="T28" fmla="*/ 655 w 1188"/>
              <a:gd name="T29" fmla="*/ 103 h 580"/>
              <a:gd name="T30" fmla="*/ 815 w 1188"/>
              <a:gd name="T31" fmla="*/ 70 h 580"/>
              <a:gd name="T32" fmla="*/ 790 w 1188"/>
              <a:gd name="T33" fmla="*/ 66 h 580"/>
              <a:gd name="T34" fmla="*/ 106 w 1188"/>
              <a:gd name="T35" fmla="*/ 343 h 580"/>
              <a:gd name="T36" fmla="*/ 42 w 1188"/>
              <a:gd name="T37" fmla="*/ 233 h 580"/>
              <a:gd name="T38" fmla="*/ 157 w 1188"/>
              <a:gd name="T39" fmla="*/ 365 h 580"/>
              <a:gd name="T40" fmla="*/ 231 w 1188"/>
              <a:gd name="T41" fmla="*/ 260 h 580"/>
              <a:gd name="T42" fmla="*/ 203 w 1188"/>
              <a:gd name="T43" fmla="*/ 322 h 580"/>
              <a:gd name="T44" fmla="*/ 295 w 1188"/>
              <a:gd name="T45" fmla="*/ 314 h 580"/>
              <a:gd name="T46" fmla="*/ 346 w 1188"/>
              <a:gd name="T47" fmla="*/ 281 h 580"/>
              <a:gd name="T48" fmla="*/ 464 w 1188"/>
              <a:gd name="T49" fmla="*/ 345 h 580"/>
              <a:gd name="T50" fmla="*/ 449 w 1188"/>
              <a:gd name="T51" fmla="*/ 231 h 580"/>
              <a:gd name="T52" fmla="*/ 425 w 1188"/>
              <a:gd name="T53" fmla="*/ 330 h 580"/>
              <a:gd name="T54" fmla="*/ 595 w 1188"/>
              <a:gd name="T55" fmla="*/ 314 h 580"/>
              <a:gd name="T56" fmla="*/ 541 w 1188"/>
              <a:gd name="T57" fmla="*/ 281 h 580"/>
              <a:gd name="T58" fmla="*/ 677 w 1188"/>
              <a:gd name="T59" fmla="*/ 284 h 580"/>
              <a:gd name="T60" fmla="*/ 616 w 1188"/>
              <a:gd name="T61" fmla="*/ 365 h 580"/>
              <a:gd name="T62" fmla="*/ 795 w 1188"/>
              <a:gd name="T63" fmla="*/ 262 h 580"/>
              <a:gd name="T64" fmla="*/ 741 w 1188"/>
              <a:gd name="T65" fmla="*/ 347 h 580"/>
              <a:gd name="T66" fmla="*/ 847 w 1188"/>
              <a:gd name="T67" fmla="*/ 211 h 580"/>
              <a:gd name="T68" fmla="*/ 135 w 1188"/>
              <a:gd name="T69" fmla="*/ 523 h 580"/>
              <a:gd name="T70" fmla="*/ 88 w 1188"/>
              <a:gd name="T71" fmla="*/ 418 h 580"/>
              <a:gd name="T72" fmla="*/ 177 w 1188"/>
              <a:gd name="T73" fmla="*/ 525 h 580"/>
              <a:gd name="T74" fmla="*/ 307 w 1188"/>
              <a:gd name="T75" fmla="*/ 576 h 580"/>
              <a:gd name="T76" fmla="*/ 396 w 1188"/>
              <a:gd name="T77" fmla="*/ 576 h 580"/>
              <a:gd name="T78" fmla="*/ 461 w 1188"/>
              <a:gd name="T79" fmla="*/ 511 h 580"/>
              <a:gd name="T80" fmla="*/ 307 w 1188"/>
              <a:gd name="T81" fmla="*/ 473 h 580"/>
              <a:gd name="T82" fmla="*/ 553 w 1188"/>
              <a:gd name="T83" fmla="*/ 515 h 580"/>
              <a:gd name="T84" fmla="*/ 618 w 1188"/>
              <a:gd name="T85" fmla="*/ 576 h 580"/>
              <a:gd name="T86" fmla="*/ 512 w 1188"/>
              <a:gd name="T87" fmla="*/ 487 h 580"/>
              <a:gd name="T88" fmla="*/ 699 w 1188"/>
              <a:gd name="T89" fmla="*/ 440 h 580"/>
              <a:gd name="T90" fmla="*/ 669 w 1188"/>
              <a:gd name="T91" fmla="*/ 473 h 580"/>
              <a:gd name="T92" fmla="*/ 749 w 1188"/>
              <a:gd name="T93" fmla="*/ 510 h 580"/>
              <a:gd name="T94" fmla="*/ 716 w 1188"/>
              <a:gd name="T95" fmla="*/ 501 h 580"/>
              <a:gd name="T96" fmla="*/ 713 w 1188"/>
              <a:gd name="T97" fmla="*/ 544 h 580"/>
              <a:gd name="T98" fmla="*/ 840 w 1188"/>
              <a:gd name="T99" fmla="*/ 499 h 580"/>
              <a:gd name="T100" fmla="*/ 839 w 1188"/>
              <a:gd name="T101" fmla="*/ 529 h 580"/>
              <a:gd name="T102" fmla="*/ 913 w 1188"/>
              <a:gd name="T103" fmla="*/ 440 h 580"/>
              <a:gd name="T104" fmla="*/ 943 w 1188"/>
              <a:gd name="T105" fmla="*/ 576 h 580"/>
              <a:gd name="T106" fmla="*/ 1072 w 1188"/>
              <a:gd name="T107" fmla="*/ 525 h 580"/>
              <a:gd name="T108" fmla="*/ 1018 w 1188"/>
              <a:gd name="T109" fmla="*/ 492 h 580"/>
              <a:gd name="T110" fmla="*/ 1164 w 1188"/>
              <a:gd name="T111" fmla="*/ 522 h 580"/>
              <a:gd name="T112" fmla="*/ 1117 w 1188"/>
              <a:gd name="T113" fmla="*/ 473 h 5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188" h="580">
                <a:moveTo>
                  <a:pt x="0" y="0"/>
                </a:moveTo>
                <a:cubicBezTo>
                  <a:pt x="27" y="0"/>
                  <a:pt x="27" y="0"/>
                  <a:pt x="27" y="0"/>
                </a:cubicBezTo>
                <a:cubicBezTo>
                  <a:pt x="63" y="115"/>
                  <a:pt x="63" y="115"/>
                  <a:pt x="63" y="115"/>
                </a:cubicBezTo>
                <a:cubicBezTo>
                  <a:pt x="99" y="0"/>
                  <a:pt x="99" y="0"/>
                  <a:pt x="99" y="0"/>
                </a:cubicBezTo>
                <a:cubicBezTo>
                  <a:pt x="127" y="0"/>
                  <a:pt x="127" y="0"/>
                  <a:pt x="127" y="0"/>
                </a:cubicBezTo>
                <a:cubicBezTo>
                  <a:pt x="75" y="155"/>
                  <a:pt x="75" y="155"/>
                  <a:pt x="75" y="155"/>
                </a:cubicBezTo>
                <a:cubicBezTo>
                  <a:pt x="51" y="155"/>
                  <a:pt x="51" y="155"/>
                  <a:pt x="51" y="155"/>
                </a:cubicBezTo>
                <a:lnTo>
                  <a:pt x="0" y="0"/>
                </a:lnTo>
                <a:close/>
                <a:moveTo>
                  <a:pt x="136" y="19"/>
                </a:moveTo>
                <a:cubicBezTo>
                  <a:pt x="136" y="29"/>
                  <a:pt x="144" y="37"/>
                  <a:pt x="154" y="37"/>
                </a:cubicBezTo>
                <a:cubicBezTo>
                  <a:pt x="165" y="37"/>
                  <a:pt x="172" y="29"/>
                  <a:pt x="172" y="19"/>
                </a:cubicBezTo>
                <a:cubicBezTo>
                  <a:pt x="172" y="9"/>
                  <a:pt x="165" y="1"/>
                  <a:pt x="154" y="1"/>
                </a:cubicBezTo>
                <a:cubicBezTo>
                  <a:pt x="144" y="1"/>
                  <a:pt x="136" y="9"/>
                  <a:pt x="136" y="19"/>
                </a:cubicBezTo>
                <a:moveTo>
                  <a:pt x="142" y="155"/>
                </a:moveTo>
                <a:cubicBezTo>
                  <a:pt x="166" y="155"/>
                  <a:pt x="166" y="155"/>
                  <a:pt x="166" y="155"/>
                </a:cubicBezTo>
                <a:cubicBezTo>
                  <a:pt x="166" y="52"/>
                  <a:pt x="166" y="52"/>
                  <a:pt x="166" y="52"/>
                </a:cubicBezTo>
                <a:cubicBezTo>
                  <a:pt x="142" y="52"/>
                  <a:pt x="142" y="52"/>
                  <a:pt x="142" y="52"/>
                </a:cubicBezTo>
                <a:lnTo>
                  <a:pt x="142" y="155"/>
                </a:lnTo>
                <a:close/>
                <a:moveTo>
                  <a:pt x="187" y="103"/>
                </a:moveTo>
                <a:cubicBezTo>
                  <a:pt x="187" y="135"/>
                  <a:pt x="206" y="157"/>
                  <a:pt x="238" y="157"/>
                </a:cubicBezTo>
                <a:cubicBezTo>
                  <a:pt x="267" y="157"/>
                  <a:pt x="285" y="142"/>
                  <a:pt x="287" y="119"/>
                </a:cubicBezTo>
                <a:cubicBezTo>
                  <a:pt x="263" y="119"/>
                  <a:pt x="263" y="119"/>
                  <a:pt x="263" y="119"/>
                </a:cubicBezTo>
                <a:cubicBezTo>
                  <a:pt x="260" y="130"/>
                  <a:pt x="253" y="136"/>
                  <a:pt x="238" y="136"/>
                </a:cubicBezTo>
                <a:cubicBezTo>
                  <a:pt x="221" y="136"/>
                  <a:pt x="211" y="124"/>
                  <a:pt x="211" y="103"/>
                </a:cubicBezTo>
                <a:cubicBezTo>
                  <a:pt x="211" y="82"/>
                  <a:pt x="221" y="70"/>
                  <a:pt x="238" y="70"/>
                </a:cubicBezTo>
                <a:cubicBezTo>
                  <a:pt x="253" y="70"/>
                  <a:pt x="260" y="77"/>
                  <a:pt x="263" y="88"/>
                </a:cubicBezTo>
                <a:cubicBezTo>
                  <a:pt x="287" y="88"/>
                  <a:pt x="287" y="88"/>
                  <a:pt x="287" y="88"/>
                </a:cubicBezTo>
                <a:cubicBezTo>
                  <a:pt x="285" y="65"/>
                  <a:pt x="267" y="49"/>
                  <a:pt x="238" y="49"/>
                </a:cubicBezTo>
                <a:cubicBezTo>
                  <a:pt x="206" y="49"/>
                  <a:pt x="187" y="71"/>
                  <a:pt x="187" y="103"/>
                </a:cubicBezTo>
                <a:moveTo>
                  <a:pt x="368" y="133"/>
                </a:moveTo>
                <a:cubicBezTo>
                  <a:pt x="365" y="134"/>
                  <a:pt x="360" y="134"/>
                  <a:pt x="356" y="134"/>
                </a:cubicBezTo>
                <a:cubicBezTo>
                  <a:pt x="346" y="134"/>
                  <a:pt x="341" y="132"/>
                  <a:pt x="341" y="114"/>
                </a:cubicBezTo>
                <a:cubicBezTo>
                  <a:pt x="341" y="72"/>
                  <a:pt x="341" y="72"/>
                  <a:pt x="341" y="72"/>
                </a:cubicBezTo>
                <a:cubicBezTo>
                  <a:pt x="364" y="72"/>
                  <a:pt x="364" y="72"/>
                  <a:pt x="364" y="72"/>
                </a:cubicBezTo>
                <a:cubicBezTo>
                  <a:pt x="364" y="52"/>
                  <a:pt x="364" y="52"/>
                  <a:pt x="364" y="52"/>
                </a:cubicBezTo>
                <a:cubicBezTo>
                  <a:pt x="341" y="52"/>
                  <a:pt x="341" y="52"/>
                  <a:pt x="341" y="52"/>
                </a:cubicBezTo>
                <a:cubicBezTo>
                  <a:pt x="341" y="21"/>
                  <a:pt x="341" y="21"/>
                  <a:pt x="341" y="21"/>
                </a:cubicBezTo>
                <a:cubicBezTo>
                  <a:pt x="317" y="21"/>
                  <a:pt x="317" y="21"/>
                  <a:pt x="317" y="21"/>
                </a:cubicBezTo>
                <a:cubicBezTo>
                  <a:pt x="317" y="52"/>
                  <a:pt x="317" y="52"/>
                  <a:pt x="317" y="52"/>
                </a:cubicBezTo>
                <a:cubicBezTo>
                  <a:pt x="299" y="52"/>
                  <a:pt x="299" y="52"/>
                  <a:pt x="299" y="52"/>
                </a:cubicBezTo>
                <a:cubicBezTo>
                  <a:pt x="299" y="72"/>
                  <a:pt x="299" y="72"/>
                  <a:pt x="299" y="72"/>
                </a:cubicBezTo>
                <a:cubicBezTo>
                  <a:pt x="317" y="72"/>
                  <a:pt x="317" y="72"/>
                  <a:pt x="317" y="72"/>
                </a:cubicBezTo>
                <a:cubicBezTo>
                  <a:pt x="317" y="120"/>
                  <a:pt x="317" y="120"/>
                  <a:pt x="317" y="120"/>
                </a:cubicBezTo>
                <a:cubicBezTo>
                  <a:pt x="317" y="154"/>
                  <a:pt x="338" y="156"/>
                  <a:pt x="350" y="156"/>
                </a:cubicBezTo>
                <a:cubicBezTo>
                  <a:pt x="357" y="156"/>
                  <a:pt x="364" y="155"/>
                  <a:pt x="368" y="155"/>
                </a:cubicBezTo>
                <a:cubicBezTo>
                  <a:pt x="368" y="133"/>
                  <a:pt x="368" y="133"/>
                  <a:pt x="368" y="133"/>
                </a:cubicBezTo>
                <a:moveTo>
                  <a:pt x="379" y="103"/>
                </a:moveTo>
                <a:cubicBezTo>
                  <a:pt x="379" y="133"/>
                  <a:pt x="399" y="157"/>
                  <a:pt x="433" y="157"/>
                </a:cubicBezTo>
                <a:cubicBezTo>
                  <a:pt x="467" y="157"/>
                  <a:pt x="487" y="133"/>
                  <a:pt x="487" y="103"/>
                </a:cubicBezTo>
                <a:cubicBezTo>
                  <a:pt x="487" y="73"/>
                  <a:pt x="467" y="49"/>
                  <a:pt x="433" y="49"/>
                </a:cubicBezTo>
                <a:cubicBezTo>
                  <a:pt x="399" y="49"/>
                  <a:pt x="379" y="73"/>
                  <a:pt x="379" y="103"/>
                </a:cubicBezTo>
                <a:moveTo>
                  <a:pt x="463" y="103"/>
                </a:moveTo>
                <a:cubicBezTo>
                  <a:pt x="463" y="122"/>
                  <a:pt x="453" y="136"/>
                  <a:pt x="433" y="136"/>
                </a:cubicBezTo>
                <a:cubicBezTo>
                  <a:pt x="414" y="136"/>
                  <a:pt x="403" y="122"/>
                  <a:pt x="403" y="103"/>
                </a:cubicBezTo>
                <a:cubicBezTo>
                  <a:pt x="403" y="84"/>
                  <a:pt x="414" y="70"/>
                  <a:pt x="433" y="70"/>
                </a:cubicBezTo>
                <a:cubicBezTo>
                  <a:pt x="453" y="70"/>
                  <a:pt x="463" y="84"/>
                  <a:pt x="463" y="103"/>
                </a:cubicBezTo>
                <a:moveTo>
                  <a:pt x="509" y="155"/>
                </a:moveTo>
                <a:cubicBezTo>
                  <a:pt x="533" y="155"/>
                  <a:pt x="533" y="155"/>
                  <a:pt x="533" y="155"/>
                </a:cubicBezTo>
                <a:cubicBezTo>
                  <a:pt x="533" y="109"/>
                  <a:pt x="533" y="109"/>
                  <a:pt x="533" y="109"/>
                </a:cubicBezTo>
                <a:cubicBezTo>
                  <a:pt x="533" y="86"/>
                  <a:pt x="543" y="73"/>
                  <a:pt x="560" y="73"/>
                </a:cubicBezTo>
                <a:cubicBezTo>
                  <a:pt x="564" y="73"/>
                  <a:pt x="566" y="73"/>
                  <a:pt x="569" y="73"/>
                </a:cubicBezTo>
                <a:cubicBezTo>
                  <a:pt x="569" y="51"/>
                  <a:pt x="569" y="51"/>
                  <a:pt x="569" y="51"/>
                </a:cubicBezTo>
                <a:cubicBezTo>
                  <a:pt x="567" y="51"/>
                  <a:pt x="564" y="50"/>
                  <a:pt x="560" y="50"/>
                </a:cubicBezTo>
                <a:cubicBezTo>
                  <a:pt x="549" y="50"/>
                  <a:pt x="536" y="57"/>
                  <a:pt x="533" y="72"/>
                </a:cubicBezTo>
                <a:cubicBezTo>
                  <a:pt x="533" y="52"/>
                  <a:pt x="533" y="52"/>
                  <a:pt x="533" y="52"/>
                </a:cubicBezTo>
                <a:cubicBezTo>
                  <a:pt x="509" y="52"/>
                  <a:pt x="509" y="52"/>
                  <a:pt x="509" y="52"/>
                </a:cubicBezTo>
                <a:lnTo>
                  <a:pt x="509" y="155"/>
                </a:lnTo>
                <a:close/>
                <a:moveTo>
                  <a:pt x="580" y="19"/>
                </a:moveTo>
                <a:cubicBezTo>
                  <a:pt x="580" y="29"/>
                  <a:pt x="588" y="37"/>
                  <a:pt x="598" y="37"/>
                </a:cubicBezTo>
                <a:cubicBezTo>
                  <a:pt x="609" y="37"/>
                  <a:pt x="616" y="29"/>
                  <a:pt x="616" y="19"/>
                </a:cubicBezTo>
                <a:cubicBezTo>
                  <a:pt x="616" y="9"/>
                  <a:pt x="609" y="1"/>
                  <a:pt x="598" y="1"/>
                </a:cubicBezTo>
                <a:cubicBezTo>
                  <a:pt x="588" y="1"/>
                  <a:pt x="580" y="9"/>
                  <a:pt x="580" y="19"/>
                </a:cubicBezTo>
                <a:moveTo>
                  <a:pt x="586" y="155"/>
                </a:moveTo>
                <a:cubicBezTo>
                  <a:pt x="610" y="155"/>
                  <a:pt x="610" y="155"/>
                  <a:pt x="610" y="155"/>
                </a:cubicBezTo>
                <a:cubicBezTo>
                  <a:pt x="610" y="52"/>
                  <a:pt x="610" y="52"/>
                  <a:pt x="610" y="52"/>
                </a:cubicBezTo>
                <a:cubicBezTo>
                  <a:pt x="586" y="52"/>
                  <a:pt x="586" y="52"/>
                  <a:pt x="586" y="52"/>
                </a:cubicBezTo>
                <a:lnTo>
                  <a:pt x="586" y="155"/>
                </a:lnTo>
                <a:close/>
                <a:moveTo>
                  <a:pt x="631" y="103"/>
                </a:moveTo>
                <a:cubicBezTo>
                  <a:pt x="631" y="133"/>
                  <a:pt x="648" y="157"/>
                  <a:pt x="682" y="157"/>
                </a:cubicBezTo>
                <a:cubicBezTo>
                  <a:pt x="694" y="157"/>
                  <a:pt x="708" y="151"/>
                  <a:pt x="715" y="141"/>
                </a:cubicBezTo>
                <a:cubicBezTo>
                  <a:pt x="715" y="155"/>
                  <a:pt x="715" y="155"/>
                  <a:pt x="715" y="155"/>
                </a:cubicBezTo>
                <a:cubicBezTo>
                  <a:pt x="739" y="155"/>
                  <a:pt x="739" y="155"/>
                  <a:pt x="739" y="155"/>
                </a:cubicBezTo>
                <a:cubicBezTo>
                  <a:pt x="739" y="52"/>
                  <a:pt x="739" y="52"/>
                  <a:pt x="739" y="52"/>
                </a:cubicBezTo>
                <a:cubicBezTo>
                  <a:pt x="715" y="52"/>
                  <a:pt x="715" y="52"/>
                  <a:pt x="715" y="52"/>
                </a:cubicBezTo>
                <a:cubicBezTo>
                  <a:pt x="715" y="66"/>
                  <a:pt x="715" y="66"/>
                  <a:pt x="715" y="66"/>
                </a:cubicBezTo>
                <a:cubicBezTo>
                  <a:pt x="708" y="55"/>
                  <a:pt x="696" y="49"/>
                  <a:pt x="682" y="49"/>
                </a:cubicBezTo>
                <a:cubicBezTo>
                  <a:pt x="650" y="49"/>
                  <a:pt x="631" y="73"/>
                  <a:pt x="631" y="103"/>
                </a:cubicBezTo>
                <a:moveTo>
                  <a:pt x="716" y="103"/>
                </a:moveTo>
                <a:cubicBezTo>
                  <a:pt x="716" y="121"/>
                  <a:pt x="706" y="136"/>
                  <a:pt x="685" y="136"/>
                </a:cubicBezTo>
                <a:cubicBezTo>
                  <a:pt x="666" y="136"/>
                  <a:pt x="655" y="122"/>
                  <a:pt x="655" y="103"/>
                </a:cubicBezTo>
                <a:cubicBezTo>
                  <a:pt x="655" y="84"/>
                  <a:pt x="666" y="70"/>
                  <a:pt x="685" y="70"/>
                </a:cubicBezTo>
                <a:cubicBezTo>
                  <a:pt x="706" y="70"/>
                  <a:pt x="716" y="85"/>
                  <a:pt x="716" y="103"/>
                </a:cubicBezTo>
                <a:moveTo>
                  <a:pt x="766" y="155"/>
                </a:moveTo>
                <a:cubicBezTo>
                  <a:pt x="790" y="155"/>
                  <a:pt x="790" y="155"/>
                  <a:pt x="790" y="155"/>
                </a:cubicBezTo>
                <a:cubicBezTo>
                  <a:pt x="790" y="98"/>
                  <a:pt x="790" y="98"/>
                  <a:pt x="790" y="98"/>
                </a:cubicBezTo>
                <a:cubicBezTo>
                  <a:pt x="790" y="80"/>
                  <a:pt x="799" y="70"/>
                  <a:pt x="815" y="70"/>
                </a:cubicBezTo>
                <a:cubicBezTo>
                  <a:pt x="832" y="70"/>
                  <a:pt x="837" y="79"/>
                  <a:pt x="837" y="101"/>
                </a:cubicBezTo>
                <a:cubicBezTo>
                  <a:pt x="837" y="155"/>
                  <a:pt x="837" y="155"/>
                  <a:pt x="837" y="155"/>
                </a:cubicBezTo>
                <a:cubicBezTo>
                  <a:pt x="861" y="155"/>
                  <a:pt x="861" y="155"/>
                  <a:pt x="861" y="155"/>
                </a:cubicBezTo>
                <a:cubicBezTo>
                  <a:pt x="861" y="90"/>
                  <a:pt x="861" y="90"/>
                  <a:pt x="861" y="90"/>
                </a:cubicBezTo>
                <a:cubicBezTo>
                  <a:pt x="861" y="63"/>
                  <a:pt x="849" y="49"/>
                  <a:pt x="824" y="49"/>
                </a:cubicBezTo>
                <a:cubicBezTo>
                  <a:pt x="809" y="49"/>
                  <a:pt x="797" y="55"/>
                  <a:pt x="790" y="66"/>
                </a:cubicBezTo>
                <a:cubicBezTo>
                  <a:pt x="790" y="52"/>
                  <a:pt x="790" y="52"/>
                  <a:pt x="790" y="52"/>
                </a:cubicBezTo>
                <a:cubicBezTo>
                  <a:pt x="766" y="52"/>
                  <a:pt x="766" y="52"/>
                  <a:pt x="766" y="52"/>
                </a:cubicBezTo>
                <a:lnTo>
                  <a:pt x="766" y="155"/>
                </a:lnTo>
                <a:close/>
                <a:moveTo>
                  <a:pt x="16" y="365"/>
                </a:moveTo>
                <a:cubicBezTo>
                  <a:pt x="106" y="365"/>
                  <a:pt x="106" y="365"/>
                  <a:pt x="106" y="365"/>
                </a:cubicBezTo>
                <a:cubicBezTo>
                  <a:pt x="106" y="343"/>
                  <a:pt x="106" y="343"/>
                  <a:pt x="106" y="343"/>
                </a:cubicBezTo>
                <a:cubicBezTo>
                  <a:pt x="42" y="343"/>
                  <a:pt x="42" y="343"/>
                  <a:pt x="42" y="343"/>
                </a:cubicBezTo>
                <a:cubicBezTo>
                  <a:pt x="42" y="300"/>
                  <a:pt x="42" y="300"/>
                  <a:pt x="42" y="300"/>
                </a:cubicBezTo>
                <a:cubicBezTo>
                  <a:pt x="106" y="300"/>
                  <a:pt x="106" y="300"/>
                  <a:pt x="106" y="300"/>
                </a:cubicBezTo>
                <a:cubicBezTo>
                  <a:pt x="106" y="277"/>
                  <a:pt x="106" y="277"/>
                  <a:pt x="106" y="277"/>
                </a:cubicBezTo>
                <a:cubicBezTo>
                  <a:pt x="42" y="277"/>
                  <a:pt x="42" y="277"/>
                  <a:pt x="42" y="277"/>
                </a:cubicBezTo>
                <a:cubicBezTo>
                  <a:pt x="42" y="233"/>
                  <a:pt x="42" y="233"/>
                  <a:pt x="42" y="233"/>
                </a:cubicBezTo>
                <a:cubicBezTo>
                  <a:pt x="106" y="233"/>
                  <a:pt x="106" y="233"/>
                  <a:pt x="106" y="233"/>
                </a:cubicBezTo>
                <a:cubicBezTo>
                  <a:pt x="106" y="211"/>
                  <a:pt x="106" y="211"/>
                  <a:pt x="106" y="211"/>
                </a:cubicBezTo>
                <a:cubicBezTo>
                  <a:pt x="16" y="211"/>
                  <a:pt x="16" y="211"/>
                  <a:pt x="16" y="211"/>
                </a:cubicBezTo>
                <a:lnTo>
                  <a:pt x="16" y="365"/>
                </a:lnTo>
                <a:close/>
                <a:moveTo>
                  <a:pt x="133" y="365"/>
                </a:moveTo>
                <a:cubicBezTo>
                  <a:pt x="157" y="365"/>
                  <a:pt x="157" y="365"/>
                  <a:pt x="157" y="365"/>
                </a:cubicBezTo>
                <a:cubicBezTo>
                  <a:pt x="157" y="211"/>
                  <a:pt x="157" y="211"/>
                  <a:pt x="157" y="211"/>
                </a:cubicBezTo>
                <a:cubicBezTo>
                  <a:pt x="133" y="211"/>
                  <a:pt x="133" y="211"/>
                  <a:pt x="133" y="211"/>
                </a:cubicBezTo>
                <a:lnTo>
                  <a:pt x="133" y="365"/>
                </a:lnTo>
                <a:close/>
                <a:moveTo>
                  <a:pt x="279" y="322"/>
                </a:moveTo>
                <a:cubicBezTo>
                  <a:pt x="280" y="316"/>
                  <a:pt x="280" y="313"/>
                  <a:pt x="280" y="309"/>
                </a:cubicBezTo>
                <a:cubicBezTo>
                  <a:pt x="280" y="280"/>
                  <a:pt x="260" y="260"/>
                  <a:pt x="231" y="260"/>
                </a:cubicBezTo>
                <a:cubicBezTo>
                  <a:pt x="199" y="260"/>
                  <a:pt x="179" y="281"/>
                  <a:pt x="179" y="314"/>
                </a:cubicBezTo>
                <a:cubicBezTo>
                  <a:pt x="179" y="347"/>
                  <a:pt x="199" y="368"/>
                  <a:pt x="231" y="368"/>
                </a:cubicBezTo>
                <a:cubicBezTo>
                  <a:pt x="256" y="368"/>
                  <a:pt x="276" y="354"/>
                  <a:pt x="279" y="335"/>
                </a:cubicBezTo>
                <a:cubicBezTo>
                  <a:pt x="254" y="335"/>
                  <a:pt x="254" y="335"/>
                  <a:pt x="254" y="335"/>
                </a:cubicBezTo>
                <a:cubicBezTo>
                  <a:pt x="250" y="343"/>
                  <a:pt x="243" y="347"/>
                  <a:pt x="231" y="347"/>
                </a:cubicBezTo>
                <a:cubicBezTo>
                  <a:pt x="214" y="347"/>
                  <a:pt x="203" y="338"/>
                  <a:pt x="203" y="322"/>
                </a:cubicBezTo>
                <a:cubicBezTo>
                  <a:pt x="279" y="322"/>
                  <a:pt x="279" y="322"/>
                  <a:pt x="279" y="322"/>
                </a:cubicBezTo>
                <a:moveTo>
                  <a:pt x="203" y="303"/>
                </a:moveTo>
                <a:cubicBezTo>
                  <a:pt x="203" y="289"/>
                  <a:pt x="213" y="279"/>
                  <a:pt x="230" y="279"/>
                </a:cubicBezTo>
                <a:cubicBezTo>
                  <a:pt x="247" y="279"/>
                  <a:pt x="256" y="288"/>
                  <a:pt x="256" y="303"/>
                </a:cubicBezTo>
                <a:lnTo>
                  <a:pt x="203" y="303"/>
                </a:lnTo>
                <a:close/>
                <a:moveTo>
                  <a:pt x="295" y="314"/>
                </a:moveTo>
                <a:cubicBezTo>
                  <a:pt x="295" y="346"/>
                  <a:pt x="314" y="368"/>
                  <a:pt x="346" y="368"/>
                </a:cubicBezTo>
                <a:cubicBezTo>
                  <a:pt x="375" y="368"/>
                  <a:pt x="393" y="353"/>
                  <a:pt x="395" y="330"/>
                </a:cubicBezTo>
                <a:cubicBezTo>
                  <a:pt x="371" y="330"/>
                  <a:pt x="371" y="330"/>
                  <a:pt x="371" y="330"/>
                </a:cubicBezTo>
                <a:cubicBezTo>
                  <a:pt x="368" y="341"/>
                  <a:pt x="361" y="347"/>
                  <a:pt x="346" y="347"/>
                </a:cubicBezTo>
                <a:cubicBezTo>
                  <a:pt x="329" y="347"/>
                  <a:pt x="319" y="335"/>
                  <a:pt x="319" y="314"/>
                </a:cubicBezTo>
                <a:cubicBezTo>
                  <a:pt x="319" y="293"/>
                  <a:pt x="329" y="281"/>
                  <a:pt x="346" y="281"/>
                </a:cubicBezTo>
                <a:cubicBezTo>
                  <a:pt x="361" y="281"/>
                  <a:pt x="368" y="287"/>
                  <a:pt x="371" y="299"/>
                </a:cubicBezTo>
                <a:cubicBezTo>
                  <a:pt x="395" y="299"/>
                  <a:pt x="395" y="299"/>
                  <a:pt x="395" y="299"/>
                </a:cubicBezTo>
                <a:cubicBezTo>
                  <a:pt x="393" y="275"/>
                  <a:pt x="375" y="260"/>
                  <a:pt x="346" y="260"/>
                </a:cubicBezTo>
                <a:cubicBezTo>
                  <a:pt x="314" y="260"/>
                  <a:pt x="295" y="282"/>
                  <a:pt x="295" y="314"/>
                </a:cubicBezTo>
                <a:moveTo>
                  <a:pt x="476" y="344"/>
                </a:moveTo>
                <a:cubicBezTo>
                  <a:pt x="473" y="345"/>
                  <a:pt x="467" y="345"/>
                  <a:pt x="464" y="345"/>
                </a:cubicBezTo>
                <a:cubicBezTo>
                  <a:pt x="454" y="345"/>
                  <a:pt x="449" y="343"/>
                  <a:pt x="449" y="325"/>
                </a:cubicBezTo>
                <a:cubicBezTo>
                  <a:pt x="449" y="282"/>
                  <a:pt x="449" y="282"/>
                  <a:pt x="449" y="282"/>
                </a:cubicBezTo>
                <a:cubicBezTo>
                  <a:pt x="472" y="282"/>
                  <a:pt x="472" y="282"/>
                  <a:pt x="472" y="282"/>
                </a:cubicBezTo>
                <a:cubicBezTo>
                  <a:pt x="472" y="262"/>
                  <a:pt x="472" y="262"/>
                  <a:pt x="472" y="262"/>
                </a:cubicBezTo>
                <a:cubicBezTo>
                  <a:pt x="449" y="262"/>
                  <a:pt x="449" y="262"/>
                  <a:pt x="449" y="262"/>
                </a:cubicBezTo>
                <a:cubicBezTo>
                  <a:pt x="449" y="231"/>
                  <a:pt x="449" y="231"/>
                  <a:pt x="449" y="231"/>
                </a:cubicBezTo>
                <a:cubicBezTo>
                  <a:pt x="425" y="231"/>
                  <a:pt x="425" y="231"/>
                  <a:pt x="425" y="231"/>
                </a:cubicBezTo>
                <a:cubicBezTo>
                  <a:pt x="425" y="262"/>
                  <a:pt x="425" y="262"/>
                  <a:pt x="425" y="262"/>
                </a:cubicBezTo>
                <a:cubicBezTo>
                  <a:pt x="407" y="262"/>
                  <a:pt x="407" y="262"/>
                  <a:pt x="407" y="262"/>
                </a:cubicBezTo>
                <a:cubicBezTo>
                  <a:pt x="407" y="282"/>
                  <a:pt x="407" y="282"/>
                  <a:pt x="407" y="282"/>
                </a:cubicBezTo>
                <a:cubicBezTo>
                  <a:pt x="425" y="282"/>
                  <a:pt x="425" y="282"/>
                  <a:pt x="425" y="282"/>
                </a:cubicBezTo>
                <a:cubicBezTo>
                  <a:pt x="425" y="330"/>
                  <a:pt x="425" y="330"/>
                  <a:pt x="425" y="330"/>
                </a:cubicBezTo>
                <a:cubicBezTo>
                  <a:pt x="425" y="365"/>
                  <a:pt x="446" y="367"/>
                  <a:pt x="458" y="367"/>
                </a:cubicBezTo>
                <a:cubicBezTo>
                  <a:pt x="465" y="367"/>
                  <a:pt x="472" y="366"/>
                  <a:pt x="476" y="365"/>
                </a:cubicBezTo>
                <a:cubicBezTo>
                  <a:pt x="476" y="344"/>
                  <a:pt x="476" y="344"/>
                  <a:pt x="476" y="344"/>
                </a:cubicBezTo>
                <a:moveTo>
                  <a:pt x="487" y="314"/>
                </a:moveTo>
                <a:cubicBezTo>
                  <a:pt x="487" y="344"/>
                  <a:pt x="507" y="368"/>
                  <a:pt x="541" y="368"/>
                </a:cubicBezTo>
                <a:cubicBezTo>
                  <a:pt x="575" y="368"/>
                  <a:pt x="595" y="344"/>
                  <a:pt x="595" y="314"/>
                </a:cubicBezTo>
                <a:cubicBezTo>
                  <a:pt x="595" y="284"/>
                  <a:pt x="575" y="260"/>
                  <a:pt x="541" y="260"/>
                </a:cubicBezTo>
                <a:cubicBezTo>
                  <a:pt x="507" y="260"/>
                  <a:pt x="487" y="284"/>
                  <a:pt x="487" y="314"/>
                </a:cubicBezTo>
                <a:moveTo>
                  <a:pt x="571" y="314"/>
                </a:moveTo>
                <a:cubicBezTo>
                  <a:pt x="571" y="333"/>
                  <a:pt x="560" y="347"/>
                  <a:pt x="541" y="347"/>
                </a:cubicBezTo>
                <a:cubicBezTo>
                  <a:pt x="522" y="347"/>
                  <a:pt x="511" y="333"/>
                  <a:pt x="511" y="314"/>
                </a:cubicBezTo>
                <a:cubicBezTo>
                  <a:pt x="511" y="295"/>
                  <a:pt x="522" y="281"/>
                  <a:pt x="541" y="281"/>
                </a:cubicBezTo>
                <a:cubicBezTo>
                  <a:pt x="560" y="281"/>
                  <a:pt x="571" y="295"/>
                  <a:pt x="571" y="314"/>
                </a:cubicBezTo>
                <a:moveTo>
                  <a:pt x="616" y="365"/>
                </a:moveTo>
                <a:cubicBezTo>
                  <a:pt x="641" y="365"/>
                  <a:pt x="641" y="365"/>
                  <a:pt x="641" y="365"/>
                </a:cubicBezTo>
                <a:cubicBezTo>
                  <a:pt x="641" y="320"/>
                  <a:pt x="641" y="320"/>
                  <a:pt x="641" y="320"/>
                </a:cubicBezTo>
                <a:cubicBezTo>
                  <a:pt x="641" y="296"/>
                  <a:pt x="651" y="284"/>
                  <a:pt x="668" y="284"/>
                </a:cubicBezTo>
                <a:cubicBezTo>
                  <a:pt x="672" y="284"/>
                  <a:pt x="674" y="284"/>
                  <a:pt x="677" y="284"/>
                </a:cubicBezTo>
                <a:cubicBezTo>
                  <a:pt x="677" y="262"/>
                  <a:pt x="677" y="262"/>
                  <a:pt x="677" y="262"/>
                </a:cubicBezTo>
                <a:cubicBezTo>
                  <a:pt x="675" y="261"/>
                  <a:pt x="672" y="261"/>
                  <a:pt x="668" y="261"/>
                </a:cubicBezTo>
                <a:cubicBezTo>
                  <a:pt x="657" y="261"/>
                  <a:pt x="644" y="268"/>
                  <a:pt x="641" y="282"/>
                </a:cubicBezTo>
                <a:cubicBezTo>
                  <a:pt x="641" y="262"/>
                  <a:pt x="641" y="262"/>
                  <a:pt x="641" y="262"/>
                </a:cubicBezTo>
                <a:cubicBezTo>
                  <a:pt x="616" y="262"/>
                  <a:pt x="616" y="262"/>
                  <a:pt x="616" y="262"/>
                </a:cubicBezTo>
                <a:lnTo>
                  <a:pt x="616" y="365"/>
                </a:lnTo>
                <a:close/>
                <a:moveTo>
                  <a:pt x="687" y="314"/>
                </a:moveTo>
                <a:cubicBezTo>
                  <a:pt x="687" y="344"/>
                  <a:pt x="705" y="368"/>
                  <a:pt x="738" y="368"/>
                </a:cubicBezTo>
                <a:cubicBezTo>
                  <a:pt x="750" y="368"/>
                  <a:pt x="765" y="362"/>
                  <a:pt x="771" y="351"/>
                </a:cubicBezTo>
                <a:cubicBezTo>
                  <a:pt x="771" y="365"/>
                  <a:pt x="771" y="365"/>
                  <a:pt x="771" y="365"/>
                </a:cubicBezTo>
                <a:cubicBezTo>
                  <a:pt x="795" y="365"/>
                  <a:pt x="795" y="365"/>
                  <a:pt x="795" y="365"/>
                </a:cubicBezTo>
                <a:cubicBezTo>
                  <a:pt x="795" y="262"/>
                  <a:pt x="795" y="262"/>
                  <a:pt x="795" y="262"/>
                </a:cubicBezTo>
                <a:cubicBezTo>
                  <a:pt x="771" y="262"/>
                  <a:pt x="771" y="262"/>
                  <a:pt x="771" y="262"/>
                </a:cubicBezTo>
                <a:cubicBezTo>
                  <a:pt x="771" y="276"/>
                  <a:pt x="771" y="276"/>
                  <a:pt x="771" y="276"/>
                </a:cubicBezTo>
                <a:cubicBezTo>
                  <a:pt x="765" y="266"/>
                  <a:pt x="752" y="260"/>
                  <a:pt x="738" y="260"/>
                </a:cubicBezTo>
                <a:cubicBezTo>
                  <a:pt x="706" y="260"/>
                  <a:pt x="687" y="284"/>
                  <a:pt x="687" y="314"/>
                </a:cubicBezTo>
                <a:moveTo>
                  <a:pt x="772" y="314"/>
                </a:moveTo>
                <a:cubicBezTo>
                  <a:pt x="772" y="331"/>
                  <a:pt x="762" y="347"/>
                  <a:pt x="741" y="347"/>
                </a:cubicBezTo>
                <a:cubicBezTo>
                  <a:pt x="723" y="347"/>
                  <a:pt x="711" y="333"/>
                  <a:pt x="711" y="314"/>
                </a:cubicBezTo>
                <a:cubicBezTo>
                  <a:pt x="711" y="295"/>
                  <a:pt x="723" y="281"/>
                  <a:pt x="741" y="281"/>
                </a:cubicBezTo>
                <a:cubicBezTo>
                  <a:pt x="762" y="281"/>
                  <a:pt x="772" y="296"/>
                  <a:pt x="772" y="314"/>
                </a:cubicBezTo>
                <a:moveTo>
                  <a:pt x="823" y="365"/>
                </a:moveTo>
                <a:cubicBezTo>
                  <a:pt x="847" y="365"/>
                  <a:pt x="847" y="365"/>
                  <a:pt x="847" y="365"/>
                </a:cubicBezTo>
                <a:cubicBezTo>
                  <a:pt x="847" y="211"/>
                  <a:pt x="847" y="211"/>
                  <a:pt x="847" y="211"/>
                </a:cubicBezTo>
                <a:cubicBezTo>
                  <a:pt x="823" y="211"/>
                  <a:pt x="823" y="211"/>
                  <a:pt x="823" y="211"/>
                </a:cubicBezTo>
                <a:lnTo>
                  <a:pt x="823" y="365"/>
                </a:lnTo>
                <a:close/>
                <a:moveTo>
                  <a:pt x="8" y="499"/>
                </a:moveTo>
                <a:cubicBezTo>
                  <a:pt x="8" y="546"/>
                  <a:pt x="38" y="580"/>
                  <a:pt x="88" y="580"/>
                </a:cubicBezTo>
                <a:cubicBezTo>
                  <a:pt x="131" y="580"/>
                  <a:pt x="158" y="556"/>
                  <a:pt x="163" y="523"/>
                </a:cubicBezTo>
                <a:cubicBezTo>
                  <a:pt x="135" y="523"/>
                  <a:pt x="135" y="523"/>
                  <a:pt x="135" y="523"/>
                </a:cubicBezTo>
                <a:cubicBezTo>
                  <a:pt x="130" y="544"/>
                  <a:pt x="114" y="557"/>
                  <a:pt x="88" y="557"/>
                </a:cubicBezTo>
                <a:cubicBezTo>
                  <a:pt x="54" y="557"/>
                  <a:pt x="34" y="534"/>
                  <a:pt x="34" y="499"/>
                </a:cubicBezTo>
                <a:cubicBezTo>
                  <a:pt x="34" y="463"/>
                  <a:pt x="54" y="440"/>
                  <a:pt x="88" y="440"/>
                </a:cubicBezTo>
                <a:cubicBezTo>
                  <a:pt x="114" y="440"/>
                  <a:pt x="130" y="453"/>
                  <a:pt x="135" y="474"/>
                </a:cubicBezTo>
                <a:cubicBezTo>
                  <a:pt x="163" y="474"/>
                  <a:pt x="163" y="474"/>
                  <a:pt x="163" y="474"/>
                </a:cubicBezTo>
                <a:cubicBezTo>
                  <a:pt x="158" y="442"/>
                  <a:pt x="131" y="418"/>
                  <a:pt x="88" y="418"/>
                </a:cubicBezTo>
                <a:cubicBezTo>
                  <a:pt x="38" y="418"/>
                  <a:pt x="8" y="451"/>
                  <a:pt x="8" y="499"/>
                </a:cubicBezTo>
                <a:moveTo>
                  <a:pt x="177" y="525"/>
                </a:moveTo>
                <a:cubicBezTo>
                  <a:pt x="177" y="555"/>
                  <a:pt x="198" y="579"/>
                  <a:pt x="231" y="579"/>
                </a:cubicBezTo>
                <a:cubicBezTo>
                  <a:pt x="265" y="579"/>
                  <a:pt x="286" y="555"/>
                  <a:pt x="286" y="525"/>
                </a:cubicBezTo>
                <a:cubicBezTo>
                  <a:pt x="286" y="494"/>
                  <a:pt x="265" y="470"/>
                  <a:pt x="231" y="470"/>
                </a:cubicBezTo>
                <a:cubicBezTo>
                  <a:pt x="198" y="470"/>
                  <a:pt x="177" y="494"/>
                  <a:pt x="177" y="525"/>
                </a:cubicBezTo>
                <a:moveTo>
                  <a:pt x="262" y="525"/>
                </a:moveTo>
                <a:cubicBezTo>
                  <a:pt x="262" y="543"/>
                  <a:pt x="251" y="557"/>
                  <a:pt x="231" y="557"/>
                </a:cubicBezTo>
                <a:cubicBezTo>
                  <a:pt x="212" y="557"/>
                  <a:pt x="201" y="543"/>
                  <a:pt x="201" y="525"/>
                </a:cubicBezTo>
                <a:cubicBezTo>
                  <a:pt x="201" y="506"/>
                  <a:pt x="212" y="492"/>
                  <a:pt x="231" y="492"/>
                </a:cubicBezTo>
                <a:cubicBezTo>
                  <a:pt x="251" y="492"/>
                  <a:pt x="262" y="506"/>
                  <a:pt x="262" y="525"/>
                </a:cubicBezTo>
                <a:moveTo>
                  <a:pt x="307" y="576"/>
                </a:moveTo>
                <a:cubicBezTo>
                  <a:pt x="331" y="576"/>
                  <a:pt x="331" y="576"/>
                  <a:pt x="331" y="576"/>
                </a:cubicBezTo>
                <a:cubicBezTo>
                  <a:pt x="331" y="521"/>
                  <a:pt x="331" y="521"/>
                  <a:pt x="331" y="521"/>
                </a:cubicBezTo>
                <a:cubicBezTo>
                  <a:pt x="331" y="497"/>
                  <a:pt x="341" y="491"/>
                  <a:pt x="353" y="491"/>
                </a:cubicBezTo>
                <a:cubicBezTo>
                  <a:pt x="366" y="491"/>
                  <a:pt x="372" y="498"/>
                  <a:pt x="372" y="515"/>
                </a:cubicBezTo>
                <a:cubicBezTo>
                  <a:pt x="372" y="576"/>
                  <a:pt x="372" y="576"/>
                  <a:pt x="372" y="576"/>
                </a:cubicBezTo>
                <a:cubicBezTo>
                  <a:pt x="396" y="576"/>
                  <a:pt x="396" y="576"/>
                  <a:pt x="396" y="576"/>
                </a:cubicBezTo>
                <a:cubicBezTo>
                  <a:pt x="396" y="521"/>
                  <a:pt x="396" y="521"/>
                  <a:pt x="396" y="521"/>
                </a:cubicBezTo>
                <a:cubicBezTo>
                  <a:pt x="396" y="497"/>
                  <a:pt x="405" y="491"/>
                  <a:pt x="418" y="491"/>
                </a:cubicBezTo>
                <a:cubicBezTo>
                  <a:pt x="430" y="491"/>
                  <a:pt x="437" y="498"/>
                  <a:pt x="437" y="515"/>
                </a:cubicBezTo>
                <a:cubicBezTo>
                  <a:pt x="437" y="576"/>
                  <a:pt x="437" y="576"/>
                  <a:pt x="437" y="576"/>
                </a:cubicBezTo>
                <a:cubicBezTo>
                  <a:pt x="461" y="576"/>
                  <a:pt x="461" y="576"/>
                  <a:pt x="461" y="576"/>
                </a:cubicBezTo>
                <a:cubicBezTo>
                  <a:pt x="461" y="511"/>
                  <a:pt x="461" y="511"/>
                  <a:pt x="461" y="511"/>
                </a:cubicBezTo>
                <a:cubicBezTo>
                  <a:pt x="461" y="492"/>
                  <a:pt x="455" y="470"/>
                  <a:pt x="424" y="470"/>
                </a:cubicBezTo>
                <a:cubicBezTo>
                  <a:pt x="409" y="470"/>
                  <a:pt x="397" y="478"/>
                  <a:pt x="392" y="489"/>
                </a:cubicBezTo>
                <a:cubicBezTo>
                  <a:pt x="388" y="479"/>
                  <a:pt x="378" y="470"/>
                  <a:pt x="360" y="470"/>
                </a:cubicBezTo>
                <a:cubicBezTo>
                  <a:pt x="346" y="470"/>
                  <a:pt x="335" y="478"/>
                  <a:pt x="331" y="487"/>
                </a:cubicBezTo>
                <a:cubicBezTo>
                  <a:pt x="331" y="473"/>
                  <a:pt x="331" y="473"/>
                  <a:pt x="331" y="473"/>
                </a:cubicBezTo>
                <a:cubicBezTo>
                  <a:pt x="307" y="473"/>
                  <a:pt x="307" y="473"/>
                  <a:pt x="307" y="473"/>
                </a:cubicBezTo>
                <a:lnTo>
                  <a:pt x="307" y="576"/>
                </a:lnTo>
                <a:close/>
                <a:moveTo>
                  <a:pt x="488" y="576"/>
                </a:moveTo>
                <a:cubicBezTo>
                  <a:pt x="512" y="576"/>
                  <a:pt x="512" y="576"/>
                  <a:pt x="512" y="576"/>
                </a:cubicBezTo>
                <a:cubicBezTo>
                  <a:pt x="512" y="521"/>
                  <a:pt x="512" y="521"/>
                  <a:pt x="512" y="521"/>
                </a:cubicBezTo>
                <a:cubicBezTo>
                  <a:pt x="512" y="497"/>
                  <a:pt x="522" y="491"/>
                  <a:pt x="534" y="491"/>
                </a:cubicBezTo>
                <a:cubicBezTo>
                  <a:pt x="547" y="491"/>
                  <a:pt x="553" y="498"/>
                  <a:pt x="553" y="515"/>
                </a:cubicBezTo>
                <a:cubicBezTo>
                  <a:pt x="553" y="576"/>
                  <a:pt x="553" y="576"/>
                  <a:pt x="553" y="576"/>
                </a:cubicBezTo>
                <a:cubicBezTo>
                  <a:pt x="577" y="576"/>
                  <a:pt x="577" y="576"/>
                  <a:pt x="577" y="576"/>
                </a:cubicBezTo>
                <a:cubicBezTo>
                  <a:pt x="577" y="521"/>
                  <a:pt x="577" y="521"/>
                  <a:pt x="577" y="521"/>
                </a:cubicBezTo>
                <a:cubicBezTo>
                  <a:pt x="577" y="497"/>
                  <a:pt x="587" y="491"/>
                  <a:pt x="599" y="491"/>
                </a:cubicBezTo>
                <a:cubicBezTo>
                  <a:pt x="611" y="491"/>
                  <a:pt x="618" y="498"/>
                  <a:pt x="618" y="515"/>
                </a:cubicBezTo>
                <a:cubicBezTo>
                  <a:pt x="618" y="576"/>
                  <a:pt x="618" y="576"/>
                  <a:pt x="618" y="576"/>
                </a:cubicBezTo>
                <a:cubicBezTo>
                  <a:pt x="642" y="576"/>
                  <a:pt x="642" y="576"/>
                  <a:pt x="642" y="576"/>
                </a:cubicBezTo>
                <a:cubicBezTo>
                  <a:pt x="642" y="511"/>
                  <a:pt x="642" y="511"/>
                  <a:pt x="642" y="511"/>
                </a:cubicBezTo>
                <a:cubicBezTo>
                  <a:pt x="642" y="492"/>
                  <a:pt x="636" y="470"/>
                  <a:pt x="605" y="470"/>
                </a:cubicBezTo>
                <a:cubicBezTo>
                  <a:pt x="590" y="470"/>
                  <a:pt x="578" y="478"/>
                  <a:pt x="573" y="489"/>
                </a:cubicBezTo>
                <a:cubicBezTo>
                  <a:pt x="569" y="479"/>
                  <a:pt x="560" y="470"/>
                  <a:pt x="541" y="470"/>
                </a:cubicBezTo>
                <a:cubicBezTo>
                  <a:pt x="527" y="470"/>
                  <a:pt x="517" y="478"/>
                  <a:pt x="512" y="487"/>
                </a:cubicBezTo>
                <a:cubicBezTo>
                  <a:pt x="512" y="473"/>
                  <a:pt x="512" y="473"/>
                  <a:pt x="512" y="473"/>
                </a:cubicBezTo>
                <a:cubicBezTo>
                  <a:pt x="488" y="473"/>
                  <a:pt x="488" y="473"/>
                  <a:pt x="488" y="473"/>
                </a:cubicBezTo>
                <a:lnTo>
                  <a:pt x="488" y="576"/>
                </a:lnTo>
                <a:close/>
                <a:moveTo>
                  <a:pt x="663" y="440"/>
                </a:moveTo>
                <a:cubicBezTo>
                  <a:pt x="663" y="450"/>
                  <a:pt x="670" y="458"/>
                  <a:pt x="681" y="458"/>
                </a:cubicBezTo>
                <a:cubicBezTo>
                  <a:pt x="691" y="458"/>
                  <a:pt x="699" y="450"/>
                  <a:pt x="699" y="440"/>
                </a:cubicBezTo>
                <a:cubicBezTo>
                  <a:pt x="699" y="430"/>
                  <a:pt x="691" y="423"/>
                  <a:pt x="681" y="423"/>
                </a:cubicBezTo>
                <a:cubicBezTo>
                  <a:pt x="670" y="423"/>
                  <a:pt x="663" y="430"/>
                  <a:pt x="663" y="440"/>
                </a:cubicBezTo>
                <a:moveTo>
                  <a:pt x="669" y="576"/>
                </a:moveTo>
                <a:cubicBezTo>
                  <a:pt x="693" y="576"/>
                  <a:pt x="693" y="576"/>
                  <a:pt x="693" y="576"/>
                </a:cubicBezTo>
                <a:cubicBezTo>
                  <a:pt x="693" y="473"/>
                  <a:pt x="693" y="473"/>
                  <a:pt x="693" y="473"/>
                </a:cubicBezTo>
                <a:cubicBezTo>
                  <a:pt x="669" y="473"/>
                  <a:pt x="669" y="473"/>
                  <a:pt x="669" y="473"/>
                </a:cubicBezTo>
                <a:lnTo>
                  <a:pt x="669" y="576"/>
                </a:lnTo>
                <a:close/>
                <a:moveTo>
                  <a:pt x="713" y="544"/>
                </a:moveTo>
                <a:cubicBezTo>
                  <a:pt x="713" y="563"/>
                  <a:pt x="730" y="579"/>
                  <a:pt x="757" y="579"/>
                </a:cubicBezTo>
                <a:cubicBezTo>
                  <a:pt x="783" y="579"/>
                  <a:pt x="797" y="565"/>
                  <a:pt x="797" y="545"/>
                </a:cubicBezTo>
                <a:cubicBezTo>
                  <a:pt x="797" y="532"/>
                  <a:pt x="787" y="521"/>
                  <a:pt x="773" y="517"/>
                </a:cubicBezTo>
                <a:cubicBezTo>
                  <a:pt x="749" y="510"/>
                  <a:pt x="749" y="510"/>
                  <a:pt x="749" y="510"/>
                </a:cubicBezTo>
                <a:cubicBezTo>
                  <a:pt x="744" y="509"/>
                  <a:pt x="740" y="505"/>
                  <a:pt x="740" y="499"/>
                </a:cubicBezTo>
                <a:cubicBezTo>
                  <a:pt x="740" y="493"/>
                  <a:pt x="747" y="489"/>
                  <a:pt x="755" y="489"/>
                </a:cubicBezTo>
                <a:cubicBezTo>
                  <a:pt x="766" y="489"/>
                  <a:pt x="773" y="494"/>
                  <a:pt x="773" y="502"/>
                </a:cubicBezTo>
                <a:cubicBezTo>
                  <a:pt x="796" y="502"/>
                  <a:pt x="796" y="502"/>
                  <a:pt x="796" y="502"/>
                </a:cubicBezTo>
                <a:cubicBezTo>
                  <a:pt x="796" y="484"/>
                  <a:pt x="783" y="470"/>
                  <a:pt x="756" y="470"/>
                </a:cubicBezTo>
                <a:cubicBezTo>
                  <a:pt x="732" y="470"/>
                  <a:pt x="716" y="484"/>
                  <a:pt x="716" y="501"/>
                </a:cubicBezTo>
                <a:cubicBezTo>
                  <a:pt x="716" y="514"/>
                  <a:pt x="723" y="525"/>
                  <a:pt x="739" y="529"/>
                </a:cubicBezTo>
                <a:cubicBezTo>
                  <a:pt x="765" y="536"/>
                  <a:pt x="765" y="536"/>
                  <a:pt x="765" y="536"/>
                </a:cubicBezTo>
                <a:cubicBezTo>
                  <a:pt x="771" y="538"/>
                  <a:pt x="773" y="543"/>
                  <a:pt x="773" y="547"/>
                </a:cubicBezTo>
                <a:cubicBezTo>
                  <a:pt x="773" y="555"/>
                  <a:pt x="767" y="559"/>
                  <a:pt x="758" y="559"/>
                </a:cubicBezTo>
                <a:cubicBezTo>
                  <a:pt x="746" y="559"/>
                  <a:pt x="737" y="553"/>
                  <a:pt x="737" y="544"/>
                </a:cubicBezTo>
                <a:cubicBezTo>
                  <a:pt x="713" y="544"/>
                  <a:pt x="713" y="544"/>
                  <a:pt x="713" y="544"/>
                </a:cubicBezTo>
                <a:moveTo>
                  <a:pt x="813" y="544"/>
                </a:moveTo>
                <a:cubicBezTo>
                  <a:pt x="813" y="563"/>
                  <a:pt x="830" y="579"/>
                  <a:pt x="857" y="579"/>
                </a:cubicBezTo>
                <a:cubicBezTo>
                  <a:pt x="883" y="579"/>
                  <a:pt x="897" y="565"/>
                  <a:pt x="897" y="545"/>
                </a:cubicBezTo>
                <a:cubicBezTo>
                  <a:pt x="897" y="532"/>
                  <a:pt x="887" y="521"/>
                  <a:pt x="874" y="517"/>
                </a:cubicBezTo>
                <a:cubicBezTo>
                  <a:pt x="849" y="510"/>
                  <a:pt x="849" y="510"/>
                  <a:pt x="849" y="510"/>
                </a:cubicBezTo>
                <a:cubicBezTo>
                  <a:pt x="844" y="509"/>
                  <a:pt x="840" y="505"/>
                  <a:pt x="840" y="499"/>
                </a:cubicBezTo>
                <a:cubicBezTo>
                  <a:pt x="840" y="493"/>
                  <a:pt x="847" y="489"/>
                  <a:pt x="855" y="489"/>
                </a:cubicBezTo>
                <a:cubicBezTo>
                  <a:pt x="866" y="489"/>
                  <a:pt x="873" y="494"/>
                  <a:pt x="873" y="502"/>
                </a:cubicBezTo>
                <a:cubicBezTo>
                  <a:pt x="896" y="502"/>
                  <a:pt x="896" y="502"/>
                  <a:pt x="896" y="502"/>
                </a:cubicBezTo>
                <a:cubicBezTo>
                  <a:pt x="896" y="484"/>
                  <a:pt x="883" y="470"/>
                  <a:pt x="856" y="470"/>
                </a:cubicBezTo>
                <a:cubicBezTo>
                  <a:pt x="832" y="470"/>
                  <a:pt x="816" y="484"/>
                  <a:pt x="816" y="501"/>
                </a:cubicBezTo>
                <a:cubicBezTo>
                  <a:pt x="816" y="514"/>
                  <a:pt x="823" y="525"/>
                  <a:pt x="839" y="529"/>
                </a:cubicBezTo>
                <a:cubicBezTo>
                  <a:pt x="865" y="536"/>
                  <a:pt x="865" y="536"/>
                  <a:pt x="865" y="536"/>
                </a:cubicBezTo>
                <a:cubicBezTo>
                  <a:pt x="871" y="538"/>
                  <a:pt x="873" y="543"/>
                  <a:pt x="873" y="547"/>
                </a:cubicBezTo>
                <a:cubicBezTo>
                  <a:pt x="873" y="555"/>
                  <a:pt x="867" y="559"/>
                  <a:pt x="858" y="559"/>
                </a:cubicBezTo>
                <a:cubicBezTo>
                  <a:pt x="846" y="559"/>
                  <a:pt x="837" y="553"/>
                  <a:pt x="837" y="544"/>
                </a:cubicBezTo>
                <a:cubicBezTo>
                  <a:pt x="813" y="544"/>
                  <a:pt x="813" y="544"/>
                  <a:pt x="813" y="544"/>
                </a:cubicBezTo>
                <a:moveTo>
                  <a:pt x="913" y="440"/>
                </a:moveTo>
                <a:cubicBezTo>
                  <a:pt x="913" y="450"/>
                  <a:pt x="921" y="458"/>
                  <a:pt x="931" y="458"/>
                </a:cubicBezTo>
                <a:cubicBezTo>
                  <a:pt x="942" y="458"/>
                  <a:pt x="949" y="450"/>
                  <a:pt x="949" y="440"/>
                </a:cubicBezTo>
                <a:cubicBezTo>
                  <a:pt x="949" y="430"/>
                  <a:pt x="942" y="423"/>
                  <a:pt x="931" y="423"/>
                </a:cubicBezTo>
                <a:cubicBezTo>
                  <a:pt x="921" y="423"/>
                  <a:pt x="913" y="430"/>
                  <a:pt x="913" y="440"/>
                </a:cubicBezTo>
                <a:moveTo>
                  <a:pt x="919" y="576"/>
                </a:moveTo>
                <a:cubicBezTo>
                  <a:pt x="943" y="576"/>
                  <a:pt x="943" y="576"/>
                  <a:pt x="943" y="576"/>
                </a:cubicBezTo>
                <a:cubicBezTo>
                  <a:pt x="943" y="473"/>
                  <a:pt x="943" y="473"/>
                  <a:pt x="943" y="473"/>
                </a:cubicBezTo>
                <a:cubicBezTo>
                  <a:pt x="919" y="473"/>
                  <a:pt x="919" y="473"/>
                  <a:pt x="919" y="473"/>
                </a:cubicBezTo>
                <a:lnTo>
                  <a:pt x="919" y="576"/>
                </a:lnTo>
                <a:close/>
                <a:moveTo>
                  <a:pt x="964" y="525"/>
                </a:moveTo>
                <a:cubicBezTo>
                  <a:pt x="964" y="555"/>
                  <a:pt x="984" y="579"/>
                  <a:pt x="1018" y="579"/>
                </a:cubicBezTo>
                <a:cubicBezTo>
                  <a:pt x="1052" y="579"/>
                  <a:pt x="1072" y="555"/>
                  <a:pt x="1072" y="525"/>
                </a:cubicBezTo>
                <a:cubicBezTo>
                  <a:pt x="1072" y="494"/>
                  <a:pt x="1052" y="470"/>
                  <a:pt x="1018" y="470"/>
                </a:cubicBezTo>
                <a:cubicBezTo>
                  <a:pt x="984" y="470"/>
                  <a:pt x="964" y="494"/>
                  <a:pt x="964" y="525"/>
                </a:cubicBezTo>
                <a:moveTo>
                  <a:pt x="1048" y="525"/>
                </a:moveTo>
                <a:cubicBezTo>
                  <a:pt x="1048" y="543"/>
                  <a:pt x="1037" y="557"/>
                  <a:pt x="1018" y="557"/>
                </a:cubicBezTo>
                <a:cubicBezTo>
                  <a:pt x="998" y="557"/>
                  <a:pt x="988" y="543"/>
                  <a:pt x="988" y="525"/>
                </a:cubicBezTo>
                <a:cubicBezTo>
                  <a:pt x="988" y="506"/>
                  <a:pt x="998" y="492"/>
                  <a:pt x="1018" y="492"/>
                </a:cubicBezTo>
                <a:cubicBezTo>
                  <a:pt x="1037" y="492"/>
                  <a:pt x="1048" y="506"/>
                  <a:pt x="1048" y="525"/>
                </a:cubicBezTo>
                <a:moveTo>
                  <a:pt x="1093" y="576"/>
                </a:moveTo>
                <a:cubicBezTo>
                  <a:pt x="1117" y="576"/>
                  <a:pt x="1117" y="576"/>
                  <a:pt x="1117" y="576"/>
                </a:cubicBezTo>
                <a:cubicBezTo>
                  <a:pt x="1117" y="519"/>
                  <a:pt x="1117" y="519"/>
                  <a:pt x="1117" y="519"/>
                </a:cubicBezTo>
                <a:cubicBezTo>
                  <a:pt x="1117" y="501"/>
                  <a:pt x="1126" y="491"/>
                  <a:pt x="1142" y="491"/>
                </a:cubicBezTo>
                <a:cubicBezTo>
                  <a:pt x="1159" y="491"/>
                  <a:pt x="1164" y="500"/>
                  <a:pt x="1164" y="522"/>
                </a:cubicBezTo>
                <a:cubicBezTo>
                  <a:pt x="1164" y="576"/>
                  <a:pt x="1164" y="576"/>
                  <a:pt x="1164" y="576"/>
                </a:cubicBezTo>
                <a:cubicBezTo>
                  <a:pt x="1188" y="576"/>
                  <a:pt x="1188" y="576"/>
                  <a:pt x="1188" y="576"/>
                </a:cubicBezTo>
                <a:cubicBezTo>
                  <a:pt x="1188" y="511"/>
                  <a:pt x="1188" y="511"/>
                  <a:pt x="1188" y="511"/>
                </a:cubicBezTo>
                <a:cubicBezTo>
                  <a:pt x="1188" y="484"/>
                  <a:pt x="1176" y="470"/>
                  <a:pt x="1151" y="470"/>
                </a:cubicBezTo>
                <a:cubicBezTo>
                  <a:pt x="1136" y="470"/>
                  <a:pt x="1124" y="476"/>
                  <a:pt x="1117" y="487"/>
                </a:cubicBezTo>
                <a:cubicBezTo>
                  <a:pt x="1117" y="473"/>
                  <a:pt x="1117" y="473"/>
                  <a:pt x="1117" y="473"/>
                </a:cubicBezTo>
                <a:cubicBezTo>
                  <a:pt x="1093" y="473"/>
                  <a:pt x="1093" y="473"/>
                  <a:pt x="1093" y="473"/>
                </a:cubicBezTo>
                <a:lnTo>
                  <a:pt x="1093" y="576"/>
                </a:lnTo>
                <a:close/>
              </a:path>
            </a:pathLst>
          </a:custGeom>
          <a:solidFill>
            <a:srgbClr val="00263A"/>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AU"/>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200025</xdr:colOff>
      <xdr:row>0</xdr:row>
      <xdr:rowOff>63501</xdr:rowOff>
    </xdr:from>
    <xdr:to>
      <xdr:col>13</xdr:col>
      <xdr:colOff>780627</xdr:colOff>
      <xdr:row>3</xdr:row>
      <xdr:rowOff>9526</xdr:rowOff>
    </xdr:to>
    <xdr:grpSp>
      <xdr:nvGrpSpPr>
        <xdr:cNvPr id="2" name="Group 1">
          <a:extLst>
            <a:ext uri="{FF2B5EF4-FFF2-40B4-BE49-F238E27FC236}">
              <a16:creationId xmlns:a16="http://schemas.microsoft.com/office/drawing/2014/main" id="{27851765-11A2-47AE-886A-B46F7887F0C0}"/>
            </a:ext>
          </a:extLst>
        </xdr:cNvPr>
        <xdr:cNvGrpSpPr/>
      </xdr:nvGrpSpPr>
      <xdr:grpSpPr>
        <a:xfrm>
          <a:off x="10410825" y="63501"/>
          <a:ext cx="1406102" cy="549275"/>
          <a:chOff x="0" y="0"/>
          <a:chExt cx="6619876" cy="2441575"/>
        </a:xfrm>
      </xdr:grpSpPr>
      <xdr:sp macro="" textlink="">
        <xdr:nvSpPr>
          <xdr:cNvPr id="3" name="Freeform 5">
            <a:extLst>
              <a:ext uri="{FF2B5EF4-FFF2-40B4-BE49-F238E27FC236}">
                <a16:creationId xmlns:a16="http://schemas.microsoft.com/office/drawing/2014/main" id="{69E0BD98-E2FE-C905-CB51-BEACCB8F32D7}"/>
              </a:ext>
            </a:extLst>
          </xdr:cNvPr>
          <xdr:cNvSpPr>
            <a:spLocks noEditPoints="1"/>
          </xdr:cNvSpPr>
        </xdr:nvSpPr>
        <xdr:spPr bwMode="auto">
          <a:xfrm>
            <a:off x="0" y="0"/>
            <a:ext cx="2482850" cy="2441575"/>
          </a:xfrm>
          <a:custGeom>
            <a:avLst/>
            <a:gdLst>
              <a:gd name="T0" fmla="*/ 435 w 748"/>
              <a:gd name="T1" fmla="*/ 23 h 729"/>
              <a:gd name="T2" fmla="*/ 90 w 748"/>
              <a:gd name="T3" fmla="*/ 257 h 729"/>
              <a:gd name="T4" fmla="*/ 101 w 748"/>
              <a:gd name="T5" fmla="*/ 355 h 729"/>
              <a:gd name="T6" fmla="*/ 63 w 748"/>
              <a:gd name="T7" fmla="*/ 417 h 729"/>
              <a:gd name="T8" fmla="*/ 47 w 748"/>
              <a:gd name="T9" fmla="*/ 279 h 729"/>
              <a:gd name="T10" fmla="*/ 45 w 748"/>
              <a:gd name="T11" fmla="*/ 257 h 729"/>
              <a:gd name="T12" fmla="*/ 0 w 748"/>
              <a:gd name="T13" fmla="*/ 257 h 729"/>
              <a:gd name="T14" fmla="*/ 25 w 748"/>
              <a:gd name="T15" fmla="*/ 475 h 729"/>
              <a:gd name="T16" fmla="*/ 308 w 748"/>
              <a:gd name="T17" fmla="*/ 709 h 729"/>
              <a:gd name="T18" fmla="*/ 713 w 748"/>
              <a:gd name="T19" fmla="*/ 326 h 729"/>
              <a:gd name="T20" fmla="*/ 435 w 748"/>
              <a:gd name="T21" fmla="*/ 23 h 729"/>
              <a:gd name="T22" fmla="*/ 80 w 748"/>
              <a:gd name="T23" fmla="*/ 475 h 729"/>
              <a:gd name="T24" fmla="*/ 213 w 748"/>
              <a:gd name="T25" fmla="*/ 257 h 729"/>
              <a:gd name="T26" fmla="*/ 265 w 748"/>
              <a:gd name="T27" fmla="*/ 257 h 729"/>
              <a:gd name="T28" fmla="*/ 131 w 748"/>
              <a:gd name="T29" fmla="*/ 475 h 729"/>
              <a:gd name="T30" fmla="*/ 80 w 748"/>
              <a:gd name="T31" fmla="*/ 475 h 729"/>
              <a:gd name="T32" fmla="*/ 444 w 748"/>
              <a:gd name="T33" fmla="*/ 300 h 729"/>
              <a:gd name="T34" fmla="*/ 334 w 748"/>
              <a:gd name="T35" fmla="*/ 300 h 729"/>
              <a:gd name="T36" fmla="*/ 324 w 748"/>
              <a:gd name="T37" fmla="*/ 344 h 729"/>
              <a:gd name="T38" fmla="*/ 420 w 748"/>
              <a:gd name="T39" fmla="*/ 344 h 729"/>
              <a:gd name="T40" fmla="*/ 410 w 748"/>
              <a:gd name="T41" fmla="*/ 386 h 729"/>
              <a:gd name="T42" fmla="*/ 314 w 748"/>
              <a:gd name="T43" fmla="*/ 386 h 729"/>
              <a:gd name="T44" fmla="*/ 303 w 748"/>
              <a:gd name="T45" fmla="*/ 432 h 729"/>
              <a:gd name="T46" fmla="*/ 415 w 748"/>
              <a:gd name="T47" fmla="*/ 432 h 729"/>
              <a:gd name="T48" fmla="*/ 405 w 748"/>
              <a:gd name="T49" fmla="*/ 475 h 729"/>
              <a:gd name="T50" fmla="*/ 248 w 748"/>
              <a:gd name="T51" fmla="*/ 475 h 729"/>
              <a:gd name="T52" fmla="*/ 298 w 748"/>
              <a:gd name="T53" fmla="*/ 257 h 729"/>
              <a:gd name="T54" fmla="*/ 454 w 748"/>
              <a:gd name="T55" fmla="*/ 257 h 729"/>
              <a:gd name="T56" fmla="*/ 444 w 748"/>
              <a:gd name="T57" fmla="*/ 300 h 729"/>
              <a:gd name="T58" fmla="*/ 563 w 748"/>
              <a:gd name="T59" fmla="*/ 435 h 729"/>
              <a:gd name="T60" fmla="*/ 611 w 748"/>
              <a:gd name="T61" fmla="*/ 413 h 729"/>
              <a:gd name="T62" fmla="*/ 641 w 748"/>
              <a:gd name="T63" fmla="*/ 446 h 729"/>
              <a:gd name="T64" fmla="*/ 563 w 748"/>
              <a:gd name="T65" fmla="*/ 479 h 729"/>
              <a:gd name="T66" fmla="*/ 463 w 748"/>
              <a:gd name="T67" fmla="*/ 384 h 729"/>
              <a:gd name="T68" fmla="*/ 497 w 748"/>
              <a:gd name="T69" fmla="*/ 292 h 729"/>
              <a:gd name="T70" fmla="*/ 586 w 748"/>
              <a:gd name="T71" fmla="*/ 253 h 729"/>
              <a:gd name="T72" fmla="*/ 671 w 748"/>
              <a:gd name="T73" fmla="*/ 300 h 729"/>
              <a:gd name="T74" fmla="*/ 634 w 748"/>
              <a:gd name="T75" fmla="*/ 327 h 729"/>
              <a:gd name="T76" fmla="*/ 582 w 748"/>
              <a:gd name="T77" fmla="*/ 297 h 729"/>
              <a:gd name="T78" fmla="*/ 534 w 748"/>
              <a:gd name="T79" fmla="*/ 320 h 729"/>
              <a:gd name="T80" fmla="*/ 510 w 748"/>
              <a:gd name="T81" fmla="*/ 382 h 729"/>
              <a:gd name="T82" fmla="*/ 563 w 748"/>
              <a:gd name="T83" fmla="*/ 435 h 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748" h="729">
                <a:moveTo>
                  <a:pt x="435" y="23"/>
                </a:moveTo>
                <a:cubicBezTo>
                  <a:pt x="299" y="39"/>
                  <a:pt x="166" y="134"/>
                  <a:pt x="90" y="257"/>
                </a:cubicBezTo>
                <a:cubicBezTo>
                  <a:pt x="101" y="355"/>
                  <a:pt x="101" y="355"/>
                  <a:pt x="101" y="355"/>
                </a:cubicBezTo>
                <a:cubicBezTo>
                  <a:pt x="63" y="417"/>
                  <a:pt x="63" y="417"/>
                  <a:pt x="63" y="417"/>
                </a:cubicBezTo>
                <a:cubicBezTo>
                  <a:pt x="47" y="279"/>
                  <a:pt x="47" y="279"/>
                  <a:pt x="47" y="279"/>
                </a:cubicBezTo>
                <a:cubicBezTo>
                  <a:pt x="45" y="257"/>
                  <a:pt x="45" y="257"/>
                  <a:pt x="45" y="257"/>
                </a:cubicBezTo>
                <a:cubicBezTo>
                  <a:pt x="0" y="257"/>
                  <a:pt x="0" y="257"/>
                  <a:pt x="0" y="257"/>
                </a:cubicBezTo>
                <a:cubicBezTo>
                  <a:pt x="25" y="475"/>
                  <a:pt x="25" y="475"/>
                  <a:pt x="25" y="475"/>
                </a:cubicBezTo>
                <a:cubicBezTo>
                  <a:pt x="28" y="628"/>
                  <a:pt x="144" y="729"/>
                  <a:pt x="308" y="709"/>
                </a:cubicBezTo>
                <a:cubicBezTo>
                  <a:pt x="497" y="687"/>
                  <a:pt x="678" y="515"/>
                  <a:pt x="713" y="326"/>
                </a:cubicBezTo>
                <a:cubicBezTo>
                  <a:pt x="748" y="136"/>
                  <a:pt x="624" y="0"/>
                  <a:pt x="435" y="23"/>
                </a:cubicBezTo>
                <a:close/>
                <a:moveTo>
                  <a:pt x="80" y="475"/>
                </a:moveTo>
                <a:cubicBezTo>
                  <a:pt x="213" y="257"/>
                  <a:pt x="213" y="257"/>
                  <a:pt x="213" y="257"/>
                </a:cubicBezTo>
                <a:cubicBezTo>
                  <a:pt x="265" y="257"/>
                  <a:pt x="265" y="257"/>
                  <a:pt x="265" y="257"/>
                </a:cubicBezTo>
                <a:cubicBezTo>
                  <a:pt x="131" y="475"/>
                  <a:pt x="131" y="475"/>
                  <a:pt x="131" y="475"/>
                </a:cubicBezTo>
                <a:lnTo>
                  <a:pt x="80" y="475"/>
                </a:lnTo>
                <a:close/>
                <a:moveTo>
                  <a:pt x="444" y="300"/>
                </a:moveTo>
                <a:cubicBezTo>
                  <a:pt x="334" y="300"/>
                  <a:pt x="334" y="300"/>
                  <a:pt x="334" y="300"/>
                </a:cubicBezTo>
                <a:cubicBezTo>
                  <a:pt x="324" y="344"/>
                  <a:pt x="324" y="344"/>
                  <a:pt x="324" y="344"/>
                </a:cubicBezTo>
                <a:cubicBezTo>
                  <a:pt x="420" y="344"/>
                  <a:pt x="420" y="344"/>
                  <a:pt x="420" y="344"/>
                </a:cubicBezTo>
                <a:cubicBezTo>
                  <a:pt x="410" y="386"/>
                  <a:pt x="410" y="386"/>
                  <a:pt x="410" y="386"/>
                </a:cubicBezTo>
                <a:cubicBezTo>
                  <a:pt x="314" y="386"/>
                  <a:pt x="314" y="386"/>
                  <a:pt x="314" y="386"/>
                </a:cubicBezTo>
                <a:cubicBezTo>
                  <a:pt x="303" y="432"/>
                  <a:pt x="303" y="432"/>
                  <a:pt x="303" y="432"/>
                </a:cubicBezTo>
                <a:cubicBezTo>
                  <a:pt x="415" y="432"/>
                  <a:pt x="415" y="432"/>
                  <a:pt x="415" y="432"/>
                </a:cubicBezTo>
                <a:cubicBezTo>
                  <a:pt x="405" y="475"/>
                  <a:pt x="405" y="475"/>
                  <a:pt x="405" y="475"/>
                </a:cubicBezTo>
                <a:cubicBezTo>
                  <a:pt x="248" y="475"/>
                  <a:pt x="248" y="475"/>
                  <a:pt x="248" y="475"/>
                </a:cubicBezTo>
                <a:cubicBezTo>
                  <a:pt x="298" y="257"/>
                  <a:pt x="298" y="257"/>
                  <a:pt x="298" y="257"/>
                </a:cubicBezTo>
                <a:cubicBezTo>
                  <a:pt x="454" y="257"/>
                  <a:pt x="454" y="257"/>
                  <a:pt x="454" y="257"/>
                </a:cubicBezTo>
                <a:lnTo>
                  <a:pt x="444" y="300"/>
                </a:lnTo>
                <a:close/>
                <a:moveTo>
                  <a:pt x="563" y="435"/>
                </a:moveTo>
                <a:cubicBezTo>
                  <a:pt x="583" y="435"/>
                  <a:pt x="596" y="426"/>
                  <a:pt x="611" y="413"/>
                </a:cubicBezTo>
                <a:cubicBezTo>
                  <a:pt x="641" y="446"/>
                  <a:pt x="641" y="446"/>
                  <a:pt x="641" y="446"/>
                </a:cubicBezTo>
                <a:cubicBezTo>
                  <a:pt x="622" y="465"/>
                  <a:pt x="598" y="479"/>
                  <a:pt x="563" y="479"/>
                </a:cubicBezTo>
                <a:cubicBezTo>
                  <a:pt x="506" y="479"/>
                  <a:pt x="464" y="442"/>
                  <a:pt x="463" y="384"/>
                </a:cubicBezTo>
                <a:cubicBezTo>
                  <a:pt x="462" y="349"/>
                  <a:pt x="475" y="316"/>
                  <a:pt x="497" y="292"/>
                </a:cubicBezTo>
                <a:cubicBezTo>
                  <a:pt x="520" y="268"/>
                  <a:pt x="551" y="253"/>
                  <a:pt x="586" y="253"/>
                </a:cubicBezTo>
                <a:cubicBezTo>
                  <a:pt x="626" y="253"/>
                  <a:pt x="654" y="271"/>
                  <a:pt x="671" y="300"/>
                </a:cubicBezTo>
                <a:cubicBezTo>
                  <a:pt x="634" y="327"/>
                  <a:pt x="634" y="327"/>
                  <a:pt x="634" y="327"/>
                </a:cubicBezTo>
                <a:cubicBezTo>
                  <a:pt x="621" y="309"/>
                  <a:pt x="607" y="297"/>
                  <a:pt x="582" y="297"/>
                </a:cubicBezTo>
                <a:cubicBezTo>
                  <a:pt x="564" y="297"/>
                  <a:pt x="547" y="306"/>
                  <a:pt x="534" y="320"/>
                </a:cubicBezTo>
                <a:cubicBezTo>
                  <a:pt x="519" y="335"/>
                  <a:pt x="510" y="358"/>
                  <a:pt x="510" y="382"/>
                </a:cubicBezTo>
                <a:cubicBezTo>
                  <a:pt x="511" y="413"/>
                  <a:pt x="533" y="435"/>
                  <a:pt x="563" y="435"/>
                </a:cubicBezTo>
                <a:close/>
              </a:path>
            </a:pathLst>
          </a:custGeom>
          <a:solidFill>
            <a:srgbClr val="A81D3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AU"/>
          </a:p>
        </xdr:txBody>
      </xdr:sp>
      <xdr:sp macro="" textlink="">
        <xdr:nvSpPr>
          <xdr:cNvPr id="4" name="Freeform 6">
            <a:extLst>
              <a:ext uri="{FF2B5EF4-FFF2-40B4-BE49-F238E27FC236}">
                <a16:creationId xmlns:a16="http://schemas.microsoft.com/office/drawing/2014/main" id="{8267604A-AB2E-3F55-A2D9-89CE8EDE2D27}"/>
              </a:ext>
            </a:extLst>
          </xdr:cNvPr>
          <xdr:cNvSpPr>
            <a:spLocks noEditPoints="1"/>
          </xdr:cNvSpPr>
        </xdr:nvSpPr>
        <xdr:spPr bwMode="auto">
          <a:xfrm>
            <a:off x="2678113" y="261938"/>
            <a:ext cx="3941763" cy="1941513"/>
          </a:xfrm>
          <a:custGeom>
            <a:avLst/>
            <a:gdLst>
              <a:gd name="T0" fmla="*/ 75 w 1188"/>
              <a:gd name="T1" fmla="*/ 155 h 580"/>
              <a:gd name="T2" fmla="*/ 154 w 1188"/>
              <a:gd name="T3" fmla="*/ 1 h 580"/>
              <a:gd name="T4" fmla="*/ 142 w 1188"/>
              <a:gd name="T5" fmla="*/ 155 h 580"/>
              <a:gd name="T6" fmla="*/ 211 w 1188"/>
              <a:gd name="T7" fmla="*/ 103 h 580"/>
              <a:gd name="T8" fmla="*/ 368 w 1188"/>
              <a:gd name="T9" fmla="*/ 133 h 580"/>
              <a:gd name="T10" fmla="*/ 341 w 1188"/>
              <a:gd name="T11" fmla="*/ 52 h 580"/>
              <a:gd name="T12" fmla="*/ 317 w 1188"/>
              <a:gd name="T13" fmla="*/ 72 h 580"/>
              <a:gd name="T14" fmla="*/ 433 w 1188"/>
              <a:gd name="T15" fmla="*/ 157 h 580"/>
              <a:gd name="T16" fmla="*/ 403 w 1188"/>
              <a:gd name="T17" fmla="*/ 103 h 580"/>
              <a:gd name="T18" fmla="*/ 560 w 1188"/>
              <a:gd name="T19" fmla="*/ 73 h 580"/>
              <a:gd name="T20" fmla="*/ 509 w 1188"/>
              <a:gd name="T21" fmla="*/ 52 h 580"/>
              <a:gd name="T22" fmla="*/ 580 w 1188"/>
              <a:gd name="T23" fmla="*/ 19 h 580"/>
              <a:gd name="T24" fmla="*/ 631 w 1188"/>
              <a:gd name="T25" fmla="*/ 103 h 580"/>
              <a:gd name="T26" fmla="*/ 715 w 1188"/>
              <a:gd name="T27" fmla="*/ 52 h 580"/>
              <a:gd name="T28" fmla="*/ 655 w 1188"/>
              <a:gd name="T29" fmla="*/ 103 h 580"/>
              <a:gd name="T30" fmla="*/ 815 w 1188"/>
              <a:gd name="T31" fmla="*/ 70 h 580"/>
              <a:gd name="T32" fmla="*/ 790 w 1188"/>
              <a:gd name="T33" fmla="*/ 66 h 580"/>
              <a:gd name="T34" fmla="*/ 106 w 1188"/>
              <a:gd name="T35" fmla="*/ 343 h 580"/>
              <a:gd name="T36" fmla="*/ 42 w 1188"/>
              <a:gd name="T37" fmla="*/ 233 h 580"/>
              <a:gd name="T38" fmla="*/ 157 w 1188"/>
              <a:gd name="T39" fmla="*/ 365 h 580"/>
              <a:gd name="T40" fmla="*/ 231 w 1188"/>
              <a:gd name="T41" fmla="*/ 260 h 580"/>
              <a:gd name="T42" fmla="*/ 203 w 1188"/>
              <a:gd name="T43" fmla="*/ 322 h 580"/>
              <a:gd name="T44" fmla="*/ 295 w 1188"/>
              <a:gd name="T45" fmla="*/ 314 h 580"/>
              <a:gd name="T46" fmla="*/ 346 w 1188"/>
              <a:gd name="T47" fmla="*/ 281 h 580"/>
              <a:gd name="T48" fmla="*/ 464 w 1188"/>
              <a:gd name="T49" fmla="*/ 345 h 580"/>
              <a:gd name="T50" fmla="*/ 449 w 1188"/>
              <a:gd name="T51" fmla="*/ 231 h 580"/>
              <a:gd name="T52" fmla="*/ 425 w 1188"/>
              <a:gd name="T53" fmla="*/ 330 h 580"/>
              <a:gd name="T54" fmla="*/ 595 w 1188"/>
              <a:gd name="T55" fmla="*/ 314 h 580"/>
              <a:gd name="T56" fmla="*/ 541 w 1188"/>
              <a:gd name="T57" fmla="*/ 281 h 580"/>
              <a:gd name="T58" fmla="*/ 677 w 1188"/>
              <a:gd name="T59" fmla="*/ 284 h 580"/>
              <a:gd name="T60" fmla="*/ 616 w 1188"/>
              <a:gd name="T61" fmla="*/ 365 h 580"/>
              <a:gd name="T62" fmla="*/ 795 w 1188"/>
              <a:gd name="T63" fmla="*/ 262 h 580"/>
              <a:gd name="T64" fmla="*/ 741 w 1188"/>
              <a:gd name="T65" fmla="*/ 347 h 580"/>
              <a:gd name="T66" fmla="*/ 847 w 1188"/>
              <a:gd name="T67" fmla="*/ 211 h 580"/>
              <a:gd name="T68" fmla="*/ 135 w 1188"/>
              <a:gd name="T69" fmla="*/ 523 h 580"/>
              <a:gd name="T70" fmla="*/ 88 w 1188"/>
              <a:gd name="T71" fmla="*/ 418 h 580"/>
              <a:gd name="T72" fmla="*/ 177 w 1188"/>
              <a:gd name="T73" fmla="*/ 525 h 580"/>
              <a:gd name="T74" fmla="*/ 307 w 1188"/>
              <a:gd name="T75" fmla="*/ 576 h 580"/>
              <a:gd name="T76" fmla="*/ 396 w 1188"/>
              <a:gd name="T77" fmla="*/ 576 h 580"/>
              <a:gd name="T78" fmla="*/ 461 w 1188"/>
              <a:gd name="T79" fmla="*/ 511 h 580"/>
              <a:gd name="T80" fmla="*/ 307 w 1188"/>
              <a:gd name="T81" fmla="*/ 473 h 580"/>
              <a:gd name="T82" fmla="*/ 553 w 1188"/>
              <a:gd name="T83" fmla="*/ 515 h 580"/>
              <a:gd name="T84" fmla="*/ 618 w 1188"/>
              <a:gd name="T85" fmla="*/ 576 h 580"/>
              <a:gd name="T86" fmla="*/ 512 w 1188"/>
              <a:gd name="T87" fmla="*/ 487 h 580"/>
              <a:gd name="T88" fmla="*/ 699 w 1188"/>
              <a:gd name="T89" fmla="*/ 440 h 580"/>
              <a:gd name="T90" fmla="*/ 669 w 1188"/>
              <a:gd name="T91" fmla="*/ 473 h 580"/>
              <a:gd name="T92" fmla="*/ 749 w 1188"/>
              <a:gd name="T93" fmla="*/ 510 h 580"/>
              <a:gd name="T94" fmla="*/ 716 w 1188"/>
              <a:gd name="T95" fmla="*/ 501 h 580"/>
              <a:gd name="T96" fmla="*/ 713 w 1188"/>
              <a:gd name="T97" fmla="*/ 544 h 580"/>
              <a:gd name="T98" fmla="*/ 840 w 1188"/>
              <a:gd name="T99" fmla="*/ 499 h 580"/>
              <a:gd name="T100" fmla="*/ 839 w 1188"/>
              <a:gd name="T101" fmla="*/ 529 h 580"/>
              <a:gd name="T102" fmla="*/ 913 w 1188"/>
              <a:gd name="T103" fmla="*/ 440 h 580"/>
              <a:gd name="T104" fmla="*/ 943 w 1188"/>
              <a:gd name="T105" fmla="*/ 576 h 580"/>
              <a:gd name="T106" fmla="*/ 1072 w 1188"/>
              <a:gd name="T107" fmla="*/ 525 h 580"/>
              <a:gd name="T108" fmla="*/ 1018 w 1188"/>
              <a:gd name="T109" fmla="*/ 492 h 580"/>
              <a:gd name="T110" fmla="*/ 1164 w 1188"/>
              <a:gd name="T111" fmla="*/ 522 h 580"/>
              <a:gd name="T112" fmla="*/ 1117 w 1188"/>
              <a:gd name="T113" fmla="*/ 473 h 5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188" h="580">
                <a:moveTo>
                  <a:pt x="0" y="0"/>
                </a:moveTo>
                <a:cubicBezTo>
                  <a:pt x="27" y="0"/>
                  <a:pt x="27" y="0"/>
                  <a:pt x="27" y="0"/>
                </a:cubicBezTo>
                <a:cubicBezTo>
                  <a:pt x="63" y="115"/>
                  <a:pt x="63" y="115"/>
                  <a:pt x="63" y="115"/>
                </a:cubicBezTo>
                <a:cubicBezTo>
                  <a:pt x="99" y="0"/>
                  <a:pt x="99" y="0"/>
                  <a:pt x="99" y="0"/>
                </a:cubicBezTo>
                <a:cubicBezTo>
                  <a:pt x="127" y="0"/>
                  <a:pt x="127" y="0"/>
                  <a:pt x="127" y="0"/>
                </a:cubicBezTo>
                <a:cubicBezTo>
                  <a:pt x="75" y="155"/>
                  <a:pt x="75" y="155"/>
                  <a:pt x="75" y="155"/>
                </a:cubicBezTo>
                <a:cubicBezTo>
                  <a:pt x="51" y="155"/>
                  <a:pt x="51" y="155"/>
                  <a:pt x="51" y="155"/>
                </a:cubicBezTo>
                <a:lnTo>
                  <a:pt x="0" y="0"/>
                </a:lnTo>
                <a:close/>
                <a:moveTo>
                  <a:pt x="136" y="19"/>
                </a:moveTo>
                <a:cubicBezTo>
                  <a:pt x="136" y="29"/>
                  <a:pt x="144" y="37"/>
                  <a:pt x="154" y="37"/>
                </a:cubicBezTo>
                <a:cubicBezTo>
                  <a:pt x="165" y="37"/>
                  <a:pt x="172" y="29"/>
                  <a:pt x="172" y="19"/>
                </a:cubicBezTo>
                <a:cubicBezTo>
                  <a:pt x="172" y="9"/>
                  <a:pt x="165" y="1"/>
                  <a:pt x="154" y="1"/>
                </a:cubicBezTo>
                <a:cubicBezTo>
                  <a:pt x="144" y="1"/>
                  <a:pt x="136" y="9"/>
                  <a:pt x="136" y="19"/>
                </a:cubicBezTo>
                <a:moveTo>
                  <a:pt x="142" y="155"/>
                </a:moveTo>
                <a:cubicBezTo>
                  <a:pt x="166" y="155"/>
                  <a:pt x="166" y="155"/>
                  <a:pt x="166" y="155"/>
                </a:cubicBezTo>
                <a:cubicBezTo>
                  <a:pt x="166" y="52"/>
                  <a:pt x="166" y="52"/>
                  <a:pt x="166" y="52"/>
                </a:cubicBezTo>
                <a:cubicBezTo>
                  <a:pt x="142" y="52"/>
                  <a:pt x="142" y="52"/>
                  <a:pt x="142" y="52"/>
                </a:cubicBezTo>
                <a:lnTo>
                  <a:pt x="142" y="155"/>
                </a:lnTo>
                <a:close/>
                <a:moveTo>
                  <a:pt x="187" y="103"/>
                </a:moveTo>
                <a:cubicBezTo>
                  <a:pt x="187" y="135"/>
                  <a:pt x="206" y="157"/>
                  <a:pt x="238" y="157"/>
                </a:cubicBezTo>
                <a:cubicBezTo>
                  <a:pt x="267" y="157"/>
                  <a:pt x="285" y="142"/>
                  <a:pt x="287" y="119"/>
                </a:cubicBezTo>
                <a:cubicBezTo>
                  <a:pt x="263" y="119"/>
                  <a:pt x="263" y="119"/>
                  <a:pt x="263" y="119"/>
                </a:cubicBezTo>
                <a:cubicBezTo>
                  <a:pt x="260" y="130"/>
                  <a:pt x="253" y="136"/>
                  <a:pt x="238" y="136"/>
                </a:cubicBezTo>
                <a:cubicBezTo>
                  <a:pt x="221" y="136"/>
                  <a:pt x="211" y="124"/>
                  <a:pt x="211" y="103"/>
                </a:cubicBezTo>
                <a:cubicBezTo>
                  <a:pt x="211" y="82"/>
                  <a:pt x="221" y="70"/>
                  <a:pt x="238" y="70"/>
                </a:cubicBezTo>
                <a:cubicBezTo>
                  <a:pt x="253" y="70"/>
                  <a:pt x="260" y="77"/>
                  <a:pt x="263" y="88"/>
                </a:cubicBezTo>
                <a:cubicBezTo>
                  <a:pt x="287" y="88"/>
                  <a:pt x="287" y="88"/>
                  <a:pt x="287" y="88"/>
                </a:cubicBezTo>
                <a:cubicBezTo>
                  <a:pt x="285" y="65"/>
                  <a:pt x="267" y="49"/>
                  <a:pt x="238" y="49"/>
                </a:cubicBezTo>
                <a:cubicBezTo>
                  <a:pt x="206" y="49"/>
                  <a:pt x="187" y="71"/>
                  <a:pt x="187" y="103"/>
                </a:cubicBezTo>
                <a:moveTo>
                  <a:pt x="368" y="133"/>
                </a:moveTo>
                <a:cubicBezTo>
                  <a:pt x="365" y="134"/>
                  <a:pt x="360" y="134"/>
                  <a:pt x="356" y="134"/>
                </a:cubicBezTo>
                <a:cubicBezTo>
                  <a:pt x="346" y="134"/>
                  <a:pt x="341" y="132"/>
                  <a:pt x="341" y="114"/>
                </a:cubicBezTo>
                <a:cubicBezTo>
                  <a:pt x="341" y="72"/>
                  <a:pt x="341" y="72"/>
                  <a:pt x="341" y="72"/>
                </a:cubicBezTo>
                <a:cubicBezTo>
                  <a:pt x="364" y="72"/>
                  <a:pt x="364" y="72"/>
                  <a:pt x="364" y="72"/>
                </a:cubicBezTo>
                <a:cubicBezTo>
                  <a:pt x="364" y="52"/>
                  <a:pt x="364" y="52"/>
                  <a:pt x="364" y="52"/>
                </a:cubicBezTo>
                <a:cubicBezTo>
                  <a:pt x="341" y="52"/>
                  <a:pt x="341" y="52"/>
                  <a:pt x="341" y="52"/>
                </a:cubicBezTo>
                <a:cubicBezTo>
                  <a:pt x="341" y="21"/>
                  <a:pt x="341" y="21"/>
                  <a:pt x="341" y="21"/>
                </a:cubicBezTo>
                <a:cubicBezTo>
                  <a:pt x="317" y="21"/>
                  <a:pt x="317" y="21"/>
                  <a:pt x="317" y="21"/>
                </a:cubicBezTo>
                <a:cubicBezTo>
                  <a:pt x="317" y="52"/>
                  <a:pt x="317" y="52"/>
                  <a:pt x="317" y="52"/>
                </a:cubicBezTo>
                <a:cubicBezTo>
                  <a:pt x="299" y="52"/>
                  <a:pt x="299" y="52"/>
                  <a:pt x="299" y="52"/>
                </a:cubicBezTo>
                <a:cubicBezTo>
                  <a:pt x="299" y="72"/>
                  <a:pt x="299" y="72"/>
                  <a:pt x="299" y="72"/>
                </a:cubicBezTo>
                <a:cubicBezTo>
                  <a:pt x="317" y="72"/>
                  <a:pt x="317" y="72"/>
                  <a:pt x="317" y="72"/>
                </a:cubicBezTo>
                <a:cubicBezTo>
                  <a:pt x="317" y="120"/>
                  <a:pt x="317" y="120"/>
                  <a:pt x="317" y="120"/>
                </a:cubicBezTo>
                <a:cubicBezTo>
                  <a:pt x="317" y="154"/>
                  <a:pt x="338" y="156"/>
                  <a:pt x="350" y="156"/>
                </a:cubicBezTo>
                <a:cubicBezTo>
                  <a:pt x="357" y="156"/>
                  <a:pt x="364" y="155"/>
                  <a:pt x="368" y="155"/>
                </a:cubicBezTo>
                <a:cubicBezTo>
                  <a:pt x="368" y="133"/>
                  <a:pt x="368" y="133"/>
                  <a:pt x="368" y="133"/>
                </a:cubicBezTo>
                <a:moveTo>
                  <a:pt x="379" y="103"/>
                </a:moveTo>
                <a:cubicBezTo>
                  <a:pt x="379" y="133"/>
                  <a:pt x="399" y="157"/>
                  <a:pt x="433" y="157"/>
                </a:cubicBezTo>
                <a:cubicBezTo>
                  <a:pt x="467" y="157"/>
                  <a:pt x="487" y="133"/>
                  <a:pt x="487" y="103"/>
                </a:cubicBezTo>
                <a:cubicBezTo>
                  <a:pt x="487" y="73"/>
                  <a:pt x="467" y="49"/>
                  <a:pt x="433" y="49"/>
                </a:cubicBezTo>
                <a:cubicBezTo>
                  <a:pt x="399" y="49"/>
                  <a:pt x="379" y="73"/>
                  <a:pt x="379" y="103"/>
                </a:cubicBezTo>
                <a:moveTo>
                  <a:pt x="463" y="103"/>
                </a:moveTo>
                <a:cubicBezTo>
                  <a:pt x="463" y="122"/>
                  <a:pt x="453" y="136"/>
                  <a:pt x="433" y="136"/>
                </a:cubicBezTo>
                <a:cubicBezTo>
                  <a:pt x="414" y="136"/>
                  <a:pt x="403" y="122"/>
                  <a:pt x="403" y="103"/>
                </a:cubicBezTo>
                <a:cubicBezTo>
                  <a:pt x="403" y="84"/>
                  <a:pt x="414" y="70"/>
                  <a:pt x="433" y="70"/>
                </a:cubicBezTo>
                <a:cubicBezTo>
                  <a:pt x="453" y="70"/>
                  <a:pt x="463" y="84"/>
                  <a:pt x="463" y="103"/>
                </a:cubicBezTo>
                <a:moveTo>
                  <a:pt x="509" y="155"/>
                </a:moveTo>
                <a:cubicBezTo>
                  <a:pt x="533" y="155"/>
                  <a:pt x="533" y="155"/>
                  <a:pt x="533" y="155"/>
                </a:cubicBezTo>
                <a:cubicBezTo>
                  <a:pt x="533" y="109"/>
                  <a:pt x="533" y="109"/>
                  <a:pt x="533" y="109"/>
                </a:cubicBezTo>
                <a:cubicBezTo>
                  <a:pt x="533" y="86"/>
                  <a:pt x="543" y="73"/>
                  <a:pt x="560" y="73"/>
                </a:cubicBezTo>
                <a:cubicBezTo>
                  <a:pt x="564" y="73"/>
                  <a:pt x="566" y="73"/>
                  <a:pt x="569" y="73"/>
                </a:cubicBezTo>
                <a:cubicBezTo>
                  <a:pt x="569" y="51"/>
                  <a:pt x="569" y="51"/>
                  <a:pt x="569" y="51"/>
                </a:cubicBezTo>
                <a:cubicBezTo>
                  <a:pt x="567" y="51"/>
                  <a:pt x="564" y="50"/>
                  <a:pt x="560" y="50"/>
                </a:cubicBezTo>
                <a:cubicBezTo>
                  <a:pt x="549" y="50"/>
                  <a:pt x="536" y="57"/>
                  <a:pt x="533" y="72"/>
                </a:cubicBezTo>
                <a:cubicBezTo>
                  <a:pt x="533" y="52"/>
                  <a:pt x="533" y="52"/>
                  <a:pt x="533" y="52"/>
                </a:cubicBezTo>
                <a:cubicBezTo>
                  <a:pt x="509" y="52"/>
                  <a:pt x="509" y="52"/>
                  <a:pt x="509" y="52"/>
                </a:cubicBezTo>
                <a:lnTo>
                  <a:pt x="509" y="155"/>
                </a:lnTo>
                <a:close/>
                <a:moveTo>
                  <a:pt x="580" y="19"/>
                </a:moveTo>
                <a:cubicBezTo>
                  <a:pt x="580" y="29"/>
                  <a:pt x="588" y="37"/>
                  <a:pt x="598" y="37"/>
                </a:cubicBezTo>
                <a:cubicBezTo>
                  <a:pt x="609" y="37"/>
                  <a:pt x="616" y="29"/>
                  <a:pt x="616" y="19"/>
                </a:cubicBezTo>
                <a:cubicBezTo>
                  <a:pt x="616" y="9"/>
                  <a:pt x="609" y="1"/>
                  <a:pt x="598" y="1"/>
                </a:cubicBezTo>
                <a:cubicBezTo>
                  <a:pt x="588" y="1"/>
                  <a:pt x="580" y="9"/>
                  <a:pt x="580" y="19"/>
                </a:cubicBezTo>
                <a:moveTo>
                  <a:pt x="586" y="155"/>
                </a:moveTo>
                <a:cubicBezTo>
                  <a:pt x="610" y="155"/>
                  <a:pt x="610" y="155"/>
                  <a:pt x="610" y="155"/>
                </a:cubicBezTo>
                <a:cubicBezTo>
                  <a:pt x="610" y="52"/>
                  <a:pt x="610" y="52"/>
                  <a:pt x="610" y="52"/>
                </a:cubicBezTo>
                <a:cubicBezTo>
                  <a:pt x="586" y="52"/>
                  <a:pt x="586" y="52"/>
                  <a:pt x="586" y="52"/>
                </a:cubicBezTo>
                <a:lnTo>
                  <a:pt x="586" y="155"/>
                </a:lnTo>
                <a:close/>
                <a:moveTo>
                  <a:pt x="631" y="103"/>
                </a:moveTo>
                <a:cubicBezTo>
                  <a:pt x="631" y="133"/>
                  <a:pt x="648" y="157"/>
                  <a:pt x="682" y="157"/>
                </a:cubicBezTo>
                <a:cubicBezTo>
                  <a:pt x="694" y="157"/>
                  <a:pt x="708" y="151"/>
                  <a:pt x="715" y="141"/>
                </a:cubicBezTo>
                <a:cubicBezTo>
                  <a:pt x="715" y="155"/>
                  <a:pt x="715" y="155"/>
                  <a:pt x="715" y="155"/>
                </a:cubicBezTo>
                <a:cubicBezTo>
                  <a:pt x="739" y="155"/>
                  <a:pt x="739" y="155"/>
                  <a:pt x="739" y="155"/>
                </a:cubicBezTo>
                <a:cubicBezTo>
                  <a:pt x="739" y="52"/>
                  <a:pt x="739" y="52"/>
                  <a:pt x="739" y="52"/>
                </a:cubicBezTo>
                <a:cubicBezTo>
                  <a:pt x="715" y="52"/>
                  <a:pt x="715" y="52"/>
                  <a:pt x="715" y="52"/>
                </a:cubicBezTo>
                <a:cubicBezTo>
                  <a:pt x="715" y="66"/>
                  <a:pt x="715" y="66"/>
                  <a:pt x="715" y="66"/>
                </a:cubicBezTo>
                <a:cubicBezTo>
                  <a:pt x="708" y="55"/>
                  <a:pt x="696" y="49"/>
                  <a:pt x="682" y="49"/>
                </a:cubicBezTo>
                <a:cubicBezTo>
                  <a:pt x="650" y="49"/>
                  <a:pt x="631" y="73"/>
                  <a:pt x="631" y="103"/>
                </a:cubicBezTo>
                <a:moveTo>
                  <a:pt x="716" y="103"/>
                </a:moveTo>
                <a:cubicBezTo>
                  <a:pt x="716" y="121"/>
                  <a:pt x="706" y="136"/>
                  <a:pt x="685" y="136"/>
                </a:cubicBezTo>
                <a:cubicBezTo>
                  <a:pt x="666" y="136"/>
                  <a:pt x="655" y="122"/>
                  <a:pt x="655" y="103"/>
                </a:cubicBezTo>
                <a:cubicBezTo>
                  <a:pt x="655" y="84"/>
                  <a:pt x="666" y="70"/>
                  <a:pt x="685" y="70"/>
                </a:cubicBezTo>
                <a:cubicBezTo>
                  <a:pt x="706" y="70"/>
                  <a:pt x="716" y="85"/>
                  <a:pt x="716" y="103"/>
                </a:cubicBezTo>
                <a:moveTo>
                  <a:pt x="766" y="155"/>
                </a:moveTo>
                <a:cubicBezTo>
                  <a:pt x="790" y="155"/>
                  <a:pt x="790" y="155"/>
                  <a:pt x="790" y="155"/>
                </a:cubicBezTo>
                <a:cubicBezTo>
                  <a:pt x="790" y="98"/>
                  <a:pt x="790" y="98"/>
                  <a:pt x="790" y="98"/>
                </a:cubicBezTo>
                <a:cubicBezTo>
                  <a:pt x="790" y="80"/>
                  <a:pt x="799" y="70"/>
                  <a:pt x="815" y="70"/>
                </a:cubicBezTo>
                <a:cubicBezTo>
                  <a:pt x="832" y="70"/>
                  <a:pt x="837" y="79"/>
                  <a:pt x="837" y="101"/>
                </a:cubicBezTo>
                <a:cubicBezTo>
                  <a:pt x="837" y="155"/>
                  <a:pt x="837" y="155"/>
                  <a:pt x="837" y="155"/>
                </a:cubicBezTo>
                <a:cubicBezTo>
                  <a:pt x="861" y="155"/>
                  <a:pt x="861" y="155"/>
                  <a:pt x="861" y="155"/>
                </a:cubicBezTo>
                <a:cubicBezTo>
                  <a:pt x="861" y="90"/>
                  <a:pt x="861" y="90"/>
                  <a:pt x="861" y="90"/>
                </a:cubicBezTo>
                <a:cubicBezTo>
                  <a:pt x="861" y="63"/>
                  <a:pt x="849" y="49"/>
                  <a:pt x="824" y="49"/>
                </a:cubicBezTo>
                <a:cubicBezTo>
                  <a:pt x="809" y="49"/>
                  <a:pt x="797" y="55"/>
                  <a:pt x="790" y="66"/>
                </a:cubicBezTo>
                <a:cubicBezTo>
                  <a:pt x="790" y="52"/>
                  <a:pt x="790" y="52"/>
                  <a:pt x="790" y="52"/>
                </a:cubicBezTo>
                <a:cubicBezTo>
                  <a:pt x="766" y="52"/>
                  <a:pt x="766" y="52"/>
                  <a:pt x="766" y="52"/>
                </a:cubicBezTo>
                <a:lnTo>
                  <a:pt x="766" y="155"/>
                </a:lnTo>
                <a:close/>
                <a:moveTo>
                  <a:pt x="16" y="365"/>
                </a:moveTo>
                <a:cubicBezTo>
                  <a:pt x="106" y="365"/>
                  <a:pt x="106" y="365"/>
                  <a:pt x="106" y="365"/>
                </a:cubicBezTo>
                <a:cubicBezTo>
                  <a:pt x="106" y="343"/>
                  <a:pt x="106" y="343"/>
                  <a:pt x="106" y="343"/>
                </a:cubicBezTo>
                <a:cubicBezTo>
                  <a:pt x="42" y="343"/>
                  <a:pt x="42" y="343"/>
                  <a:pt x="42" y="343"/>
                </a:cubicBezTo>
                <a:cubicBezTo>
                  <a:pt x="42" y="300"/>
                  <a:pt x="42" y="300"/>
                  <a:pt x="42" y="300"/>
                </a:cubicBezTo>
                <a:cubicBezTo>
                  <a:pt x="106" y="300"/>
                  <a:pt x="106" y="300"/>
                  <a:pt x="106" y="300"/>
                </a:cubicBezTo>
                <a:cubicBezTo>
                  <a:pt x="106" y="277"/>
                  <a:pt x="106" y="277"/>
                  <a:pt x="106" y="277"/>
                </a:cubicBezTo>
                <a:cubicBezTo>
                  <a:pt x="42" y="277"/>
                  <a:pt x="42" y="277"/>
                  <a:pt x="42" y="277"/>
                </a:cubicBezTo>
                <a:cubicBezTo>
                  <a:pt x="42" y="233"/>
                  <a:pt x="42" y="233"/>
                  <a:pt x="42" y="233"/>
                </a:cubicBezTo>
                <a:cubicBezTo>
                  <a:pt x="106" y="233"/>
                  <a:pt x="106" y="233"/>
                  <a:pt x="106" y="233"/>
                </a:cubicBezTo>
                <a:cubicBezTo>
                  <a:pt x="106" y="211"/>
                  <a:pt x="106" y="211"/>
                  <a:pt x="106" y="211"/>
                </a:cubicBezTo>
                <a:cubicBezTo>
                  <a:pt x="16" y="211"/>
                  <a:pt x="16" y="211"/>
                  <a:pt x="16" y="211"/>
                </a:cubicBezTo>
                <a:lnTo>
                  <a:pt x="16" y="365"/>
                </a:lnTo>
                <a:close/>
                <a:moveTo>
                  <a:pt x="133" y="365"/>
                </a:moveTo>
                <a:cubicBezTo>
                  <a:pt x="157" y="365"/>
                  <a:pt x="157" y="365"/>
                  <a:pt x="157" y="365"/>
                </a:cubicBezTo>
                <a:cubicBezTo>
                  <a:pt x="157" y="211"/>
                  <a:pt x="157" y="211"/>
                  <a:pt x="157" y="211"/>
                </a:cubicBezTo>
                <a:cubicBezTo>
                  <a:pt x="133" y="211"/>
                  <a:pt x="133" y="211"/>
                  <a:pt x="133" y="211"/>
                </a:cubicBezTo>
                <a:lnTo>
                  <a:pt x="133" y="365"/>
                </a:lnTo>
                <a:close/>
                <a:moveTo>
                  <a:pt x="279" y="322"/>
                </a:moveTo>
                <a:cubicBezTo>
                  <a:pt x="280" y="316"/>
                  <a:pt x="280" y="313"/>
                  <a:pt x="280" y="309"/>
                </a:cubicBezTo>
                <a:cubicBezTo>
                  <a:pt x="280" y="280"/>
                  <a:pt x="260" y="260"/>
                  <a:pt x="231" y="260"/>
                </a:cubicBezTo>
                <a:cubicBezTo>
                  <a:pt x="199" y="260"/>
                  <a:pt x="179" y="281"/>
                  <a:pt x="179" y="314"/>
                </a:cubicBezTo>
                <a:cubicBezTo>
                  <a:pt x="179" y="347"/>
                  <a:pt x="199" y="368"/>
                  <a:pt x="231" y="368"/>
                </a:cubicBezTo>
                <a:cubicBezTo>
                  <a:pt x="256" y="368"/>
                  <a:pt x="276" y="354"/>
                  <a:pt x="279" y="335"/>
                </a:cubicBezTo>
                <a:cubicBezTo>
                  <a:pt x="254" y="335"/>
                  <a:pt x="254" y="335"/>
                  <a:pt x="254" y="335"/>
                </a:cubicBezTo>
                <a:cubicBezTo>
                  <a:pt x="250" y="343"/>
                  <a:pt x="243" y="347"/>
                  <a:pt x="231" y="347"/>
                </a:cubicBezTo>
                <a:cubicBezTo>
                  <a:pt x="214" y="347"/>
                  <a:pt x="203" y="338"/>
                  <a:pt x="203" y="322"/>
                </a:cubicBezTo>
                <a:cubicBezTo>
                  <a:pt x="279" y="322"/>
                  <a:pt x="279" y="322"/>
                  <a:pt x="279" y="322"/>
                </a:cubicBezTo>
                <a:moveTo>
                  <a:pt x="203" y="303"/>
                </a:moveTo>
                <a:cubicBezTo>
                  <a:pt x="203" y="289"/>
                  <a:pt x="213" y="279"/>
                  <a:pt x="230" y="279"/>
                </a:cubicBezTo>
                <a:cubicBezTo>
                  <a:pt x="247" y="279"/>
                  <a:pt x="256" y="288"/>
                  <a:pt x="256" y="303"/>
                </a:cubicBezTo>
                <a:lnTo>
                  <a:pt x="203" y="303"/>
                </a:lnTo>
                <a:close/>
                <a:moveTo>
                  <a:pt x="295" y="314"/>
                </a:moveTo>
                <a:cubicBezTo>
                  <a:pt x="295" y="346"/>
                  <a:pt x="314" y="368"/>
                  <a:pt x="346" y="368"/>
                </a:cubicBezTo>
                <a:cubicBezTo>
                  <a:pt x="375" y="368"/>
                  <a:pt x="393" y="353"/>
                  <a:pt x="395" y="330"/>
                </a:cubicBezTo>
                <a:cubicBezTo>
                  <a:pt x="371" y="330"/>
                  <a:pt x="371" y="330"/>
                  <a:pt x="371" y="330"/>
                </a:cubicBezTo>
                <a:cubicBezTo>
                  <a:pt x="368" y="341"/>
                  <a:pt x="361" y="347"/>
                  <a:pt x="346" y="347"/>
                </a:cubicBezTo>
                <a:cubicBezTo>
                  <a:pt x="329" y="347"/>
                  <a:pt x="319" y="335"/>
                  <a:pt x="319" y="314"/>
                </a:cubicBezTo>
                <a:cubicBezTo>
                  <a:pt x="319" y="293"/>
                  <a:pt x="329" y="281"/>
                  <a:pt x="346" y="281"/>
                </a:cubicBezTo>
                <a:cubicBezTo>
                  <a:pt x="361" y="281"/>
                  <a:pt x="368" y="287"/>
                  <a:pt x="371" y="299"/>
                </a:cubicBezTo>
                <a:cubicBezTo>
                  <a:pt x="395" y="299"/>
                  <a:pt x="395" y="299"/>
                  <a:pt x="395" y="299"/>
                </a:cubicBezTo>
                <a:cubicBezTo>
                  <a:pt x="393" y="275"/>
                  <a:pt x="375" y="260"/>
                  <a:pt x="346" y="260"/>
                </a:cubicBezTo>
                <a:cubicBezTo>
                  <a:pt x="314" y="260"/>
                  <a:pt x="295" y="282"/>
                  <a:pt x="295" y="314"/>
                </a:cubicBezTo>
                <a:moveTo>
                  <a:pt x="476" y="344"/>
                </a:moveTo>
                <a:cubicBezTo>
                  <a:pt x="473" y="345"/>
                  <a:pt x="467" y="345"/>
                  <a:pt x="464" y="345"/>
                </a:cubicBezTo>
                <a:cubicBezTo>
                  <a:pt x="454" y="345"/>
                  <a:pt x="449" y="343"/>
                  <a:pt x="449" y="325"/>
                </a:cubicBezTo>
                <a:cubicBezTo>
                  <a:pt x="449" y="282"/>
                  <a:pt x="449" y="282"/>
                  <a:pt x="449" y="282"/>
                </a:cubicBezTo>
                <a:cubicBezTo>
                  <a:pt x="472" y="282"/>
                  <a:pt x="472" y="282"/>
                  <a:pt x="472" y="282"/>
                </a:cubicBezTo>
                <a:cubicBezTo>
                  <a:pt x="472" y="262"/>
                  <a:pt x="472" y="262"/>
                  <a:pt x="472" y="262"/>
                </a:cubicBezTo>
                <a:cubicBezTo>
                  <a:pt x="449" y="262"/>
                  <a:pt x="449" y="262"/>
                  <a:pt x="449" y="262"/>
                </a:cubicBezTo>
                <a:cubicBezTo>
                  <a:pt x="449" y="231"/>
                  <a:pt x="449" y="231"/>
                  <a:pt x="449" y="231"/>
                </a:cubicBezTo>
                <a:cubicBezTo>
                  <a:pt x="425" y="231"/>
                  <a:pt x="425" y="231"/>
                  <a:pt x="425" y="231"/>
                </a:cubicBezTo>
                <a:cubicBezTo>
                  <a:pt x="425" y="262"/>
                  <a:pt x="425" y="262"/>
                  <a:pt x="425" y="262"/>
                </a:cubicBezTo>
                <a:cubicBezTo>
                  <a:pt x="407" y="262"/>
                  <a:pt x="407" y="262"/>
                  <a:pt x="407" y="262"/>
                </a:cubicBezTo>
                <a:cubicBezTo>
                  <a:pt x="407" y="282"/>
                  <a:pt x="407" y="282"/>
                  <a:pt x="407" y="282"/>
                </a:cubicBezTo>
                <a:cubicBezTo>
                  <a:pt x="425" y="282"/>
                  <a:pt x="425" y="282"/>
                  <a:pt x="425" y="282"/>
                </a:cubicBezTo>
                <a:cubicBezTo>
                  <a:pt x="425" y="330"/>
                  <a:pt x="425" y="330"/>
                  <a:pt x="425" y="330"/>
                </a:cubicBezTo>
                <a:cubicBezTo>
                  <a:pt x="425" y="365"/>
                  <a:pt x="446" y="367"/>
                  <a:pt x="458" y="367"/>
                </a:cubicBezTo>
                <a:cubicBezTo>
                  <a:pt x="465" y="367"/>
                  <a:pt x="472" y="366"/>
                  <a:pt x="476" y="365"/>
                </a:cubicBezTo>
                <a:cubicBezTo>
                  <a:pt x="476" y="344"/>
                  <a:pt x="476" y="344"/>
                  <a:pt x="476" y="344"/>
                </a:cubicBezTo>
                <a:moveTo>
                  <a:pt x="487" y="314"/>
                </a:moveTo>
                <a:cubicBezTo>
                  <a:pt x="487" y="344"/>
                  <a:pt x="507" y="368"/>
                  <a:pt x="541" y="368"/>
                </a:cubicBezTo>
                <a:cubicBezTo>
                  <a:pt x="575" y="368"/>
                  <a:pt x="595" y="344"/>
                  <a:pt x="595" y="314"/>
                </a:cubicBezTo>
                <a:cubicBezTo>
                  <a:pt x="595" y="284"/>
                  <a:pt x="575" y="260"/>
                  <a:pt x="541" y="260"/>
                </a:cubicBezTo>
                <a:cubicBezTo>
                  <a:pt x="507" y="260"/>
                  <a:pt x="487" y="284"/>
                  <a:pt x="487" y="314"/>
                </a:cubicBezTo>
                <a:moveTo>
                  <a:pt x="571" y="314"/>
                </a:moveTo>
                <a:cubicBezTo>
                  <a:pt x="571" y="333"/>
                  <a:pt x="560" y="347"/>
                  <a:pt x="541" y="347"/>
                </a:cubicBezTo>
                <a:cubicBezTo>
                  <a:pt x="522" y="347"/>
                  <a:pt x="511" y="333"/>
                  <a:pt x="511" y="314"/>
                </a:cubicBezTo>
                <a:cubicBezTo>
                  <a:pt x="511" y="295"/>
                  <a:pt x="522" y="281"/>
                  <a:pt x="541" y="281"/>
                </a:cubicBezTo>
                <a:cubicBezTo>
                  <a:pt x="560" y="281"/>
                  <a:pt x="571" y="295"/>
                  <a:pt x="571" y="314"/>
                </a:cubicBezTo>
                <a:moveTo>
                  <a:pt x="616" y="365"/>
                </a:moveTo>
                <a:cubicBezTo>
                  <a:pt x="641" y="365"/>
                  <a:pt x="641" y="365"/>
                  <a:pt x="641" y="365"/>
                </a:cubicBezTo>
                <a:cubicBezTo>
                  <a:pt x="641" y="320"/>
                  <a:pt x="641" y="320"/>
                  <a:pt x="641" y="320"/>
                </a:cubicBezTo>
                <a:cubicBezTo>
                  <a:pt x="641" y="296"/>
                  <a:pt x="651" y="284"/>
                  <a:pt x="668" y="284"/>
                </a:cubicBezTo>
                <a:cubicBezTo>
                  <a:pt x="672" y="284"/>
                  <a:pt x="674" y="284"/>
                  <a:pt x="677" y="284"/>
                </a:cubicBezTo>
                <a:cubicBezTo>
                  <a:pt x="677" y="262"/>
                  <a:pt x="677" y="262"/>
                  <a:pt x="677" y="262"/>
                </a:cubicBezTo>
                <a:cubicBezTo>
                  <a:pt x="675" y="261"/>
                  <a:pt x="672" y="261"/>
                  <a:pt x="668" y="261"/>
                </a:cubicBezTo>
                <a:cubicBezTo>
                  <a:pt x="657" y="261"/>
                  <a:pt x="644" y="268"/>
                  <a:pt x="641" y="282"/>
                </a:cubicBezTo>
                <a:cubicBezTo>
                  <a:pt x="641" y="262"/>
                  <a:pt x="641" y="262"/>
                  <a:pt x="641" y="262"/>
                </a:cubicBezTo>
                <a:cubicBezTo>
                  <a:pt x="616" y="262"/>
                  <a:pt x="616" y="262"/>
                  <a:pt x="616" y="262"/>
                </a:cubicBezTo>
                <a:lnTo>
                  <a:pt x="616" y="365"/>
                </a:lnTo>
                <a:close/>
                <a:moveTo>
                  <a:pt x="687" y="314"/>
                </a:moveTo>
                <a:cubicBezTo>
                  <a:pt x="687" y="344"/>
                  <a:pt x="705" y="368"/>
                  <a:pt x="738" y="368"/>
                </a:cubicBezTo>
                <a:cubicBezTo>
                  <a:pt x="750" y="368"/>
                  <a:pt x="765" y="362"/>
                  <a:pt x="771" y="351"/>
                </a:cubicBezTo>
                <a:cubicBezTo>
                  <a:pt x="771" y="365"/>
                  <a:pt x="771" y="365"/>
                  <a:pt x="771" y="365"/>
                </a:cubicBezTo>
                <a:cubicBezTo>
                  <a:pt x="795" y="365"/>
                  <a:pt x="795" y="365"/>
                  <a:pt x="795" y="365"/>
                </a:cubicBezTo>
                <a:cubicBezTo>
                  <a:pt x="795" y="262"/>
                  <a:pt x="795" y="262"/>
                  <a:pt x="795" y="262"/>
                </a:cubicBezTo>
                <a:cubicBezTo>
                  <a:pt x="771" y="262"/>
                  <a:pt x="771" y="262"/>
                  <a:pt x="771" y="262"/>
                </a:cubicBezTo>
                <a:cubicBezTo>
                  <a:pt x="771" y="276"/>
                  <a:pt x="771" y="276"/>
                  <a:pt x="771" y="276"/>
                </a:cubicBezTo>
                <a:cubicBezTo>
                  <a:pt x="765" y="266"/>
                  <a:pt x="752" y="260"/>
                  <a:pt x="738" y="260"/>
                </a:cubicBezTo>
                <a:cubicBezTo>
                  <a:pt x="706" y="260"/>
                  <a:pt x="687" y="284"/>
                  <a:pt x="687" y="314"/>
                </a:cubicBezTo>
                <a:moveTo>
                  <a:pt x="772" y="314"/>
                </a:moveTo>
                <a:cubicBezTo>
                  <a:pt x="772" y="331"/>
                  <a:pt x="762" y="347"/>
                  <a:pt x="741" y="347"/>
                </a:cubicBezTo>
                <a:cubicBezTo>
                  <a:pt x="723" y="347"/>
                  <a:pt x="711" y="333"/>
                  <a:pt x="711" y="314"/>
                </a:cubicBezTo>
                <a:cubicBezTo>
                  <a:pt x="711" y="295"/>
                  <a:pt x="723" y="281"/>
                  <a:pt x="741" y="281"/>
                </a:cubicBezTo>
                <a:cubicBezTo>
                  <a:pt x="762" y="281"/>
                  <a:pt x="772" y="296"/>
                  <a:pt x="772" y="314"/>
                </a:cubicBezTo>
                <a:moveTo>
                  <a:pt x="823" y="365"/>
                </a:moveTo>
                <a:cubicBezTo>
                  <a:pt x="847" y="365"/>
                  <a:pt x="847" y="365"/>
                  <a:pt x="847" y="365"/>
                </a:cubicBezTo>
                <a:cubicBezTo>
                  <a:pt x="847" y="211"/>
                  <a:pt x="847" y="211"/>
                  <a:pt x="847" y="211"/>
                </a:cubicBezTo>
                <a:cubicBezTo>
                  <a:pt x="823" y="211"/>
                  <a:pt x="823" y="211"/>
                  <a:pt x="823" y="211"/>
                </a:cubicBezTo>
                <a:lnTo>
                  <a:pt x="823" y="365"/>
                </a:lnTo>
                <a:close/>
                <a:moveTo>
                  <a:pt x="8" y="499"/>
                </a:moveTo>
                <a:cubicBezTo>
                  <a:pt x="8" y="546"/>
                  <a:pt x="38" y="580"/>
                  <a:pt x="88" y="580"/>
                </a:cubicBezTo>
                <a:cubicBezTo>
                  <a:pt x="131" y="580"/>
                  <a:pt x="158" y="556"/>
                  <a:pt x="163" y="523"/>
                </a:cubicBezTo>
                <a:cubicBezTo>
                  <a:pt x="135" y="523"/>
                  <a:pt x="135" y="523"/>
                  <a:pt x="135" y="523"/>
                </a:cubicBezTo>
                <a:cubicBezTo>
                  <a:pt x="130" y="544"/>
                  <a:pt x="114" y="557"/>
                  <a:pt x="88" y="557"/>
                </a:cubicBezTo>
                <a:cubicBezTo>
                  <a:pt x="54" y="557"/>
                  <a:pt x="34" y="534"/>
                  <a:pt x="34" y="499"/>
                </a:cubicBezTo>
                <a:cubicBezTo>
                  <a:pt x="34" y="463"/>
                  <a:pt x="54" y="440"/>
                  <a:pt x="88" y="440"/>
                </a:cubicBezTo>
                <a:cubicBezTo>
                  <a:pt x="114" y="440"/>
                  <a:pt x="130" y="453"/>
                  <a:pt x="135" y="474"/>
                </a:cubicBezTo>
                <a:cubicBezTo>
                  <a:pt x="163" y="474"/>
                  <a:pt x="163" y="474"/>
                  <a:pt x="163" y="474"/>
                </a:cubicBezTo>
                <a:cubicBezTo>
                  <a:pt x="158" y="442"/>
                  <a:pt x="131" y="418"/>
                  <a:pt x="88" y="418"/>
                </a:cubicBezTo>
                <a:cubicBezTo>
                  <a:pt x="38" y="418"/>
                  <a:pt x="8" y="451"/>
                  <a:pt x="8" y="499"/>
                </a:cubicBezTo>
                <a:moveTo>
                  <a:pt x="177" y="525"/>
                </a:moveTo>
                <a:cubicBezTo>
                  <a:pt x="177" y="555"/>
                  <a:pt x="198" y="579"/>
                  <a:pt x="231" y="579"/>
                </a:cubicBezTo>
                <a:cubicBezTo>
                  <a:pt x="265" y="579"/>
                  <a:pt x="286" y="555"/>
                  <a:pt x="286" y="525"/>
                </a:cubicBezTo>
                <a:cubicBezTo>
                  <a:pt x="286" y="494"/>
                  <a:pt x="265" y="470"/>
                  <a:pt x="231" y="470"/>
                </a:cubicBezTo>
                <a:cubicBezTo>
                  <a:pt x="198" y="470"/>
                  <a:pt x="177" y="494"/>
                  <a:pt x="177" y="525"/>
                </a:cubicBezTo>
                <a:moveTo>
                  <a:pt x="262" y="525"/>
                </a:moveTo>
                <a:cubicBezTo>
                  <a:pt x="262" y="543"/>
                  <a:pt x="251" y="557"/>
                  <a:pt x="231" y="557"/>
                </a:cubicBezTo>
                <a:cubicBezTo>
                  <a:pt x="212" y="557"/>
                  <a:pt x="201" y="543"/>
                  <a:pt x="201" y="525"/>
                </a:cubicBezTo>
                <a:cubicBezTo>
                  <a:pt x="201" y="506"/>
                  <a:pt x="212" y="492"/>
                  <a:pt x="231" y="492"/>
                </a:cubicBezTo>
                <a:cubicBezTo>
                  <a:pt x="251" y="492"/>
                  <a:pt x="262" y="506"/>
                  <a:pt x="262" y="525"/>
                </a:cubicBezTo>
                <a:moveTo>
                  <a:pt x="307" y="576"/>
                </a:moveTo>
                <a:cubicBezTo>
                  <a:pt x="331" y="576"/>
                  <a:pt x="331" y="576"/>
                  <a:pt x="331" y="576"/>
                </a:cubicBezTo>
                <a:cubicBezTo>
                  <a:pt x="331" y="521"/>
                  <a:pt x="331" y="521"/>
                  <a:pt x="331" y="521"/>
                </a:cubicBezTo>
                <a:cubicBezTo>
                  <a:pt x="331" y="497"/>
                  <a:pt x="341" y="491"/>
                  <a:pt x="353" y="491"/>
                </a:cubicBezTo>
                <a:cubicBezTo>
                  <a:pt x="366" y="491"/>
                  <a:pt x="372" y="498"/>
                  <a:pt x="372" y="515"/>
                </a:cubicBezTo>
                <a:cubicBezTo>
                  <a:pt x="372" y="576"/>
                  <a:pt x="372" y="576"/>
                  <a:pt x="372" y="576"/>
                </a:cubicBezTo>
                <a:cubicBezTo>
                  <a:pt x="396" y="576"/>
                  <a:pt x="396" y="576"/>
                  <a:pt x="396" y="576"/>
                </a:cubicBezTo>
                <a:cubicBezTo>
                  <a:pt x="396" y="521"/>
                  <a:pt x="396" y="521"/>
                  <a:pt x="396" y="521"/>
                </a:cubicBezTo>
                <a:cubicBezTo>
                  <a:pt x="396" y="497"/>
                  <a:pt x="405" y="491"/>
                  <a:pt x="418" y="491"/>
                </a:cubicBezTo>
                <a:cubicBezTo>
                  <a:pt x="430" y="491"/>
                  <a:pt x="437" y="498"/>
                  <a:pt x="437" y="515"/>
                </a:cubicBezTo>
                <a:cubicBezTo>
                  <a:pt x="437" y="576"/>
                  <a:pt x="437" y="576"/>
                  <a:pt x="437" y="576"/>
                </a:cubicBezTo>
                <a:cubicBezTo>
                  <a:pt x="461" y="576"/>
                  <a:pt x="461" y="576"/>
                  <a:pt x="461" y="576"/>
                </a:cubicBezTo>
                <a:cubicBezTo>
                  <a:pt x="461" y="511"/>
                  <a:pt x="461" y="511"/>
                  <a:pt x="461" y="511"/>
                </a:cubicBezTo>
                <a:cubicBezTo>
                  <a:pt x="461" y="492"/>
                  <a:pt x="455" y="470"/>
                  <a:pt x="424" y="470"/>
                </a:cubicBezTo>
                <a:cubicBezTo>
                  <a:pt x="409" y="470"/>
                  <a:pt x="397" y="478"/>
                  <a:pt x="392" y="489"/>
                </a:cubicBezTo>
                <a:cubicBezTo>
                  <a:pt x="388" y="479"/>
                  <a:pt x="378" y="470"/>
                  <a:pt x="360" y="470"/>
                </a:cubicBezTo>
                <a:cubicBezTo>
                  <a:pt x="346" y="470"/>
                  <a:pt x="335" y="478"/>
                  <a:pt x="331" y="487"/>
                </a:cubicBezTo>
                <a:cubicBezTo>
                  <a:pt x="331" y="473"/>
                  <a:pt x="331" y="473"/>
                  <a:pt x="331" y="473"/>
                </a:cubicBezTo>
                <a:cubicBezTo>
                  <a:pt x="307" y="473"/>
                  <a:pt x="307" y="473"/>
                  <a:pt x="307" y="473"/>
                </a:cubicBezTo>
                <a:lnTo>
                  <a:pt x="307" y="576"/>
                </a:lnTo>
                <a:close/>
                <a:moveTo>
                  <a:pt x="488" y="576"/>
                </a:moveTo>
                <a:cubicBezTo>
                  <a:pt x="512" y="576"/>
                  <a:pt x="512" y="576"/>
                  <a:pt x="512" y="576"/>
                </a:cubicBezTo>
                <a:cubicBezTo>
                  <a:pt x="512" y="521"/>
                  <a:pt x="512" y="521"/>
                  <a:pt x="512" y="521"/>
                </a:cubicBezTo>
                <a:cubicBezTo>
                  <a:pt x="512" y="497"/>
                  <a:pt x="522" y="491"/>
                  <a:pt x="534" y="491"/>
                </a:cubicBezTo>
                <a:cubicBezTo>
                  <a:pt x="547" y="491"/>
                  <a:pt x="553" y="498"/>
                  <a:pt x="553" y="515"/>
                </a:cubicBezTo>
                <a:cubicBezTo>
                  <a:pt x="553" y="576"/>
                  <a:pt x="553" y="576"/>
                  <a:pt x="553" y="576"/>
                </a:cubicBezTo>
                <a:cubicBezTo>
                  <a:pt x="577" y="576"/>
                  <a:pt x="577" y="576"/>
                  <a:pt x="577" y="576"/>
                </a:cubicBezTo>
                <a:cubicBezTo>
                  <a:pt x="577" y="521"/>
                  <a:pt x="577" y="521"/>
                  <a:pt x="577" y="521"/>
                </a:cubicBezTo>
                <a:cubicBezTo>
                  <a:pt x="577" y="497"/>
                  <a:pt x="587" y="491"/>
                  <a:pt x="599" y="491"/>
                </a:cubicBezTo>
                <a:cubicBezTo>
                  <a:pt x="611" y="491"/>
                  <a:pt x="618" y="498"/>
                  <a:pt x="618" y="515"/>
                </a:cubicBezTo>
                <a:cubicBezTo>
                  <a:pt x="618" y="576"/>
                  <a:pt x="618" y="576"/>
                  <a:pt x="618" y="576"/>
                </a:cubicBezTo>
                <a:cubicBezTo>
                  <a:pt x="642" y="576"/>
                  <a:pt x="642" y="576"/>
                  <a:pt x="642" y="576"/>
                </a:cubicBezTo>
                <a:cubicBezTo>
                  <a:pt x="642" y="511"/>
                  <a:pt x="642" y="511"/>
                  <a:pt x="642" y="511"/>
                </a:cubicBezTo>
                <a:cubicBezTo>
                  <a:pt x="642" y="492"/>
                  <a:pt x="636" y="470"/>
                  <a:pt x="605" y="470"/>
                </a:cubicBezTo>
                <a:cubicBezTo>
                  <a:pt x="590" y="470"/>
                  <a:pt x="578" y="478"/>
                  <a:pt x="573" y="489"/>
                </a:cubicBezTo>
                <a:cubicBezTo>
                  <a:pt x="569" y="479"/>
                  <a:pt x="560" y="470"/>
                  <a:pt x="541" y="470"/>
                </a:cubicBezTo>
                <a:cubicBezTo>
                  <a:pt x="527" y="470"/>
                  <a:pt x="517" y="478"/>
                  <a:pt x="512" y="487"/>
                </a:cubicBezTo>
                <a:cubicBezTo>
                  <a:pt x="512" y="473"/>
                  <a:pt x="512" y="473"/>
                  <a:pt x="512" y="473"/>
                </a:cubicBezTo>
                <a:cubicBezTo>
                  <a:pt x="488" y="473"/>
                  <a:pt x="488" y="473"/>
                  <a:pt x="488" y="473"/>
                </a:cubicBezTo>
                <a:lnTo>
                  <a:pt x="488" y="576"/>
                </a:lnTo>
                <a:close/>
                <a:moveTo>
                  <a:pt x="663" y="440"/>
                </a:moveTo>
                <a:cubicBezTo>
                  <a:pt x="663" y="450"/>
                  <a:pt x="670" y="458"/>
                  <a:pt x="681" y="458"/>
                </a:cubicBezTo>
                <a:cubicBezTo>
                  <a:pt x="691" y="458"/>
                  <a:pt x="699" y="450"/>
                  <a:pt x="699" y="440"/>
                </a:cubicBezTo>
                <a:cubicBezTo>
                  <a:pt x="699" y="430"/>
                  <a:pt x="691" y="423"/>
                  <a:pt x="681" y="423"/>
                </a:cubicBezTo>
                <a:cubicBezTo>
                  <a:pt x="670" y="423"/>
                  <a:pt x="663" y="430"/>
                  <a:pt x="663" y="440"/>
                </a:cubicBezTo>
                <a:moveTo>
                  <a:pt x="669" y="576"/>
                </a:moveTo>
                <a:cubicBezTo>
                  <a:pt x="693" y="576"/>
                  <a:pt x="693" y="576"/>
                  <a:pt x="693" y="576"/>
                </a:cubicBezTo>
                <a:cubicBezTo>
                  <a:pt x="693" y="473"/>
                  <a:pt x="693" y="473"/>
                  <a:pt x="693" y="473"/>
                </a:cubicBezTo>
                <a:cubicBezTo>
                  <a:pt x="669" y="473"/>
                  <a:pt x="669" y="473"/>
                  <a:pt x="669" y="473"/>
                </a:cubicBezTo>
                <a:lnTo>
                  <a:pt x="669" y="576"/>
                </a:lnTo>
                <a:close/>
                <a:moveTo>
                  <a:pt x="713" y="544"/>
                </a:moveTo>
                <a:cubicBezTo>
                  <a:pt x="713" y="563"/>
                  <a:pt x="730" y="579"/>
                  <a:pt x="757" y="579"/>
                </a:cubicBezTo>
                <a:cubicBezTo>
                  <a:pt x="783" y="579"/>
                  <a:pt x="797" y="565"/>
                  <a:pt x="797" y="545"/>
                </a:cubicBezTo>
                <a:cubicBezTo>
                  <a:pt x="797" y="532"/>
                  <a:pt x="787" y="521"/>
                  <a:pt x="773" y="517"/>
                </a:cubicBezTo>
                <a:cubicBezTo>
                  <a:pt x="749" y="510"/>
                  <a:pt x="749" y="510"/>
                  <a:pt x="749" y="510"/>
                </a:cubicBezTo>
                <a:cubicBezTo>
                  <a:pt x="744" y="509"/>
                  <a:pt x="740" y="505"/>
                  <a:pt x="740" y="499"/>
                </a:cubicBezTo>
                <a:cubicBezTo>
                  <a:pt x="740" y="493"/>
                  <a:pt x="747" y="489"/>
                  <a:pt x="755" y="489"/>
                </a:cubicBezTo>
                <a:cubicBezTo>
                  <a:pt x="766" y="489"/>
                  <a:pt x="773" y="494"/>
                  <a:pt x="773" y="502"/>
                </a:cubicBezTo>
                <a:cubicBezTo>
                  <a:pt x="796" y="502"/>
                  <a:pt x="796" y="502"/>
                  <a:pt x="796" y="502"/>
                </a:cubicBezTo>
                <a:cubicBezTo>
                  <a:pt x="796" y="484"/>
                  <a:pt x="783" y="470"/>
                  <a:pt x="756" y="470"/>
                </a:cubicBezTo>
                <a:cubicBezTo>
                  <a:pt x="732" y="470"/>
                  <a:pt x="716" y="484"/>
                  <a:pt x="716" y="501"/>
                </a:cubicBezTo>
                <a:cubicBezTo>
                  <a:pt x="716" y="514"/>
                  <a:pt x="723" y="525"/>
                  <a:pt x="739" y="529"/>
                </a:cubicBezTo>
                <a:cubicBezTo>
                  <a:pt x="765" y="536"/>
                  <a:pt x="765" y="536"/>
                  <a:pt x="765" y="536"/>
                </a:cubicBezTo>
                <a:cubicBezTo>
                  <a:pt x="771" y="538"/>
                  <a:pt x="773" y="543"/>
                  <a:pt x="773" y="547"/>
                </a:cubicBezTo>
                <a:cubicBezTo>
                  <a:pt x="773" y="555"/>
                  <a:pt x="767" y="559"/>
                  <a:pt x="758" y="559"/>
                </a:cubicBezTo>
                <a:cubicBezTo>
                  <a:pt x="746" y="559"/>
                  <a:pt x="737" y="553"/>
                  <a:pt x="737" y="544"/>
                </a:cubicBezTo>
                <a:cubicBezTo>
                  <a:pt x="713" y="544"/>
                  <a:pt x="713" y="544"/>
                  <a:pt x="713" y="544"/>
                </a:cubicBezTo>
                <a:moveTo>
                  <a:pt x="813" y="544"/>
                </a:moveTo>
                <a:cubicBezTo>
                  <a:pt x="813" y="563"/>
                  <a:pt x="830" y="579"/>
                  <a:pt x="857" y="579"/>
                </a:cubicBezTo>
                <a:cubicBezTo>
                  <a:pt x="883" y="579"/>
                  <a:pt x="897" y="565"/>
                  <a:pt x="897" y="545"/>
                </a:cubicBezTo>
                <a:cubicBezTo>
                  <a:pt x="897" y="532"/>
                  <a:pt x="887" y="521"/>
                  <a:pt x="874" y="517"/>
                </a:cubicBezTo>
                <a:cubicBezTo>
                  <a:pt x="849" y="510"/>
                  <a:pt x="849" y="510"/>
                  <a:pt x="849" y="510"/>
                </a:cubicBezTo>
                <a:cubicBezTo>
                  <a:pt x="844" y="509"/>
                  <a:pt x="840" y="505"/>
                  <a:pt x="840" y="499"/>
                </a:cubicBezTo>
                <a:cubicBezTo>
                  <a:pt x="840" y="493"/>
                  <a:pt x="847" y="489"/>
                  <a:pt x="855" y="489"/>
                </a:cubicBezTo>
                <a:cubicBezTo>
                  <a:pt x="866" y="489"/>
                  <a:pt x="873" y="494"/>
                  <a:pt x="873" y="502"/>
                </a:cubicBezTo>
                <a:cubicBezTo>
                  <a:pt x="896" y="502"/>
                  <a:pt x="896" y="502"/>
                  <a:pt x="896" y="502"/>
                </a:cubicBezTo>
                <a:cubicBezTo>
                  <a:pt x="896" y="484"/>
                  <a:pt x="883" y="470"/>
                  <a:pt x="856" y="470"/>
                </a:cubicBezTo>
                <a:cubicBezTo>
                  <a:pt x="832" y="470"/>
                  <a:pt x="816" y="484"/>
                  <a:pt x="816" y="501"/>
                </a:cubicBezTo>
                <a:cubicBezTo>
                  <a:pt x="816" y="514"/>
                  <a:pt x="823" y="525"/>
                  <a:pt x="839" y="529"/>
                </a:cubicBezTo>
                <a:cubicBezTo>
                  <a:pt x="865" y="536"/>
                  <a:pt x="865" y="536"/>
                  <a:pt x="865" y="536"/>
                </a:cubicBezTo>
                <a:cubicBezTo>
                  <a:pt x="871" y="538"/>
                  <a:pt x="873" y="543"/>
                  <a:pt x="873" y="547"/>
                </a:cubicBezTo>
                <a:cubicBezTo>
                  <a:pt x="873" y="555"/>
                  <a:pt x="867" y="559"/>
                  <a:pt x="858" y="559"/>
                </a:cubicBezTo>
                <a:cubicBezTo>
                  <a:pt x="846" y="559"/>
                  <a:pt x="837" y="553"/>
                  <a:pt x="837" y="544"/>
                </a:cubicBezTo>
                <a:cubicBezTo>
                  <a:pt x="813" y="544"/>
                  <a:pt x="813" y="544"/>
                  <a:pt x="813" y="544"/>
                </a:cubicBezTo>
                <a:moveTo>
                  <a:pt x="913" y="440"/>
                </a:moveTo>
                <a:cubicBezTo>
                  <a:pt x="913" y="450"/>
                  <a:pt x="921" y="458"/>
                  <a:pt x="931" y="458"/>
                </a:cubicBezTo>
                <a:cubicBezTo>
                  <a:pt x="942" y="458"/>
                  <a:pt x="949" y="450"/>
                  <a:pt x="949" y="440"/>
                </a:cubicBezTo>
                <a:cubicBezTo>
                  <a:pt x="949" y="430"/>
                  <a:pt x="942" y="423"/>
                  <a:pt x="931" y="423"/>
                </a:cubicBezTo>
                <a:cubicBezTo>
                  <a:pt x="921" y="423"/>
                  <a:pt x="913" y="430"/>
                  <a:pt x="913" y="440"/>
                </a:cubicBezTo>
                <a:moveTo>
                  <a:pt x="919" y="576"/>
                </a:moveTo>
                <a:cubicBezTo>
                  <a:pt x="943" y="576"/>
                  <a:pt x="943" y="576"/>
                  <a:pt x="943" y="576"/>
                </a:cubicBezTo>
                <a:cubicBezTo>
                  <a:pt x="943" y="473"/>
                  <a:pt x="943" y="473"/>
                  <a:pt x="943" y="473"/>
                </a:cubicBezTo>
                <a:cubicBezTo>
                  <a:pt x="919" y="473"/>
                  <a:pt x="919" y="473"/>
                  <a:pt x="919" y="473"/>
                </a:cubicBezTo>
                <a:lnTo>
                  <a:pt x="919" y="576"/>
                </a:lnTo>
                <a:close/>
                <a:moveTo>
                  <a:pt x="964" y="525"/>
                </a:moveTo>
                <a:cubicBezTo>
                  <a:pt x="964" y="555"/>
                  <a:pt x="984" y="579"/>
                  <a:pt x="1018" y="579"/>
                </a:cubicBezTo>
                <a:cubicBezTo>
                  <a:pt x="1052" y="579"/>
                  <a:pt x="1072" y="555"/>
                  <a:pt x="1072" y="525"/>
                </a:cubicBezTo>
                <a:cubicBezTo>
                  <a:pt x="1072" y="494"/>
                  <a:pt x="1052" y="470"/>
                  <a:pt x="1018" y="470"/>
                </a:cubicBezTo>
                <a:cubicBezTo>
                  <a:pt x="984" y="470"/>
                  <a:pt x="964" y="494"/>
                  <a:pt x="964" y="525"/>
                </a:cubicBezTo>
                <a:moveTo>
                  <a:pt x="1048" y="525"/>
                </a:moveTo>
                <a:cubicBezTo>
                  <a:pt x="1048" y="543"/>
                  <a:pt x="1037" y="557"/>
                  <a:pt x="1018" y="557"/>
                </a:cubicBezTo>
                <a:cubicBezTo>
                  <a:pt x="998" y="557"/>
                  <a:pt x="988" y="543"/>
                  <a:pt x="988" y="525"/>
                </a:cubicBezTo>
                <a:cubicBezTo>
                  <a:pt x="988" y="506"/>
                  <a:pt x="998" y="492"/>
                  <a:pt x="1018" y="492"/>
                </a:cubicBezTo>
                <a:cubicBezTo>
                  <a:pt x="1037" y="492"/>
                  <a:pt x="1048" y="506"/>
                  <a:pt x="1048" y="525"/>
                </a:cubicBezTo>
                <a:moveTo>
                  <a:pt x="1093" y="576"/>
                </a:moveTo>
                <a:cubicBezTo>
                  <a:pt x="1117" y="576"/>
                  <a:pt x="1117" y="576"/>
                  <a:pt x="1117" y="576"/>
                </a:cubicBezTo>
                <a:cubicBezTo>
                  <a:pt x="1117" y="519"/>
                  <a:pt x="1117" y="519"/>
                  <a:pt x="1117" y="519"/>
                </a:cubicBezTo>
                <a:cubicBezTo>
                  <a:pt x="1117" y="501"/>
                  <a:pt x="1126" y="491"/>
                  <a:pt x="1142" y="491"/>
                </a:cubicBezTo>
                <a:cubicBezTo>
                  <a:pt x="1159" y="491"/>
                  <a:pt x="1164" y="500"/>
                  <a:pt x="1164" y="522"/>
                </a:cubicBezTo>
                <a:cubicBezTo>
                  <a:pt x="1164" y="576"/>
                  <a:pt x="1164" y="576"/>
                  <a:pt x="1164" y="576"/>
                </a:cubicBezTo>
                <a:cubicBezTo>
                  <a:pt x="1188" y="576"/>
                  <a:pt x="1188" y="576"/>
                  <a:pt x="1188" y="576"/>
                </a:cubicBezTo>
                <a:cubicBezTo>
                  <a:pt x="1188" y="511"/>
                  <a:pt x="1188" y="511"/>
                  <a:pt x="1188" y="511"/>
                </a:cubicBezTo>
                <a:cubicBezTo>
                  <a:pt x="1188" y="484"/>
                  <a:pt x="1176" y="470"/>
                  <a:pt x="1151" y="470"/>
                </a:cubicBezTo>
                <a:cubicBezTo>
                  <a:pt x="1136" y="470"/>
                  <a:pt x="1124" y="476"/>
                  <a:pt x="1117" y="487"/>
                </a:cubicBezTo>
                <a:cubicBezTo>
                  <a:pt x="1117" y="473"/>
                  <a:pt x="1117" y="473"/>
                  <a:pt x="1117" y="473"/>
                </a:cubicBezTo>
                <a:cubicBezTo>
                  <a:pt x="1093" y="473"/>
                  <a:pt x="1093" y="473"/>
                  <a:pt x="1093" y="473"/>
                </a:cubicBezTo>
                <a:lnTo>
                  <a:pt x="1093" y="576"/>
                </a:lnTo>
                <a:close/>
              </a:path>
            </a:pathLst>
          </a:custGeom>
          <a:solidFill>
            <a:srgbClr val="00263A"/>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AU"/>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Lili Ni" id="{C8A6F93F-FD8A-4235-881D-E0821F5028CA}" userId="S::Lili.Ni@vec.vic.gov.au::df594f57-8675-400e-8079-1cb0aca5edb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C07D8C-50B6-4AC6-8C32-FC74411D39D6}" name="Table1" displayName="Table1" ref="A1:E61" totalsRowShown="0">
  <autoFilter ref="A1:E61" xr:uid="{F0ACD7BB-CA58-4684-A9B4-BBEDB8D38B6A}">
    <filterColumn colId="4">
      <filters>
        <filter val="$1,899.65"/>
        <filter val="$1,929,197.20"/>
        <filter val="$12,477.46"/>
        <filter val="$13,962.17"/>
        <filter val="$14,908.32"/>
        <filter val="$19,407.74"/>
        <filter val="$2,083.25"/>
        <filter val="$2,238.70"/>
        <filter val="$2,410.06"/>
        <filter val="$2,572.85"/>
        <filter val="$2,693,388.13"/>
        <filter val="$2,922.91"/>
        <filter val="$2,938.82"/>
        <filter val="$205,666.27"/>
        <filter val="$26,368.02"/>
        <filter val="$3,145.68"/>
        <filter val="$3,302.35"/>
        <filter val="$3,307.25"/>
        <filter val="$3,478.61"/>
        <filter val="$3,968.21"/>
        <filter val="$4,527.58"/>
        <filter val="$4,571.64"/>
        <filter val="$48,489.98"/>
        <filter val="$5,028.19"/>
        <filter val="$6,277.90"/>
        <filter val="$644,642.86"/>
        <filter val="$76,569.16"/>
        <filter val="$8,184.89"/>
        <filter val="$8,780.98"/>
      </filters>
    </filterColumn>
  </autoFilter>
  <sortState xmlns:xlrd2="http://schemas.microsoft.com/office/spreadsheetml/2017/richdata2" ref="A2:E60">
    <sortCondition ref="A1:A61"/>
  </sortState>
  <tableColumns count="5">
    <tableColumn id="1" xr3:uid="{BB1F4A5B-9AF8-4808-8498-46383005257E}" name="Recipient" totalsRowDxfId="13"/>
    <tableColumn id="2" xr3:uid="{C1806238-4CD3-48DA-9E23-9690B258FE87}" name="Eligible Amount 2018" dataDxfId="12" totalsRowDxfId="11"/>
    <tableColumn id="3" xr3:uid="{26C49982-5120-484E-A101-183AD4F332A4}" name="Eligible Amount 2022" dataDxfId="10" totalsRowDxfId="9"/>
    <tableColumn id="4" xr3:uid="{4A32C93A-8285-4962-948A-FEEFCDDE8160}" name="1st instalment for 2022 (40%) " dataDxfId="8" totalsRowDxfId="7"/>
    <tableColumn id="5" xr3:uid="{5031927D-F5AD-4445-BC31-A39638D2C7DF}" name="2nd instalment for 2022 (20%) " dataDxfId="6" totalsRowDxfId="5">
      <calculatedColumnFormula>SUM(C2*0.2)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8" dT="2022-09-21T01:41:15.17" personId="{C8A6F93F-FD8A-4235-881D-E0821F5028CA}" id="{CCABCA64-1F79-464A-8A16-E5E3ACCB6C82}">
    <text>the highlighted RPPs have been de-registered.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17" Type="http://schemas.openxmlformats.org/officeDocument/2006/relationships/hyperlink" Target="trim://D19%2f21052/?db=04&amp;open" TargetMode="External"/><Relationship Id="rId21" Type="http://schemas.openxmlformats.org/officeDocument/2006/relationships/hyperlink" Target="trim://D19%2f3357/?db=04&amp;open" TargetMode="External"/><Relationship Id="rId42" Type="http://schemas.openxmlformats.org/officeDocument/2006/relationships/hyperlink" Target="trim://D19%2f9050/?db=04&amp;open" TargetMode="External"/><Relationship Id="rId63" Type="http://schemas.openxmlformats.org/officeDocument/2006/relationships/hyperlink" Target="https://vec365.sharepoint.com/sites/EDRM-042/_layouts/15/DocIdRedir.aspx?ID=EDRM042-467964415-7687" TargetMode="External"/><Relationship Id="rId84" Type="http://schemas.openxmlformats.org/officeDocument/2006/relationships/hyperlink" Target="trim://D19%2f14149/?db=04&amp;open" TargetMode="External"/><Relationship Id="rId138" Type="http://schemas.openxmlformats.org/officeDocument/2006/relationships/hyperlink" Target="trim://D19%2f322/?db=04&amp;open" TargetMode="External"/><Relationship Id="rId107" Type="http://schemas.openxmlformats.org/officeDocument/2006/relationships/hyperlink" Target="trim://D19%2f17624/?db=04&amp;open" TargetMode="External"/><Relationship Id="rId11" Type="http://schemas.openxmlformats.org/officeDocument/2006/relationships/hyperlink" Target="trim://D19%2f1628/?db=04&amp;open" TargetMode="External"/><Relationship Id="rId32" Type="http://schemas.openxmlformats.org/officeDocument/2006/relationships/hyperlink" Target="https://vec365.sharepoint.com/:u:/r/sites/EDRM-042/Shared%20Documents/Funding%202018-2022/PF/PF%20Correspondence/Clare%20Quinn%20-%20Australian%20Greens%20-%20Advance%20PF%20Application%20for%202022%20State%20election.MSG?csf=1&amp;web=1&amp;e=BAGW19" TargetMode="External"/><Relationship Id="rId53" Type="http://schemas.openxmlformats.org/officeDocument/2006/relationships/hyperlink" Target="trim://D19%2f9877/?db=04&amp;open" TargetMode="External"/><Relationship Id="rId74" Type="http://schemas.openxmlformats.org/officeDocument/2006/relationships/hyperlink" Target="trim://D19%2f12996/?db=04&amp;open" TargetMode="External"/><Relationship Id="rId128" Type="http://schemas.openxmlformats.org/officeDocument/2006/relationships/hyperlink" Target="trim://D19%2f28817/?db=04&amp;open" TargetMode="External"/><Relationship Id="rId149" Type="http://schemas.openxmlformats.org/officeDocument/2006/relationships/vmlDrawing" Target="../drawings/vmlDrawing2.vml"/><Relationship Id="rId5" Type="http://schemas.openxmlformats.org/officeDocument/2006/relationships/hyperlink" Target="trim://D19%2f171/?db=04&amp;open" TargetMode="External"/><Relationship Id="rId95" Type="http://schemas.openxmlformats.org/officeDocument/2006/relationships/hyperlink" Target="trim://D19%2f15464/?db=04&amp;view" TargetMode="External"/><Relationship Id="rId22" Type="http://schemas.openxmlformats.org/officeDocument/2006/relationships/hyperlink" Target="trim://D19%2f3353/?db=04&amp;open" TargetMode="External"/><Relationship Id="rId27" Type="http://schemas.openxmlformats.org/officeDocument/2006/relationships/hyperlink" Target="trim://D19%2f8861/?db=04&amp;open" TargetMode="External"/><Relationship Id="rId43" Type="http://schemas.openxmlformats.org/officeDocument/2006/relationships/hyperlink" Target="trim://D19%2f9050/?db=04&amp;open" TargetMode="External"/><Relationship Id="rId48" Type="http://schemas.openxmlformats.org/officeDocument/2006/relationships/hyperlink" Target="https://vec365.sharepoint.com/sites/EDRM-042/_layouts/15/DocIdRedir.aspx?ID=EDRM042-467964415-7690" TargetMode="External"/><Relationship Id="rId64" Type="http://schemas.openxmlformats.org/officeDocument/2006/relationships/hyperlink" Target="trim://D19%2f12619/?db=04&amp;open" TargetMode="External"/><Relationship Id="rId69" Type="http://schemas.openxmlformats.org/officeDocument/2006/relationships/hyperlink" Target="trim://D19%2f12215/?db=04&amp;open" TargetMode="External"/><Relationship Id="rId113" Type="http://schemas.openxmlformats.org/officeDocument/2006/relationships/hyperlink" Target="trim://D19%2f19486/?db=04&amp;open" TargetMode="External"/><Relationship Id="rId118" Type="http://schemas.openxmlformats.org/officeDocument/2006/relationships/hyperlink" Target="trim://D19%2f15880/?db=04&amp;open" TargetMode="External"/><Relationship Id="rId134" Type="http://schemas.openxmlformats.org/officeDocument/2006/relationships/hyperlink" Target="trim://D19%2f37757/?db=04&amp;open" TargetMode="External"/><Relationship Id="rId139" Type="http://schemas.openxmlformats.org/officeDocument/2006/relationships/hyperlink" Target="trim://D19%2f351/?db=04&amp;open" TargetMode="External"/><Relationship Id="rId80" Type="http://schemas.openxmlformats.org/officeDocument/2006/relationships/hyperlink" Target="trim://D19%2f13988/?db=04&amp;open" TargetMode="External"/><Relationship Id="rId85" Type="http://schemas.openxmlformats.org/officeDocument/2006/relationships/hyperlink" Target="trim://D19%2f14802/?db=04&amp;open" TargetMode="External"/><Relationship Id="rId150" Type="http://schemas.openxmlformats.org/officeDocument/2006/relationships/comments" Target="../comments2.xml"/><Relationship Id="rId12" Type="http://schemas.openxmlformats.org/officeDocument/2006/relationships/hyperlink" Target="trim://D19%2f1627/?db=04&amp;open" TargetMode="External"/><Relationship Id="rId17" Type="http://schemas.openxmlformats.org/officeDocument/2006/relationships/hyperlink" Target="trim://D19%2f3223/?db=04&amp;open" TargetMode="External"/><Relationship Id="rId33" Type="http://schemas.openxmlformats.org/officeDocument/2006/relationships/hyperlink" Target="trim://D19%2f8917/?db=04&amp;open" TargetMode="External"/><Relationship Id="rId38" Type="http://schemas.openxmlformats.org/officeDocument/2006/relationships/hyperlink" Target="trim://D19%2f9010/?db=04&amp;open" TargetMode="External"/><Relationship Id="rId59" Type="http://schemas.openxmlformats.org/officeDocument/2006/relationships/hyperlink" Target="trim://D19%2f11428/?db=04&amp;open" TargetMode="External"/><Relationship Id="rId103" Type="http://schemas.openxmlformats.org/officeDocument/2006/relationships/hyperlink" Target="trim://D19%2f17484/?db=04&amp;open" TargetMode="External"/><Relationship Id="rId108" Type="http://schemas.openxmlformats.org/officeDocument/2006/relationships/hyperlink" Target="trim://D19%2f17674/?db=04&amp;open" TargetMode="External"/><Relationship Id="rId124" Type="http://schemas.openxmlformats.org/officeDocument/2006/relationships/hyperlink" Target="trim://D19%2f24244/?db=04&amp;open" TargetMode="External"/><Relationship Id="rId129" Type="http://schemas.openxmlformats.org/officeDocument/2006/relationships/hyperlink" Target="trim://D19%2f28817/?db=04&amp;open" TargetMode="External"/><Relationship Id="rId54" Type="http://schemas.openxmlformats.org/officeDocument/2006/relationships/hyperlink" Target="trim://D19%2f9878/?db=04&amp;open" TargetMode="External"/><Relationship Id="rId70" Type="http://schemas.openxmlformats.org/officeDocument/2006/relationships/hyperlink" Target="trim://D19%2f12213/?db=04&amp;open" TargetMode="External"/><Relationship Id="rId75" Type="http://schemas.openxmlformats.org/officeDocument/2006/relationships/hyperlink" Target="trim://D19%2f13090/?db=04&amp;open" TargetMode="External"/><Relationship Id="rId91" Type="http://schemas.openxmlformats.org/officeDocument/2006/relationships/hyperlink" Target="trim://D19%2f16061/?db=04&amp;open" TargetMode="External"/><Relationship Id="rId96" Type="http://schemas.openxmlformats.org/officeDocument/2006/relationships/hyperlink" Target="trim://D19%2f15465/?db=04&amp;view" TargetMode="External"/><Relationship Id="rId140" Type="http://schemas.openxmlformats.org/officeDocument/2006/relationships/hyperlink" Target="trim://D19%2f354/?db=04&amp;open" TargetMode="External"/><Relationship Id="rId145" Type="http://schemas.openxmlformats.org/officeDocument/2006/relationships/hyperlink" Target="trim://D19%2f10888/?db=04&amp;open" TargetMode="External"/><Relationship Id="rId1" Type="http://schemas.openxmlformats.org/officeDocument/2006/relationships/hyperlink" Target="https://vec365.sharepoint.com/:u:/r/sites/EDRM-042/Shared%20Documents/Funding%202018-2022/PF/Public%20Funding%20Applications/Julie%20Burke%20-%20ALP%20Vic%20-%20Public%20Funding%202018%20State%20Election%20application%20form%20and%20auditor%20certificate%20-%2011%20December%202018.MSG?csf=1&amp;web=1&amp;e=6BRVGg" TargetMode="External"/><Relationship Id="rId6" Type="http://schemas.openxmlformats.org/officeDocument/2006/relationships/hyperlink" Target="trim://D19%2f10/?db=04&amp;open" TargetMode="External"/><Relationship Id="rId23" Type="http://schemas.openxmlformats.org/officeDocument/2006/relationships/hyperlink" Target="trim://D19%2f3352/?db=04&amp;open" TargetMode="External"/><Relationship Id="rId28" Type="http://schemas.openxmlformats.org/officeDocument/2006/relationships/hyperlink" Target="trim://D19%2f8891/?db=04&amp;open" TargetMode="External"/><Relationship Id="rId49" Type="http://schemas.openxmlformats.org/officeDocument/2006/relationships/hyperlink" Target="trim://D19%2f9869/?db=04&amp;open" TargetMode="External"/><Relationship Id="rId114" Type="http://schemas.openxmlformats.org/officeDocument/2006/relationships/hyperlink" Target="trim://D19%2f19490/?db=04&amp;open" TargetMode="External"/><Relationship Id="rId119" Type="http://schemas.openxmlformats.org/officeDocument/2006/relationships/hyperlink" Target="trim://D19%2f19991/?db=04&amp;open" TargetMode="External"/><Relationship Id="rId44" Type="http://schemas.openxmlformats.org/officeDocument/2006/relationships/hyperlink" Target="trim://D19%2f9236/?db=04&amp;open" TargetMode="External"/><Relationship Id="rId60" Type="http://schemas.openxmlformats.org/officeDocument/2006/relationships/hyperlink" Target="trim://D19%2f10892/?db=04&amp;open" TargetMode="External"/><Relationship Id="rId65" Type="http://schemas.openxmlformats.org/officeDocument/2006/relationships/hyperlink" Target="trim://D19%2f12619/?db=04&amp;open" TargetMode="External"/><Relationship Id="rId81" Type="http://schemas.openxmlformats.org/officeDocument/2006/relationships/hyperlink" Target="trim://D19%2f13989/?db=04&amp;open" TargetMode="External"/><Relationship Id="rId86" Type="http://schemas.openxmlformats.org/officeDocument/2006/relationships/hyperlink" Target="trim://D19%2f14802/?db=04&amp;open" TargetMode="External"/><Relationship Id="rId130" Type="http://schemas.openxmlformats.org/officeDocument/2006/relationships/hyperlink" Target="trim://D19%2f28830/?db=04&amp;open" TargetMode="External"/><Relationship Id="rId135" Type="http://schemas.openxmlformats.org/officeDocument/2006/relationships/hyperlink" Target="trim://D19%2f37757/?db=04&amp;open" TargetMode="External"/><Relationship Id="rId13" Type="http://schemas.openxmlformats.org/officeDocument/2006/relationships/hyperlink" Target="trim://D19%2f2184/?db=04&amp;open" TargetMode="External"/><Relationship Id="rId18" Type="http://schemas.openxmlformats.org/officeDocument/2006/relationships/hyperlink" Target="trim://D19%2f3393/?db=04&amp;open" TargetMode="External"/><Relationship Id="rId39" Type="http://schemas.openxmlformats.org/officeDocument/2006/relationships/hyperlink" Target="trim://D19%2f9012/?db=04&amp;open" TargetMode="External"/><Relationship Id="rId109" Type="http://schemas.openxmlformats.org/officeDocument/2006/relationships/hyperlink" Target="trim://D19%2f17866/?db=04&amp;open" TargetMode="External"/><Relationship Id="rId34" Type="http://schemas.openxmlformats.org/officeDocument/2006/relationships/hyperlink" Target="trim://D19%2f2094/?db=04&amp;open" TargetMode="External"/><Relationship Id="rId50" Type="http://schemas.openxmlformats.org/officeDocument/2006/relationships/hyperlink" Target="trim://D19%2f9869/?db=04&amp;open" TargetMode="External"/><Relationship Id="rId55" Type="http://schemas.openxmlformats.org/officeDocument/2006/relationships/hyperlink" Target="trim://D19%2f9878/?db=04&amp;open" TargetMode="External"/><Relationship Id="rId76" Type="http://schemas.openxmlformats.org/officeDocument/2006/relationships/hyperlink" Target="trim://D19%2f13985/?db=04&amp;open" TargetMode="External"/><Relationship Id="rId97" Type="http://schemas.openxmlformats.org/officeDocument/2006/relationships/hyperlink" Target="trim://D19%2f17440/?db=04&amp;open" TargetMode="External"/><Relationship Id="rId104" Type="http://schemas.openxmlformats.org/officeDocument/2006/relationships/hyperlink" Target="trim://D19%2f17486/?db=04&amp;open" TargetMode="External"/><Relationship Id="rId120" Type="http://schemas.openxmlformats.org/officeDocument/2006/relationships/hyperlink" Target="trim://D19%2f23910/?db=04&amp;open" TargetMode="External"/><Relationship Id="rId125" Type="http://schemas.openxmlformats.org/officeDocument/2006/relationships/hyperlink" Target="trim://D19%2f28284/?db=04&amp;open" TargetMode="External"/><Relationship Id="rId141" Type="http://schemas.openxmlformats.org/officeDocument/2006/relationships/hyperlink" Target="trim://D19%2f356/?db=04&amp;open" TargetMode="External"/><Relationship Id="rId146" Type="http://schemas.openxmlformats.org/officeDocument/2006/relationships/hyperlink" Target="trim://D19%2f25237/?db=04&amp;open" TargetMode="External"/><Relationship Id="rId7" Type="http://schemas.openxmlformats.org/officeDocument/2006/relationships/hyperlink" Target="trim://D19%2f699/?db=04&amp;open" TargetMode="External"/><Relationship Id="rId71" Type="http://schemas.openxmlformats.org/officeDocument/2006/relationships/hyperlink" Target="trim://D19%2f12218/?db=04&amp;open" TargetMode="External"/><Relationship Id="rId92" Type="http://schemas.openxmlformats.org/officeDocument/2006/relationships/hyperlink" Target="trim://D19%2f16153/?db=04&amp;open" TargetMode="External"/><Relationship Id="rId2" Type="http://schemas.openxmlformats.org/officeDocument/2006/relationships/hyperlink" Target="trim://D19%2f170/?db=04&amp;open" TargetMode="External"/><Relationship Id="rId29" Type="http://schemas.openxmlformats.org/officeDocument/2006/relationships/hyperlink" Target="trim://D19%2f3393/?db=04&amp;open" TargetMode="External"/><Relationship Id="rId24" Type="http://schemas.openxmlformats.org/officeDocument/2006/relationships/hyperlink" Target="https://vec365.sharepoint.com/:u:/r/sites/EDRM-042/Shared%20Documents/Funding%202018-2022/PF/PF%20Correspondence/Clare%20Quinn%20-%20The%20Greens%20Victoria%20-%20PF%202018%20application%20audit%20cert%20-%201%20February%202019.MSG?csf=1&amp;web=1&amp;e=ziZjBw" TargetMode="External"/><Relationship Id="rId40" Type="http://schemas.openxmlformats.org/officeDocument/2006/relationships/hyperlink" Target="trim://D19%2f9012/?db=04&amp;open" TargetMode="External"/><Relationship Id="rId45" Type="http://schemas.openxmlformats.org/officeDocument/2006/relationships/hyperlink" Target="trim://D19%2f9264/?db=04&amp;open" TargetMode="External"/><Relationship Id="rId66" Type="http://schemas.openxmlformats.org/officeDocument/2006/relationships/hyperlink" Target="https://vec365.sharepoint.com/sites/EDRM-042/_layouts/15/DocIdRedir.aspx?ID=EDRM042-467964415-7752" TargetMode="External"/><Relationship Id="rId87" Type="http://schemas.openxmlformats.org/officeDocument/2006/relationships/hyperlink" Target="trim://D19%2f15029/?db=04&amp;open" TargetMode="External"/><Relationship Id="rId110" Type="http://schemas.openxmlformats.org/officeDocument/2006/relationships/hyperlink" Target="trim://D19%2f18107/?db=04&amp;open" TargetMode="External"/><Relationship Id="rId115" Type="http://schemas.openxmlformats.org/officeDocument/2006/relationships/hyperlink" Target="trim://D19%2f19490/?db=04&amp;open" TargetMode="External"/><Relationship Id="rId131" Type="http://schemas.openxmlformats.org/officeDocument/2006/relationships/hyperlink" Target="trim://D19%2f33613/?db=04&amp;open" TargetMode="External"/><Relationship Id="rId136" Type="http://schemas.openxmlformats.org/officeDocument/2006/relationships/hyperlink" Target="trim://D20%2f978/?db=04&amp;open" TargetMode="External"/><Relationship Id="rId61" Type="http://schemas.openxmlformats.org/officeDocument/2006/relationships/hyperlink" Target="trim://D19%2f11484/?db=04&amp;open" TargetMode="External"/><Relationship Id="rId82" Type="http://schemas.openxmlformats.org/officeDocument/2006/relationships/hyperlink" Target="trim://D19%2f13989/?db=04&amp;open" TargetMode="External"/><Relationship Id="rId19" Type="http://schemas.openxmlformats.org/officeDocument/2006/relationships/hyperlink" Target="trim://D19%2f3356/?db=04&amp;open" TargetMode="External"/><Relationship Id="rId14" Type="http://schemas.openxmlformats.org/officeDocument/2006/relationships/hyperlink" Target="trim://D19%2f2568/?db=04&amp;open" TargetMode="External"/><Relationship Id="rId30" Type="http://schemas.openxmlformats.org/officeDocument/2006/relationships/hyperlink" Target="trim://D19%2f8891/?db=04&amp;open" TargetMode="External"/><Relationship Id="rId35" Type="http://schemas.openxmlformats.org/officeDocument/2006/relationships/hyperlink" Target="trim://D19%2f9007/?db=04&amp;open" TargetMode="External"/><Relationship Id="rId56" Type="http://schemas.openxmlformats.org/officeDocument/2006/relationships/hyperlink" Target="trim://D19%2f9879/?db=04&amp;open" TargetMode="External"/><Relationship Id="rId77" Type="http://schemas.openxmlformats.org/officeDocument/2006/relationships/hyperlink" Target="trim://D19%2f13986/?db=04&amp;open" TargetMode="External"/><Relationship Id="rId100" Type="http://schemas.openxmlformats.org/officeDocument/2006/relationships/hyperlink" Target="trim://D19%2f17448/?db=04&amp;open" TargetMode="External"/><Relationship Id="rId105" Type="http://schemas.openxmlformats.org/officeDocument/2006/relationships/hyperlink" Target="trim://D19%2f17496/?db=04&amp;open" TargetMode="External"/><Relationship Id="rId126" Type="http://schemas.openxmlformats.org/officeDocument/2006/relationships/hyperlink" Target="trim://D19%2f28063/?db=04&amp;open" TargetMode="External"/><Relationship Id="rId147" Type="http://schemas.openxmlformats.org/officeDocument/2006/relationships/hyperlink" Target="https://vec365.sharepoint.com/:f:/r/sites/EDRM-042/Shared%20Documents/Funding%202018-2022/PF/PF%20-%20Return%20to%20the%20VEC/Jarrod%20Bingham%20-%202022?csf=1&amp;web=1&amp;e=07LTAs" TargetMode="External"/><Relationship Id="rId8" Type="http://schemas.openxmlformats.org/officeDocument/2006/relationships/hyperlink" Target="trim://D19%2f2094/?db=04&amp;open" TargetMode="External"/><Relationship Id="rId51" Type="http://schemas.openxmlformats.org/officeDocument/2006/relationships/hyperlink" Target="trim://D19%2f9870/?db=04&amp;open" TargetMode="External"/><Relationship Id="rId72" Type="http://schemas.openxmlformats.org/officeDocument/2006/relationships/hyperlink" Target="trim://D19%2f12623/?db=04&amp;open" TargetMode="External"/><Relationship Id="rId93" Type="http://schemas.openxmlformats.org/officeDocument/2006/relationships/hyperlink" Target="trim://D19%2f16688/?db=04&amp;open" TargetMode="External"/><Relationship Id="rId98" Type="http://schemas.openxmlformats.org/officeDocument/2006/relationships/hyperlink" Target="trim://D19%2f17440/?db=04&amp;open" TargetMode="External"/><Relationship Id="rId121" Type="http://schemas.openxmlformats.org/officeDocument/2006/relationships/hyperlink" Target="trim://D19%2f20094/?db=04&amp;open" TargetMode="External"/><Relationship Id="rId142" Type="http://schemas.openxmlformats.org/officeDocument/2006/relationships/hyperlink" Target="trim://D19%2f3698/?db=04&amp;open" TargetMode="External"/><Relationship Id="rId3" Type="http://schemas.openxmlformats.org/officeDocument/2006/relationships/hyperlink" Target="https://vec365.sharepoint.com/:u:/r/sites/EDRM-042/Shared%20Documents/Funding%202018-2022/PF/Public%20Funding%20Applications/Julie%20Burke%20and%20Samuel%20Rae%20-%20ALP%20VIC%20-%20Advance%20Public%20Funding%202022%20State%20Election%20request%20-%2028%20December%202018.MSG?csf=1&amp;web=1&amp;e=TxdJp8" TargetMode="External"/><Relationship Id="rId25" Type="http://schemas.openxmlformats.org/officeDocument/2006/relationships/hyperlink" Target="trim://D19%2f6893/?db=04&amp;open" TargetMode="External"/><Relationship Id="rId46" Type="http://schemas.openxmlformats.org/officeDocument/2006/relationships/hyperlink" Target="https://vec365.sharepoint.com/sites/EDRM-042/_layouts/15/DocIdRedir.aspx?ID=EDRM042-467964415-7687" TargetMode="External"/><Relationship Id="rId67" Type="http://schemas.openxmlformats.org/officeDocument/2006/relationships/hyperlink" Target="https://vec365.sharepoint.com/sites/EDRM-042/_layouts/15/DocIdRedir.aspx?ID=EDRM042-467964415-7752" TargetMode="External"/><Relationship Id="rId116" Type="http://schemas.openxmlformats.org/officeDocument/2006/relationships/hyperlink" Target="trim://D19%2f20044/?db=04&amp;open" TargetMode="External"/><Relationship Id="rId137" Type="http://schemas.openxmlformats.org/officeDocument/2006/relationships/hyperlink" Target="trim://D19%2f334/?db=04&amp;open" TargetMode="External"/><Relationship Id="rId20" Type="http://schemas.openxmlformats.org/officeDocument/2006/relationships/hyperlink" Target="trim://D19%2f3356/?db=04&amp;open" TargetMode="External"/><Relationship Id="rId41" Type="http://schemas.openxmlformats.org/officeDocument/2006/relationships/hyperlink" Target="trim://D19%2f9013/?db=04&amp;open" TargetMode="External"/><Relationship Id="rId62" Type="http://schemas.openxmlformats.org/officeDocument/2006/relationships/hyperlink" Target="trim://D19%2f10/?db=04&amp;open" TargetMode="External"/><Relationship Id="rId83" Type="http://schemas.openxmlformats.org/officeDocument/2006/relationships/hyperlink" Target="trim://D19%2f14149/?db=04&amp;open" TargetMode="External"/><Relationship Id="rId88" Type="http://schemas.openxmlformats.org/officeDocument/2006/relationships/hyperlink" Target="trim://D19%2f14886/?db=04&amp;edit" TargetMode="External"/><Relationship Id="rId111" Type="http://schemas.openxmlformats.org/officeDocument/2006/relationships/hyperlink" Target="trim://D19%2f19481/?db=04&amp;open" TargetMode="External"/><Relationship Id="rId132" Type="http://schemas.openxmlformats.org/officeDocument/2006/relationships/hyperlink" Target="trim://D19%2f36590/?db=04&amp;open" TargetMode="External"/><Relationship Id="rId15" Type="http://schemas.openxmlformats.org/officeDocument/2006/relationships/hyperlink" Target="trim://D19%2f2568/?db=04&amp;open" TargetMode="External"/><Relationship Id="rId36" Type="http://schemas.openxmlformats.org/officeDocument/2006/relationships/hyperlink" Target="trim://D19%2f9008/?db=04&amp;open" TargetMode="External"/><Relationship Id="rId57" Type="http://schemas.openxmlformats.org/officeDocument/2006/relationships/hyperlink" Target="trim://D19%2f9880/?db=04&amp;open" TargetMode="External"/><Relationship Id="rId106" Type="http://schemas.openxmlformats.org/officeDocument/2006/relationships/hyperlink" Target="trim://D19%2f17624/?db=04&amp;open" TargetMode="External"/><Relationship Id="rId127" Type="http://schemas.openxmlformats.org/officeDocument/2006/relationships/hyperlink" Target="trim://D19%2f29292/?db=04&amp;open" TargetMode="External"/><Relationship Id="rId10" Type="http://schemas.openxmlformats.org/officeDocument/2006/relationships/hyperlink" Target="trim://D19%2f1628/?db=04&amp;open" TargetMode="External"/><Relationship Id="rId31" Type="http://schemas.openxmlformats.org/officeDocument/2006/relationships/hyperlink" Target="trim://D19%2f8907/?db=04&amp;open" TargetMode="External"/><Relationship Id="rId52" Type="http://schemas.openxmlformats.org/officeDocument/2006/relationships/hyperlink" Target="trim://D19%2f9875/?db=04&amp;open" TargetMode="External"/><Relationship Id="rId73" Type="http://schemas.openxmlformats.org/officeDocument/2006/relationships/hyperlink" Target="trim://D19%2f12996/?db=04&amp;open" TargetMode="External"/><Relationship Id="rId78" Type="http://schemas.openxmlformats.org/officeDocument/2006/relationships/hyperlink" Target="trim://D19%2f13987/?db=04&amp;open" TargetMode="External"/><Relationship Id="rId94" Type="http://schemas.openxmlformats.org/officeDocument/2006/relationships/hyperlink" Target="trim://D19%2f16720/?db=04&amp;open" TargetMode="External"/><Relationship Id="rId99" Type="http://schemas.openxmlformats.org/officeDocument/2006/relationships/hyperlink" Target="trim://D19%2f17444/?db=04&amp;open" TargetMode="External"/><Relationship Id="rId101" Type="http://schemas.openxmlformats.org/officeDocument/2006/relationships/hyperlink" Target="trim://D19%2f17449/?db=04&amp;open" TargetMode="External"/><Relationship Id="rId122" Type="http://schemas.openxmlformats.org/officeDocument/2006/relationships/hyperlink" Target="trim://D19%2f20094/?db=04&amp;open" TargetMode="External"/><Relationship Id="rId143" Type="http://schemas.openxmlformats.org/officeDocument/2006/relationships/hyperlink" Target="trim://D19%2f18999/?db=04&amp;open" TargetMode="External"/><Relationship Id="rId148" Type="http://schemas.openxmlformats.org/officeDocument/2006/relationships/printerSettings" Target="../printerSettings/printerSettings17.bin"/><Relationship Id="rId4" Type="http://schemas.openxmlformats.org/officeDocument/2006/relationships/hyperlink" Target="trim://D18%2f51716/?db=04&amp;open" TargetMode="External"/><Relationship Id="rId9" Type="http://schemas.openxmlformats.org/officeDocument/2006/relationships/hyperlink" Target="trim://D19%2f1630/?db=04&amp;open" TargetMode="External"/><Relationship Id="rId26" Type="http://schemas.openxmlformats.org/officeDocument/2006/relationships/hyperlink" Target="trim://D19%2f6997/?db=04&amp;open" TargetMode="External"/><Relationship Id="rId47" Type="http://schemas.openxmlformats.org/officeDocument/2006/relationships/hyperlink" Target="https://vec365.sharepoint.com/sites/EDRM-042/_layouts/15/DocIdRedir.aspx?ID=EDRM042-467964415-7690" TargetMode="External"/><Relationship Id="rId68" Type="http://schemas.openxmlformats.org/officeDocument/2006/relationships/hyperlink" Target="trim://D19%2f12221/?db=04&amp;open" TargetMode="External"/><Relationship Id="rId89" Type="http://schemas.openxmlformats.org/officeDocument/2006/relationships/hyperlink" Target="trim://D19%2f14886/?db=04&amp;edit" TargetMode="External"/><Relationship Id="rId112" Type="http://schemas.openxmlformats.org/officeDocument/2006/relationships/hyperlink" Target="trim://D19%2f19484/?db=04&amp;open" TargetMode="External"/><Relationship Id="rId133" Type="http://schemas.openxmlformats.org/officeDocument/2006/relationships/hyperlink" Target="trim://D19%2f40738/?db=04&amp;open" TargetMode="External"/><Relationship Id="rId16" Type="http://schemas.openxmlformats.org/officeDocument/2006/relationships/hyperlink" Target="trim://D19%2f2630/?db=04&amp;open" TargetMode="External"/><Relationship Id="rId37" Type="http://schemas.openxmlformats.org/officeDocument/2006/relationships/hyperlink" Target="trim://D19%2f9010/?db=04&amp;open" TargetMode="External"/><Relationship Id="rId58" Type="http://schemas.openxmlformats.org/officeDocument/2006/relationships/hyperlink" Target="trim://D19%2f10886/?db=04&amp;open" TargetMode="External"/><Relationship Id="rId79" Type="http://schemas.openxmlformats.org/officeDocument/2006/relationships/hyperlink" Target="trim://D19%2f13988/?db=04&amp;open" TargetMode="External"/><Relationship Id="rId102" Type="http://schemas.openxmlformats.org/officeDocument/2006/relationships/hyperlink" Target="trim://D19%2f17450/?db=04&amp;open" TargetMode="External"/><Relationship Id="rId123" Type="http://schemas.openxmlformats.org/officeDocument/2006/relationships/hyperlink" Target="trim://D19%2f23783/?db=04&amp;open" TargetMode="External"/><Relationship Id="rId144" Type="http://schemas.openxmlformats.org/officeDocument/2006/relationships/hyperlink" Target="trim://D20%2f4295/?db=04&amp;open" TargetMode="External"/><Relationship Id="rId90" Type="http://schemas.openxmlformats.org/officeDocument/2006/relationships/hyperlink" Target="trim://D19%2f15601/?db=04&amp;ed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6C5B6-A9CF-4FA1-9A29-E372CBC0039C}">
  <dimension ref="A1:I57"/>
  <sheetViews>
    <sheetView zoomScale="90" zoomScaleNormal="90" workbookViewId="0">
      <pane xSplit="2" ySplit="3" topLeftCell="C4" activePane="bottomRight" state="frozen"/>
      <selection pane="topRight" activeCell="B1" sqref="B1"/>
      <selection pane="bottomLeft" activeCell="A4" sqref="A4"/>
      <selection pane="bottomRight" activeCell="C4" sqref="C4:C27"/>
    </sheetView>
  </sheetViews>
  <sheetFormatPr defaultRowHeight="14.5" outlineLevelCol="1" x14ac:dyDescent="0.35"/>
  <cols>
    <col min="1" max="1" width="8.7265625" hidden="1" customWidth="1" outlineLevel="1"/>
    <col min="2" max="2" width="55.81640625" bestFit="1" customWidth="1" collapsed="1"/>
    <col min="3" max="3" width="13.81640625" bestFit="1" customWidth="1"/>
    <col min="4" max="4" width="17.453125" customWidth="1"/>
    <col min="5" max="5" width="38.1796875" bestFit="1" customWidth="1"/>
    <col min="6" max="6" width="4.453125" customWidth="1"/>
    <col min="7" max="7" width="119.54296875" customWidth="1"/>
    <col min="8" max="8" width="2.7265625" customWidth="1"/>
    <col min="9" max="9" width="13.7265625" bestFit="1" customWidth="1"/>
  </cols>
  <sheetData>
    <row r="1" spans="1:9" ht="16.5" x14ac:dyDescent="0.4">
      <c r="B1" s="144" t="s">
        <v>0</v>
      </c>
    </row>
    <row r="3" spans="1:9" ht="43.5" x14ac:dyDescent="0.35">
      <c r="A3" t="s">
        <v>1</v>
      </c>
      <c r="B3" s="170" t="s">
        <v>2</v>
      </c>
      <c r="C3" s="170" t="s">
        <v>3</v>
      </c>
      <c r="D3" s="171" t="s">
        <v>4</v>
      </c>
      <c r="E3" s="171" t="s">
        <v>5</v>
      </c>
      <c r="F3" s="171"/>
      <c r="I3" t="s">
        <v>6</v>
      </c>
    </row>
    <row r="4" spans="1:9" x14ac:dyDescent="0.35">
      <c r="A4" s="173" t="s">
        <v>7</v>
      </c>
      <c r="B4" s="173" t="s">
        <v>7</v>
      </c>
      <c r="C4" s="173" t="s">
        <v>8</v>
      </c>
      <c r="D4" s="173" t="e">
        <f>VLOOKUP(A4,#REF!,4,)</f>
        <v>#REF!</v>
      </c>
      <c r="E4" s="173" t="s">
        <v>9</v>
      </c>
      <c r="F4" s="173" t="s">
        <v>10</v>
      </c>
      <c r="G4" s="173" t="s">
        <v>11</v>
      </c>
      <c r="H4" s="125"/>
      <c r="I4" t="s">
        <v>7</v>
      </c>
    </row>
    <row r="5" spans="1:9" x14ac:dyDescent="0.35">
      <c r="A5" s="173" t="s">
        <v>12</v>
      </c>
      <c r="B5" s="173" t="s">
        <v>12</v>
      </c>
      <c r="C5" s="173" t="s">
        <v>8</v>
      </c>
      <c r="D5" s="173" t="e">
        <f>VLOOKUP(A5,#REF!,4,)</f>
        <v>#REF!</v>
      </c>
      <c r="E5" s="173" t="s">
        <v>9</v>
      </c>
      <c r="F5" s="173" t="s">
        <v>10</v>
      </c>
      <c r="G5" s="173" t="s">
        <v>11</v>
      </c>
      <c r="H5" s="125"/>
      <c r="I5" t="s">
        <v>12</v>
      </c>
    </row>
    <row r="6" spans="1:9" x14ac:dyDescent="0.35">
      <c r="A6" s="173" t="s">
        <v>13</v>
      </c>
      <c r="B6" s="173" t="s">
        <v>14</v>
      </c>
      <c r="C6" s="173" t="s">
        <v>8</v>
      </c>
      <c r="D6" s="173" t="e">
        <f>VLOOKUP(A6,#REF!,4,)</f>
        <v>#REF!</v>
      </c>
      <c r="E6" s="173" t="s">
        <v>9</v>
      </c>
      <c r="F6" s="173" t="s">
        <v>10</v>
      </c>
      <c r="G6" s="173" t="s">
        <v>11</v>
      </c>
      <c r="H6" s="125"/>
      <c r="I6" t="s">
        <v>14</v>
      </c>
    </row>
    <row r="7" spans="1:9" x14ac:dyDescent="0.35">
      <c r="A7" s="173" t="s">
        <v>15</v>
      </c>
      <c r="B7" s="173" t="s">
        <v>15</v>
      </c>
      <c r="C7" s="173" t="s">
        <v>8</v>
      </c>
      <c r="D7" s="173" t="e">
        <f>VLOOKUP(A7,#REF!,4,)</f>
        <v>#REF!</v>
      </c>
      <c r="E7" s="173" t="s">
        <v>9</v>
      </c>
      <c r="F7" s="173" t="s">
        <v>10</v>
      </c>
      <c r="G7" s="173" t="s">
        <v>11</v>
      </c>
      <c r="H7" s="125"/>
      <c r="I7" t="s">
        <v>15</v>
      </c>
    </row>
    <row r="8" spans="1:9" x14ac:dyDescent="0.35">
      <c r="A8" s="173" t="s">
        <v>16</v>
      </c>
      <c r="B8" s="173" t="s">
        <v>16</v>
      </c>
      <c r="C8" s="173" t="s">
        <v>8</v>
      </c>
      <c r="D8" s="173" t="e">
        <f>VLOOKUP(A8,#REF!,4,)</f>
        <v>#REF!</v>
      </c>
      <c r="E8" s="173" t="s">
        <v>9</v>
      </c>
      <c r="F8" s="173" t="s">
        <v>10</v>
      </c>
      <c r="G8" s="173" t="s">
        <v>11</v>
      </c>
      <c r="H8" s="125"/>
      <c r="I8" t="s">
        <v>16</v>
      </c>
    </row>
    <row r="9" spans="1:9" x14ac:dyDescent="0.35">
      <c r="A9" s="173" t="s">
        <v>17</v>
      </c>
      <c r="B9" s="173" t="s">
        <v>17</v>
      </c>
      <c r="C9" s="173" t="s">
        <v>8</v>
      </c>
      <c r="D9" s="173" t="e">
        <f>VLOOKUP(A9,#REF!,4,)</f>
        <v>#REF!</v>
      </c>
      <c r="E9" s="173" t="s">
        <v>9</v>
      </c>
      <c r="F9" s="173" t="s">
        <v>10</v>
      </c>
      <c r="G9" s="173" t="s">
        <v>11</v>
      </c>
      <c r="H9" s="125"/>
      <c r="I9" t="s">
        <v>17</v>
      </c>
    </row>
    <row r="10" spans="1:9" x14ac:dyDescent="0.35">
      <c r="A10" s="173" t="s">
        <v>18</v>
      </c>
      <c r="B10" s="173" t="s">
        <v>18</v>
      </c>
      <c r="C10" s="173" t="s">
        <v>19</v>
      </c>
      <c r="D10" s="173" t="e">
        <f>VLOOKUP(A10,#REF!,4,)</f>
        <v>#REF!</v>
      </c>
      <c r="E10" s="173" t="s">
        <v>9</v>
      </c>
      <c r="F10" s="173" t="s">
        <v>10</v>
      </c>
      <c r="G10" s="173" t="s">
        <v>11</v>
      </c>
      <c r="H10" s="125"/>
      <c r="I10" t="s">
        <v>18</v>
      </c>
    </row>
    <row r="11" spans="1:9" x14ac:dyDescent="0.35">
      <c r="A11" s="173" t="s">
        <v>20</v>
      </c>
      <c r="B11" s="173" t="s">
        <v>21</v>
      </c>
      <c r="C11" s="173" t="s">
        <v>19</v>
      </c>
      <c r="D11" s="173" t="e">
        <f>VLOOKUP(A11,#REF!,4,)</f>
        <v>#REF!</v>
      </c>
      <c r="E11" s="173" t="s">
        <v>9</v>
      </c>
      <c r="F11" s="173" t="s">
        <v>10</v>
      </c>
      <c r="G11" s="173" t="s">
        <v>11</v>
      </c>
      <c r="H11" s="125"/>
      <c r="I11" t="s">
        <v>21</v>
      </c>
    </row>
    <row r="12" spans="1:9" x14ac:dyDescent="0.35">
      <c r="A12" s="173" t="s">
        <v>22</v>
      </c>
      <c r="B12" s="173" t="s">
        <v>23</v>
      </c>
      <c r="C12" s="173" t="s">
        <v>19</v>
      </c>
      <c r="D12" s="173" t="e">
        <f>VLOOKUP(A12,#REF!,4,)</f>
        <v>#REF!</v>
      </c>
      <c r="E12" s="173" t="s">
        <v>9</v>
      </c>
      <c r="F12" s="173" t="s">
        <v>10</v>
      </c>
      <c r="G12" s="173" t="s">
        <v>11</v>
      </c>
      <c r="H12" s="125"/>
      <c r="I12" t="s">
        <v>23</v>
      </c>
    </row>
    <row r="13" spans="1:9" x14ac:dyDescent="0.35">
      <c r="A13" s="173" t="s">
        <v>24</v>
      </c>
      <c r="B13" s="173" t="s">
        <v>25</v>
      </c>
      <c r="C13" s="173" t="s">
        <v>19</v>
      </c>
      <c r="D13" s="173" t="e">
        <f>VLOOKUP(A13,#REF!,4,)</f>
        <v>#REF!</v>
      </c>
      <c r="E13" s="173" t="s">
        <v>9</v>
      </c>
      <c r="F13" s="173" t="s">
        <v>10</v>
      </c>
      <c r="G13" s="173" t="s">
        <v>11</v>
      </c>
      <c r="H13" s="125"/>
      <c r="I13" t="s">
        <v>25</v>
      </c>
    </row>
    <row r="14" spans="1:9" x14ac:dyDescent="0.35">
      <c r="A14" s="173" t="s">
        <v>26</v>
      </c>
      <c r="B14" s="173" t="s">
        <v>26</v>
      </c>
      <c r="C14" s="173" t="s">
        <v>19</v>
      </c>
      <c r="D14" s="173" t="e">
        <f>VLOOKUP(A14,#REF!,4,)</f>
        <v>#REF!</v>
      </c>
      <c r="E14" s="173" t="s">
        <v>9</v>
      </c>
      <c r="F14" s="173" t="s">
        <v>10</v>
      </c>
      <c r="G14" s="173" t="s">
        <v>11</v>
      </c>
      <c r="H14" s="125"/>
      <c r="I14" t="s">
        <v>26</v>
      </c>
    </row>
    <row r="15" spans="1:9" x14ac:dyDescent="0.35">
      <c r="A15" s="173" t="s">
        <v>27</v>
      </c>
      <c r="B15" s="173" t="s">
        <v>28</v>
      </c>
      <c r="C15" s="173" t="s">
        <v>19</v>
      </c>
      <c r="D15" s="173" t="e">
        <f>VLOOKUP(A15,#REF!,4,)</f>
        <v>#REF!</v>
      </c>
      <c r="E15" s="173" t="s">
        <v>9</v>
      </c>
      <c r="F15" s="173" t="s">
        <v>10</v>
      </c>
      <c r="G15" s="173" t="s">
        <v>11</v>
      </c>
      <c r="H15" s="125"/>
      <c r="I15" t="s">
        <v>28</v>
      </c>
    </row>
    <row r="16" spans="1:9" x14ac:dyDescent="0.35">
      <c r="A16" s="173" t="s">
        <v>29</v>
      </c>
      <c r="B16" s="173" t="s">
        <v>30</v>
      </c>
      <c r="C16" s="173" t="s">
        <v>19</v>
      </c>
      <c r="D16" s="173" t="e">
        <f>VLOOKUP(A16,#REF!,4,)</f>
        <v>#REF!</v>
      </c>
      <c r="E16" s="173" t="s">
        <v>9</v>
      </c>
      <c r="F16" s="173" t="s">
        <v>10</v>
      </c>
      <c r="G16" s="173" t="s">
        <v>11</v>
      </c>
      <c r="H16" s="125"/>
      <c r="I16" t="s">
        <v>30</v>
      </c>
    </row>
    <row r="17" spans="1:9" x14ac:dyDescent="0.35">
      <c r="A17" s="173" t="s">
        <v>31</v>
      </c>
      <c r="B17" s="173" t="s">
        <v>32</v>
      </c>
      <c r="C17" s="173" t="s">
        <v>19</v>
      </c>
      <c r="D17" s="173" t="e">
        <f>VLOOKUP(A17,#REF!,4,)</f>
        <v>#REF!</v>
      </c>
      <c r="E17" s="173" t="s">
        <v>9</v>
      </c>
      <c r="F17" s="173" t="s">
        <v>10</v>
      </c>
      <c r="G17" s="173" t="s">
        <v>11</v>
      </c>
      <c r="H17" s="125"/>
      <c r="I17" t="s">
        <v>32</v>
      </c>
    </row>
    <row r="18" spans="1:9" x14ac:dyDescent="0.35">
      <c r="A18" s="173" t="s">
        <v>33</v>
      </c>
      <c r="B18" s="173" t="s">
        <v>34</v>
      </c>
      <c r="C18" s="173" t="s">
        <v>19</v>
      </c>
      <c r="D18" s="173" t="e">
        <f>VLOOKUP(A18,#REF!,4,)</f>
        <v>#REF!</v>
      </c>
      <c r="E18" s="173" t="s">
        <v>9</v>
      </c>
      <c r="F18" s="173" t="s">
        <v>10</v>
      </c>
      <c r="G18" s="173" t="s">
        <v>11</v>
      </c>
      <c r="H18" s="125"/>
      <c r="I18" t="s">
        <v>34</v>
      </c>
    </row>
    <row r="19" spans="1:9" x14ac:dyDescent="0.35">
      <c r="A19" s="173" t="s">
        <v>35</v>
      </c>
      <c r="B19" s="173" t="s">
        <v>35</v>
      </c>
      <c r="C19" s="173" t="s">
        <v>19</v>
      </c>
      <c r="D19" s="173" t="e">
        <f>VLOOKUP(A19,#REF!,4,)</f>
        <v>#REF!</v>
      </c>
      <c r="E19" s="173" t="s">
        <v>9</v>
      </c>
      <c r="F19" s="173" t="s">
        <v>10</v>
      </c>
      <c r="G19" s="173" t="s">
        <v>11</v>
      </c>
      <c r="H19" s="125"/>
      <c r="I19" t="s">
        <v>35</v>
      </c>
    </row>
    <row r="20" spans="1:9" x14ac:dyDescent="0.35">
      <c r="A20" t="s">
        <v>36</v>
      </c>
      <c r="B20" t="s">
        <v>36</v>
      </c>
      <c r="C20" t="s">
        <v>8</v>
      </c>
      <c r="D20" t="e">
        <f>VLOOKUP(A20,#REF!,4,)</f>
        <v>#REF!</v>
      </c>
      <c r="E20" t="s">
        <v>9</v>
      </c>
      <c r="F20" t="s">
        <v>10</v>
      </c>
      <c r="G20" s="172"/>
      <c r="I20" t="s">
        <v>36</v>
      </c>
    </row>
    <row r="21" spans="1:9" x14ac:dyDescent="0.35">
      <c r="A21" t="s">
        <v>37</v>
      </c>
      <c r="B21" t="s">
        <v>37</v>
      </c>
      <c r="C21" t="s">
        <v>8</v>
      </c>
      <c r="D21" t="e">
        <f>VLOOKUP(A21,#REF!,4,)</f>
        <v>#REF!</v>
      </c>
      <c r="E21" t="s">
        <v>9</v>
      </c>
      <c r="F21" t="s">
        <v>10</v>
      </c>
      <c r="G21" s="172"/>
      <c r="I21" t="s">
        <v>37</v>
      </c>
    </row>
    <row r="22" spans="1:9" x14ac:dyDescent="0.35">
      <c r="A22" t="s">
        <v>38</v>
      </c>
      <c r="B22" t="s">
        <v>38</v>
      </c>
      <c r="C22" t="s">
        <v>8</v>
      </c>
      <c r="D22" t="e">
        <f>VLOOKUP(A22,#REF!,4,)</f>
        <v>#REF!</v>
      </c>
      <c r="E22" t="s">
        <v>9</v>
      </c>
      <c r="F22" t="s">
        <v>10</v>
      </c>
      <c r="G22" s="172"/>
      <c r="I22" t="s">
        <v>38</v>
      </c>
    </row>
    <row r="23" spans="1:9" x14ac:dyDescent="0.35">
      <c r="A23" t="s">
        <v>39</v>
      </c>
      <c r="B23" t="s">
        <v>39</v>
      </c>
      <c r="C23" t="s">
        <v>8</v>
      </c>
      <c r="D23" t="e">
        <f>VLOOKUP(A23,#REF!,4,)</f>
        <v>#REF!</v>
      </c>
      <c r="E23" t="s">
        <v>9</v>
      </c>
      <c r="F23" t="s">
        <v>10</v>
      </c>
      <c r="G23" s="172"/>
      <c r="I23" t="s">
        <v>39</v>
      </c>
    </row>
    <row r="24" spans="1:9" x14ac:dyDescent="0.35">
      <c r="A24" t="s">
        <v>40</v>
      </c>
      <c r="B24" t="s">
        <v>40</v>
      </c>
      <c r="C24" t="s">
        <v>8</v>
      </c>
      <c r="D24" t="e">
        <f>VLOOKUP(A24,#REF!,4,)</f>
        <v>#REF!</v>
      </c>
      <c r="E24" t="s">
        <v>9</v>
      </c>
      <c r="F24" t="s">
        <v>10</v>
      </c>
      <c r="G24" s="172"/>
      <c r="I24" t="s">
        <v>40</v>
      </c>
    </row>
    <row r="25" spans="1:9" x14ac:dyDescent="0.35">
      <c r="A25" t="s">
        <v>41</v>
      </c>
      <c r="B25" t="s">
        <v>41</v>
      </c>
      <c r="C25" t="s">
        <v>19</v>
      </c>
      <c r="D25" t="e">
        <f>VLOOKUP(A25,#REF!,4,)</f>
        <v>#REF!</v>
      </c>
      <c r="E25" t="s">
        <v>9</v>
      </c>
      <c r="F25" t="s">
        <v>10</v>
      </c>
      <c r="G25" s="172"/>
      <c r="I25" t="s">
        <v>41</v>
      </c>
    </row>
    <row r="26" spans="1:9" x14ac:dyDescent="0.35">
      <c r="A26" t="s">
        <v>42</v>
      </c>
      <c r="B26" t="s">
        <v>43</v>
      </c>
      <c r="C26" t="s">
        <v>19</v>
      </c>
      <c r="D26" t="e">
        <f>VLOOKUP(A26,#REF!,4,)</f>
        <v>#REF!</v>
      </c>
      <c r="E26" t="s">
        <v>9</v>
      </c>
      <c r="F26" t="s">
        <v>10</v>
      </c>
      <c r="G26" s="172"/>
      <c r="I26" t="s">
        <v>43</v>
      </c>
    </row>
    <row r="27" spans="1:9" x14ac:dyDescent="0.35">
      <c r="A27" t="s">
        <v>44</v>
      </c>
      <c r="B27" t="s">
        <v>44</v>
      </c>
      <c r="C27" t="s">
        <v>19</v>
      </c>
      <c r="D27" t="e">
        <f>VLOOKUP(A27,#REF!,4,)</f>
        <v>#REF!</v>
      </c>
      <c r="E27" t="s">
        <v>9</v>
      </c>
      <c r="F27" t="s">
        <v>10</v>
      </c>
      <c r="G27" s="172"/>
      <c r="I27" t="s">
        <v>44</v>
      </c>
    </row>
    <row r="28" spans="1:9" x14ac:dyDescent="0.35">
      <c r="A28" t="s">
        <v>45</v>
      </c>
      <c r="B28" t="s">
        <v>45</v>
      </c>
      <c r="C28" t="s">
        <v>8</v>
      </c>
      <c r="D28" t="e">
        <f>VLOOKUP(A28,#REF!,4,)</f>
        <v>#REF!</v>
      </c>
      <c r="E28" t="s">
        <v>46</v>
      </c>
      <c r="F28" t="s">
        <v>47</v>
      </c>
      <c r="I28" t="s">
        <v>48</v>
      </c>
    </row>
    <row r="29" spans="1:9" x14ac:dyDescent="0.35">
      <c r="A29" t="s">
        <v>49</v>
      </c>
      <c r="B29" t="s">
        <v>49</v>
      </c>
      <c r="C29" t="s">
        <v>8</v>
      </c>
      <c r="D29" t="e">
        <f>VLOOKUP(A29,#REF!,4,)</f>
        <v>#REF!</v>
      </c>
      <c r="E29" t="s">
        <v>46</v>
      </c>
      <c r="F29" t="s">
        <v>47</v>
      </c>
      <c r="I29" t="s">
        <v>48</v>
      </c>
    </row>
    <row r="30" spans="1:9" x14ac:dyDescent="0.35">
      <c r="A30" t="s">
        <v>50</v>
      </c>
      <c r="B30" t="s">
        <v>50</v>
      </c>
      <c r="C30" t="s">
        <v>8</v>
      </c>
      <c r="D30" t="e">
        <f>VLOOKUP(A30,#REF!,4,)</f>
        <v>#REF!</v>
      </c>
      <c r="E30" t="s">
        <v>46</v>
      </c>
      <c r="F30" t="s">
        <v>47</v>
      </c>
      <c r="I30" t="s">
        <v>48</v>
      </c>
    </row>
    <row r="31" spans="1:9" x14ac:dyDescent="0.35">
      <c r="A31" t="s">
        <v>51</v>
      </c>
      <c r="B31" t="s">
        <v>51</v>
      </c>
      <c r="C31" t="s">
        <v>8</v>
      </c>
      <c r="D31" t="e">
        <f>VLOOKUP(A31,#REF!,4,)</f>
        <v>#REF!</v>
      </c>
      <c r="E31" t="s">
        <v>46</v>
      </c>
      <c r="F31" t="s">
        <v>47</v>
      </c>
      <c r="I31" t="s">
        <v>48</v>
      </c>
    </row>
    <row r="32" spans="1:9" x14ac:dyDescent="0.35">
      <c r="A32" t="s">
        <v>52</v>
      </c>
      <c r="B32" t="s">
        <v>52</v>
      </c>
      <c r="C32" t="s">
        <v>8</v>
      </c>
      <c r="D32" t="e">
        <f>VLOOKUP(A32,#REF!,4,)</f>
        <v>#REF!</v>
      </c>
      <c r="E32" t="s">
        <v>46</v>
      </c>
      <c r="F32" t="s">
        <v>47</v>
      </c>
      <c r="I32" t="s">
        <v>48</v>
      </c>
    </row>
    <row r="33" spans="1:9" x14ac:dyDescent="0.35">
      <c r="A33" t="s">
        <v>53</v>
      </c>
      <c r="B33" t="s">
        <v>53</v>
      </c>
      <c r="C33" t="s">
        <v>8</v>
      </c>
      <c r="D33" t="e">
        <f>VLOOKUP(A33,#REF!,4,)</f>
        <v>#REF!</v>
      </c>
      <c r="E33" t="s">
        <v>46</v>
      </c>
      <c r="F33" t="s">
        <v>47</v>
      </c>
      <c r="I33" t="s">
        <v>48</v>
      </c>
    </row>
    <row r="34" spans="1:9" x14ac:dyDescent="0.35">
      <c r="A34" t="s">
        <v>54</v>
      </c>
      <c r="B34" t="s">
        <v>54</v>
      </c>
      <c r="C34" t="s">
        <v>8</v>
      </c>
      <c r="D34" t="e">
        <f>VLOOKUP(A34,#REF!,4,)</f>
        <v>#REF!</v>
      </c>
      <c r="E34" t="s">
        <v>46</v>
      </c>
      <c r="F34" t="s">
        <v>47</v>
      </c>
      <c r="I34" t="s">
        <v>48</v>
      </c>
    </row>
    <row r="35" spans="1:9" x14ac:dyDescent="0.35">
      <c r="A35" t="s">
        <v>55</v>
      </c>
      <c r="B35" t="s">
        <v>55</v>
      </c>
      <c r="C35" t="s">
        <v>8</v>
      </c>
      <c r="D35" t="e">
        <f>VLOOKUP(A35,#REF!,4,)</f>
        <v>#REF!</v>
      </c>
      <c r="E35" t="s">
        <v>46</v>
      </c>
      <c r="F35" t="s">
        <v>47</v>
      </c>
      <c r="I35" t="s">
        <v>48</v>
      </c>
    </row>
    <row r="36" spans="1:9" x14ac:dyDescent="0.35">
      <c r="A36" t="s">
        <v>56</v>
      </c>
      <c r="B36" s="148" t="s">
        <v>56</v>
      </c>
      <c r="C36" s="148" t="s">
        <v>8</v>
      </c>
      <c r="D36" s="148" t="s">
        <v>10</v>
      </c>
      <c r="E36" s="148" t="s">
        <v>46</v>
      </c>
      <c r="F36" t="s">
        <v>47</v>
      </c>
      <c r="G36" t="s">
        <v>57</v>
      </c>
      <c r="I36" t="s">
        <v>48</v>
      </c>
    </row>
    <row r="37" spans="1:9" x14ac:dyDescent="0.35">
      <c r="A37" t="s">
        <v>58</v>
      </c>
      <c r="B37" t="s">
        <v>58</v>
      </c>
      <c r="C37" t="s">
        <v>8</v>
      </c>
      <c r="D37" t="e">
        <f>VLOOKUP(A37,#REF!,4,)</f>
        <v>#REF!</v>
      </c>
      <c r="E37" t="s">
        <v>46</v>
      </c>
      <c r="F37" t="s">
        <v>47</v>
      </c>
      <c r="I37" t="s">
        <v>48</v>
      </c>
    </row>
    <row r="38" spans="1:9" x14ac:dyDescent="0.35">
      <c r="A38" t="s">
        <v>59</v>
      </c>
      <c r="B38" t="s">
        <v>59</v>
      </c>
      <c r="C38" t="s">
        <v>8</v>
      </c>
      <c r="D38" t="e">
        <f>VLOOKUP(A38,#REF!,4,)</f>
        <v>#REF!</v>
      </c>
      <c r="E38" t="s">
        <v>46</v>
      </c>
      <c r="F38" t="s">
        <v>47</v>
      </c>
      <c r="I38" t="s">
        <v>48</v>
      </c>
    </row>
    <row r="39" spans="1:9" x14ac:dyDescent="0.35">
      <c r="A39" t="s">
        <v>60</v>
      </c>
      <c r="B39" t="s">
        <v>60</v>
      </c>
      <c r="C39" t="s">
        <v>8</v>
      </c>
      <c r="D39" t="e">
        <f>VLOOKUP(A39,#REF!,4,)</f>
        <v>#REF!</v>
      </c>
      <c r="E39" t="s">
        <v>46</v>
      </c>
      <c r="F39" t="s">
        <v>47</v>
      </c>
      <c r="I39" t="s">
        <v>48</v>
      </c>
    </row>
    <row r="40" spans="1:9" x14ac:dyDescent="0.35">
      <c r="A40" t="s">
        <v>61</v>
      </c>
      <c r="B40" t="s">
        <v>61</v>
      </c>
      <c r="C40" t="s">
        <v>8</v>
      </c>
      <c r="D40" t="e">
        <f>VLOOKUP(A40,#REF!,4,)</f>
        <v>#REF!</v>
      </c>
      <c r="E40" t="s">
        <v>46</v>
      </c>
      <c r="F40" t="s">
        <v>47</v>
      </c>
      <c r="I40" t="s">
        <v>48</v>
      </c>
    </row>
    <row r="41" spans="1:9" x14ac:dyDescent="0.35">
      <c r="A41" t="s">
        <v>62</v>
      </c>
      <c r="B41" t="s">
        <v>62</v>
      </c>
      <c r="C41" t="s">
        <v>8</v>
      </c>
      <c r="D41" t="e">
        <f>VLOOKUP(A41,#REF!,4,)</f>
        <v>#REF!</v>
      </c>
      <c r="E41" t="s">
        <v>46</v>
      </c>
      <c r="F41" t="s">
        <v>47</v>
      </c>
      <c r="I41" t="s">
        <v>48</v>
      </c>
    </row>
    <row r="42" spans="1:9" x14ac:dyDescent="0.35">
      <c r="A42" t="s">
        <v>63</v>
      </c>
      <c r="B42" s="148" t="s">
        <v>63</v>
      </c>
      <c r="C42" s="148" t="s">
        <v>8</v>
      </c>
      <c r="D42" s="148" t="s">
        <v>10</v>
      </c>
      <c r="E42" s="148" t="s">
        <v>46</v>
      </c>
      <c r="F42" t="s">
        <v>47</v>
      </c>
      <c r="G42" t="s">
        <v>64</v>
      </c>
      <c r="I42" t="s">
        <v>48</v>
      </c>
    </row>
    <row r="43" spans="1:9" x14ac:dyDescent="0.35">
      <c r="A43" t="s">
        <v>65</v>
      </c>
      <c r="B43" t="s">
        <v>65</v>
      </c>
      <c r="C43" t="s">
        <v>8</v>
      </c>
      <c r="D43" t="e">
        <f>VLOOKUP(A43,#REF!,4,)</f>
        <v>#REF!</v>
      </c>
      <c r="E43" t="s">
        <v>46</v>
      </c>
      <c r="F43" t="s">
        <v>47</v>
      </c>
      <c r="I43" t="s">
        <v>48</v>
      </c>
    </row>
    <row r="44" spans="1:9" x14ac:dyDescent="0.35">
      <c r="A44" t="s">
        <v>66</v>
      </c>
      <c r="B44" t="s">
        <v>66</v>
      </c>
      <c r="C44" t="s">
        <v>8</v>
      </c>
      <c r="D44" t="e">
        <f>VLOOKUP(A44,#REF!,4,)</f>
        <v>#REF!</v>
      </c>
      <c r="E44" t="s">
        <v>46</v>
      </c>
      <c r="F44" t="s">
        <v>47</v>
      </c>
      <c r="I44" t="s">
        <v>48</v>
      </c>
    </row>
    <row r="45" spans="1:9" x14ac:dyDescent="0.35">
      <c r="A45" t="s">
        <v>67</v>
      </c>
      <c r="B45" s="148" t="s">
        <v>67</v>
      </c>
      <c r="C45" s="148" t="s">
        <v>8</v>
      </c>
      <c r="D45" s="148" t="s">
        <v>10</v>
      </c>
      <c r="E45" s="148" t="s">
        <v>46</v>
      </c>
      <c r="F45" t="s">
        <v>47</v>
      </c>
      <c r="G45" t="s">
        <v>64</v>
      </c>
      <c r="I45" t="s">
        <v>48</v>
      </c>
    </row>
    <row r="46" spans="1:9" x14ac:dyDescent="0.35">
      <c r="A46" t="s">
        <v>68</v>
      </c>
      <c r="B46" t="s">
        <v>68</v>
      </c>
      <c r="C46" t="s">
        <v>8</v>
      </c>
      <c r="D46" t="e">
        <f>VLOOKUP(A46,#REF!,4,)</f>
        <v>#REF!</v>
      </c>
      <c r="E46" t="s">
        <v>46</v>
      </c>
      <c r="F46" t="s">
        <v>47</v>
      </c>
      <c r="I46" t="s">
        <v>48</v>
      </c>
    </row>
    <row r="47" spans="1:9" x14ac:dyDescent="0.35">
      <c r="A47" t="s">
        <v>69</v>
      </c>
      <c r="B47" t="s">
        <v>69</v>
      </c>
      <c r="C47" t="s">
        <v>8</v>
      </c>
      <c r="D47" t="e">
        <f>VLOOKUP(A47,#REF!,4,)</f>
        <v>#REF!</v>
      </c>
      <c r="E47" t="s">
        <v>46</v>
      </c>
      <c r="F47" t="s">
        <v>47</v>
      </c>
      <c r="I47" t="s">
        <v>48</v>
      </c>
    </row>
    <row r="48" spans="1:9" x14ac:dyDescent="0.35">
      <c r="A48" t="s">
        <v>70</v>
      </c>
      <c r="B48" t="s">
        <v>70</v>
      </c>
      <c r="C48" t="s">
        <v>8</v>
      </c>
      <c r="D48" t="e">
        <f>VLOOKUP(A48,#REF!,4,)</f>
        <v>#REF!</v>
      </c>
      <c r="E48" t="s">
        <v>46</v>
      </c>
      <c r="F48" t="s">
        <v>47</v>
      </c>
      <c r="I48" t="s">
        <v>48</v>
      </c>
    </row>
    <row r="49" spans="1:9" x14ac:dyDescent="0.35">
      <c r="A49" t="s">
        <v>71</v>
      </c>
      <c r="B49" s="148" t="s">
        <v>71</v>
      </c>
      <c r="C49" s="148" t="s">
        <v>8</v>
      </c>
      <c r="D49" s="148" t="s">
        <v>10</v>
      </c>
      <c r="E49" s="148" t="s">
        <v>46</v>
      </c>
      <c r="F49" t="s">
        <v>47</v>
      </c>
      <c r="G49" t="s">
        <v>57</v>
      </c>
      <c r="I49" t="s">
        <v>48</v>
      </c>
    </row>
    <row r="50" spans="1:9" x14ac:dyDescent="0.35">
      <c r="A50" t="s">
        <v>72</v>
      </c>
      <c r="B50" t="s">
        <v>72</v>
      </c>
      <c r="C50" t="s">
        <v>8</v>
      </c>
      <c r="D50" t="e">
        <f>VLOOKUP(A50,#REF!,4,)</f>
        <v>#REF!</v>
      </c>
      <c r="E50" t="s">
        <v>46</v>
      </c>
      <c r="F50" t="s">
        <v>47</v>
      </c>
      <c r="I50" t="s">
        <v>48</v>
      </c>
    </row>
    <row r="51" spans="1:9" x14ac:dyDescent="0.35">
      <c r="A51" t="s">
        <v>73</v>
      </c>
      <c r="B51" t="s">
        <v>73</v>
      </c>
      <c r="C51" t="s">
        <v>8</v>
      </c>
      <c r="D51" t="e">
        <f>VLOOKUP(A51,#REF!,4,)</f>
        <v>#REF!</v>
      </c>
      <c r="E51" t="s">
        <v>46</v>
      </c>
      <c r="F51" t="s">
        <v>47</v>
      </c>
      <c r="I51" t="s">
        <v>48</v>
      </c>
    </row>
    <row r="52" spans="1:9" x14ac:dyDescent="0.35">
      <c r="A52" t="s">
        <v>74</v>
      </c>
      <c r="B52" t="s">
        <v>74</v>
      </c>
      <c r="C52" t="s">
        <v>8</v>
      </c>
      <c r="D52" t="e">
        <f>VLOOKUP(A52,#REF!,4,)</f>
        <v>#REF!</v>
      </c>
      <c r="E52" t="s">
        <v>46</v>
      </c>
      <c r="F52" t="s">
        <v>47</v>
      </c>
      <c r="I52" t="s">
        <v>48</v>
      </c>
    </row>
    <row r="53" spans="1:9" x14ac:dyDescent="0.35">
      <c r="A53" t="s">
        <v>75</v>
      </c>
      <c r="B53" t="s">
        <v>75</v>
      </c>
      <c r="C53" t="s">
        <v>8</v>
      </c>
      <c r="D53" t="e">
        <f>VLOOKUP(A53,#REF!,4,)</f>
        <v>#REF!</v>
      </c>
      <c r="E53" t="s">
        <v>46</v>
      </c>
      <c r="F53" t="s">
        <v>47</v>
      </c>
      <c r="I53" t="s">
        <v>48</v>
      </c>
    </row>
    <row r="54" spans="1:9" x14ac:dyDescent="0.35">
      <c r="A54" t="s">
        <v>76</v>
      </c>
      <c r="B54" t="s">
        <v>76</v>
      </c>
      <c r="C54" t="s">
        <v>8</v>
      </c>
      <c r="D54" t="e">
        <f>VLOOKUP(A54,#REF!,4,)</f>
        <v>#REF!</v>
      </c>
      <c r="E54" t="s">
        <v>46</v>
      </c>
      <c r="F54" t="s">
        <v>47</v>
      </c>
      <c r="I54" t="s">
        <v>48</v>
      </c>
    </row>
    <row r="55" spans="1:9" x14ac:dyDescent="0.35">
      <c r="A55" t="s">
        <v>77</v>
      </c>
      <c r="B55" t="s">
        <v>77</v>
      </c>
      <c r="C55" t="s">
        <v>8</v>
      </c>
      <c r="D55" t="e">
        <f>VLOOKUP(A55,#REF!,4,)</f>
        <v>#REF!</v>
      </c>
      <c r="E55" t="s">
        <v>46</v>
      </c>
      <c r="F55" t="s">
        <v>47</v>
      </c>
      <c r="I55" t="s">
        <v>48</v>
      </c>
    </row>
    <row r="56" spans="1:9" x14ac:dyDescent="0.35">
      <c r="A56" t="s">
        <v>78</v>
      </c>
      <c r="B56" t="s">
        <v>78</v>
      </c>
      <c r="C56" t="s">
        <v>8</v>
      </c>
      <c r="D56" t="e">
        <f>VLOOKUP(A56,#REF!,4,)</f>
        <v>#REF!</v>
      </c>
      <c r="E56" t="s">
        <v>46</v>
      </c>
      <c r="F56" t="s">
        <v>47</v>
      </c>
      <c r="I56" t="s">
        <v>48</v>
      </c>
    </row>
    <row r="57" spans="1:9" x14ac:dyDescent="0.35">
      <c r="A57" t="s">
        <v>79</v>
      </c>
      <c r="B57" t="s">
        <v>79</v>
      </c>
      <c r="C57" t="s">
        <v>19</v>
      </c>
      <c r="D57" t="e">
        <f>VLOOKUP(A57,#REF!,4,)</f>
        <v>#REF!</v>
      </c>
      <c r="E57" t="s">
        <v>46</v>
      </c>
      <c r="F57" t="s">
        <v>47</v>
      </c>
    </row>
  </sheetData>
  <autoFilter ref="A3:I57" xr:uid="{DD96C5B6-A9CF-4FA1-9A29-E372CBC0039C}"/>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12"/>
  <sheetViews>
    <sheetView zoomScale="80" zoomScaleNormal="80" workbookViewId="0">
      <pane xSplit="4" ySplit="2" topLeftCell="E3" activePane="bottomRight" state="frozen"/>
      <selection pane="topRight" activeCell="I3" sqref="I3"/>
      <selection pane="bottomLeft" activeCell="I3" sqref="I3"/>
      <selection pane="bottomRight" activeCell="I3" sqref="I3"/>
    </sheetView>
  </sheetViews>
  <sheetFormatPr defaultRowHeight="14.5" x14ac:dyDescent="0.35"/>
  <cols>
    <col min="1" max="1" width="6.54296875" bestFit="1" customWidth="1"/>
    <col min="2" max="2" width="17.453125" customWidth="1"/>
    <col min="3" max="3" width="24.7265625" customWidth="1"/>
    <col min="4" max="4" width="24.54296875" customWidth="1"/>
    <col min="5" max="5" width="14" bestFit="1" customWidth="1"/>
    <col min="6" max="6" width="12.1796875" customWidth="1"/>
    <col min="7" max="7" width="12.453125" customWidth="1"/>
    <col min="8" max="8" width="9.81640625" customWidth="1"/>
    <col min="9" max="10" width="14" style="3" bestFit="1" customWidth="1"/>
    <col min="11" max="12" width="14" style="3" customWidth="1"/>
    <col min="13" max="13" width="14.54296875" customWidth="1"/>
    <col min="14" max="15" width="12.81640625" style="3" bestFit="1" customWidth="1"/>
    <col min="16" max="17" width="12.81640625" bestFit="1" customWidth="1"/>
    <col min="18" max="18" width="14" bestFit="1" customWidth="1"/>
    <col min="19" max="19" width="18.54296875" bestFit="1" customWidth="1"/>
    <col min="20" max="20" width="23" bestFit="1" customWidth="1"/>
    <col min="21" max="21" width="24.54296875" bestFit="1" customWidth="1"/>
    <col min="22" max="22" width="25.54296875" bestFit="1" customWidth="1"/>
    <col min="23" max="23" width="26" bestFit="1" customWidth="1"/>
    <col min="24" max="24" width="11" bestFit="1" customWidth="1"/>
    <col min="25" max="25" width="17" bestFit="1" customWidth="1"/>
    <col min="26" max="26" width="28" bestFit="1" customWidth="1"/>
    <col min="27" max="27" width="20" bestFit="1" customWidth="1"/>
    <col min="28" max="28" width="17" bestFit="1" customWidth="1"/>
    <col min="29" max="29" width="18" bestFit="1" customWidth="1"/>
    <col min="30" max="30" width="12.54296875" bestFit="1" customWidth="1"/>
  </cols>
  <sheetData>
    <row r="1" spans="1:30" x14ac:dyDescent="0.35">
      <c r="I1" s="128">
        <v>2019</v>
      </c>
      <c r="J1" s="128">
        <v>2020</v>
      </c>
      <c r="K1" s="128">
        <v>2021</v>
      </c>
      <c r="L1" s="128">
        <v>2022</v>
      </c>
    </row>
    <row r="2" spans="1:30" s="4" customFormat="1" x14ac:dyDescent="0.35">
      <c r="A2" s="116" t="s">
        <v>1181</v>
      </c>
      <c r="B2" s="116" t="s">
        <v>1182</v>
      </c>
      <c r="C2" s="116" t="s">
        <v>1183</v>
      </c>
      <c r="D2" s="116" t="s">
        <v>80</v>
      </c>
      <c r="E2" s="116" t="s">
        <v>1184</v>
      </c>
      <c r="F2" s="116" t="s">
        <v>1185</v>
      </c>
      <c r="G2" s="116" t="s">
        <v>1185</v>
      </c>
      <c r="H2" s="116" t="s">
        <v>1186</v>
      </c>
      <c r="I2" s="135" t="s">
        <v>1187</v>
      </c>
      <c r="J2" s="135" t="s">
        <v>1187</v>
      </c>
      <c r="K2" s="135" t="s">
        <v>1187</v>
      </c>
      <c r="L2" s="135" t="s">
        <v>1187</v>
      </c>
      <c r="M2" s="4" t="s">
        <v>1188</v>
      </c>
      <c r="N2" s="5" t="s">
        <v>1189</v>
      </c>
      <c r="O2" s="5" t="s">
        <v>125</v>
      </c>
      <c r="P2" s="4" t="s">
        <v>1190</v>
      </c>
      <c r="Q2" s="4" t="s">
        <v>1191</v>
      </c>
      <c r="R2" s="4" t="s">
        <v>1192</v>
      </c>
      <c r="S2" s="4" t="s">
        <v>1193</v>
      </c>
      <c r="T2" s="4" t="s">
        <v>79</v>
      </c>
      <c r="U2" s="4" t="s">
        <v>1194</v>
      </c>
      <c r="V2" s="4" t="s">
        <v>41</v>
      </c>
      <c r="W2" s="4" t="s">
        <v>42</v>
      </c>
      <c r="X2" s="4" t="s">
        <v>100</v>
      </c>
      <c r="Y2" s="4" t="s">
        <v>120</v>
      </c>
      <c r="Z2" s="4" t="s">
        <v>27</v>
      </c>
      <c r="AA2" s="4" t="s">
        <v>29</v>
      </c>
      <c r="AB2" s="4" t="s">
        <v>33</v>
      </c>
      <c r="AC2" s="4" t="s">
        <v>35</v>
      </c>
      <c r="AD2" s="4" t="s">
        <v>1195</v>
      </c>
    </row>
    <row r="3" spans="1:30" x14ac:dyDescent="0.35">
      <c r="A3" t="s">
        <v>180</v>
      </c>
      <c r="B3" t="s">
        <v>181</v>
      </c>
      <c r="C3" t="s">
        <v>182</v>
      </c>
      <c r="D3" t="s">
        <v>86</v>
      </c>
      <c r="E3" s="1">
        <v>1968</v>
      </c>
      <c r="F3" s="2" t="s">
        <v>1199</v>
      </c>
      <c r="G3" s="2">
        <v>4.47</v>
      </c>
      <c r="H3" t="s">
        <v>1197</v>
      </c>
      <c r="I3" s="3">
        <f>IF(H3="Yes",E3*6, IF(G3&gt;=4,E3*6,"not eligible"))</f>
        <v>11808</v>
      </c>
      <c r="J3" s="3">
        <f>IF(H3="Yes",E3*6.12, IF(G3&gt;=4,E3*6.12,"not eligible"))</f>
        <v>12044.16</v>
      </c>
      <c r="K3" s="3">
        <f>IF(H3="Yes",E3*6.25, IF(G3&gt;=4,E3*6.25,"not eligible"))</f>
        <v>12300</v>
      </c>
      <c r="L3" s="3">
        <f>IF(H3="Yes",E3*6.33, IF(G3&gt;=4,E3*6.33,"not eligible"))</f>
        <v>12457.44</v>
      </c>
      <c r="M3" t="str">
        <f t="shared" ref="M3:M66" si="0">IF(AND(J3="not eligible",H3="Yes"),E3*1.75,"N/A")</f>
        <v>N/A</v>
      </c>
      <c r="N3" s="3" t="str">
        <f t="shared" ref="N3:N66" si="1">IF($D3="Australian Labor Party",$J3,"N/A")</f>
        <v>N/A</v>
      </c>
      <c r="O3" s="3" t="str">
        <f t="shared" ref="O3:O66" si="2">IF($D3="Liberal",$J3,"N/A")</f>
        <v>N/A</v>
      </c>
      <c r="P3" s="3" t="str">
        <f t="shared" ref="P3:P66" si="3">IF($D3="The Nationals",$J3,"N/A")</f>
        <v>N/A</v>
      </c>
      <c r="Q3" s="3" t="str">
        <f t="shared" ref="Q3:Q66" si="4">IF($D3="Australian Greens",$J3,"N/A")</f>
        <v>N/A</v>
      </c>
      <c r="R3" s="3">
        <f t="shared" ref="R3:R66" si="5">IF($D3="Animal Justice Party",$J3,"N/A")</f>
        <v>12044.16</v>
      </c>
      <c r="S3" s="3" t="str">
        <f t="shared" ref="S3:S66" si="6">IF($D3="AUSSIE BATTLER PARTY",$J3,"N/A")</f>
        <v>N/A</v>
      </c>
      <c r="T3" s="3" t="str">
        <f t="shared" ref="T3:T66" si="7">IF($D3="AUSTRALIAN COUNTRY PARTY",$J3,"N/A")</f>
        <v>N/A</v>
      </c>
      <c r="U3" s="3" t="str">
        <f t="shared" ref="U3:U66" si="8">IF($D3="AUSTRALIAN LIBERTY ALLIANCE",$J3,"N/A")</f>
        <v>N/A</v>
      </c>
      <c r="V3" s="3" t="str">
        <f t="shared" ref="V3:V66" si="9">IF($D3="DERRYN HINCH'S JUSTICE PARTY",$J3,"N/A")</f>
        <v>N/A</v>
      </c>
      <c r="W3" s="3" t="str">
        <f t="shared" ref="W3:W66" si="10">IF($D3="FIONA PATTEN'S REASON PARTY",$J3,"N/A")</f>
        <v>N/A</v>
      </c>
      <c r="X3" s="3" t="str">
        <f t="shared" ref="X3:X66" si="11">IF($D3="LABOUR DLP",$J3,"N/A")</f>
        <v>N/A</v>
      </c>
      <c r="Y3" s="3" t="str">
        <f t="shared" ref="Y3:Y66" si="12">IF($D3="LIBERAL DEMOCRATS",$J3,"N/A")</f>
        <v>N/A</v>
      </c>
      <c r="Z3" s="3" t="str">
        <f t="shared" ref="Z3:Z66" si="13">IF($D3="SHOOTERS, FISHERS &amp; FARMERS VIC",$J3,"N/A")</f>
        <v>N/A</v>
      </c>
      <c r="AA3" s="3" t="str">
        <f t="shared" ref="AA3:AA66" si="14">IF($D3="SUSTAINABLE AUSTRALIA",$J3,"N/A")</f>
        <v>N/A</v>
      </c>
      <c r="AB3" s="3" t="str">
        <f t="shared" ref="AB3:AB66" si="15">IF($D3="TRANSPORT MATTERS",$J3,"N/A")</f>
        <v>N/A</v>
      </c>
      <c r="AC3" s="3" t="str">
        <f t="shared" ref="AC3:AC66" si="16">IF($D3="VICTORIAN SOCIALISTS",$J3,"N/A")</f>
        <v>N/A</v>
      </c>
      <c r="AD3" s="3" t="str">
        <f t="shared" ref="AD3:AD66" si="17">IF($D3="",$J3,"N/A")</f>
        <v>N/A</v>
      </c>
    </row>
    <row r="4" spans="1:30" x14ac:dyDescent="0.35">
      <c r="A4" t="s">
        <v>180</v>
      </c>
      <c r="B4" t="s">
        <v>232</v>
      </c>
      <c r="C4" t="s">
        <v>233</v>
      </c>
      <c r="D4" t="s">
        <v>86</v>
      </c>
      <c r="E4" s="1">
        <v>2740</v>
      </c>
      <c r="F4" s="2" t="s">
        <v>1217</v>
      </c>
      <c r="G4" s="2">
        <v>6.92</v>
      </c>
      <c r="H4" t="s">
        <v>1197</v>
      </c>
      <c r="I4" s="3">
        <f t="shared" ref="I4:I67" si="18">IF(H4="Yes",E4*6, IF(G4&gt;=4,E4*6,"not eligible"))</f>
        <v>16440</v>
      </c>
      <c r="J4" s="3">
        <f t="shared" ref="J4:J67" si="19">IF(H4="Yes",E4*6.12, IF(G4&gt;=4,E4*6.12,"not eligible"))</f>
        <v>16768.8</v>
      </c>
      <c r="K4" s="3">
        <f t="shared" ref="K4:K67" si="20">IF(H4="Yes",E4*6.25, IF(G4&gt;=4,E4*6.25,"not eligible"))</f>
        <v>17125</v>
      </c>
      <c r="L4" s="3">
        <f t="shared" ref="L4:L67" si="21">IF(H4="Yes",E4*6.33, IF(G4&gt;=4,E4*6.33,"not eligible"))</f>
        <v>17344.2</v>
      </c>
      <c r="M4" t="str">
        <f t="shared" si="0"/>
        <v>N/A</v>
      </c>
      <c r="N4" s="3" t="str">
        <f t="shared" si="1"/>
        <v>N/A</v>
      </c>
      <c r="O4" s="3" t="str">
        <f t="shared" si="2"/>
        <v>N/A</v>
      </c>
      <c r="P4" s="3" t="str">
        <f t="shared" si="3"/>
        <v>N/A</v>
      </c>
      <c r="Q4" s="3" t="str">
        <f t="shared" si="4"/>
        <v>N/A</v>
      </c>
      <c r="R4" s="3">
        <f t="shared" si="5"/>
        <v>16768.8</v>
      </c>
      <c r="S4" s="3" t="str">
        <f t="shared" si="6"/>
        <v>N/A</v>
      </c>
      <c r="T4" s="3" t="str">
        <f t="shared" si="7"/>
        <v>N/A</v>
      </c>
      <c r="U4" s="3" t="str">
        <f t="shared" si="8"/>
        <v>N/A</v>
      </c>
      <c r="V4" s="3" t="str">
        <f t="shared" si="9"/>
        <v>N/A</v>
      </c>
      <c r="W4" s="3" t="str">
        <f t="shared" si="10"/>
        <v>N/A</v>
      </c>
      <c r="X4" s="3" t="str">
        <f t="shared" si="11"/>
        <v>N/A</v>
      </c>
      <c r="Y4" s="3" t="str">
        <f t="shared" si="12"/>
        <v>N/A</v>
      </c>
      <c r="Z4" s="3" t="str">
        <f t="shared" si="13"/>
        <v>N/A</v>
      </c>
      <c r="AA4" s="3" t="str">
        <f t="shared" si="14"/>
        <v>N/A</v>
      </c>
      <c r="AB4" s="3" t="str">
        <f t="shared" si="15"/>
        <v>N/A</v>
      </c>
      <c r="AC4" s="3" t="str">
        <f t="shared" si="16"/>
        <v>N/A</v>
      </c>
      <c r="AD4" s="3" t="str">
        <f t="shared" si="17"/>
        <v>N/A</v>
      </c>
    </row>
    <row r="5" spans="1:30" x14ac:dyDescent="0.35">
      <c r="A5" t="s">
        <v>180</v>
      </c>
      <c r="B5" t="s">
        <v>263</v>
      </c>
      <c r="C5" t="s">
        <v>264</v>
      </c>
      <c r="D5" t="s">
        <v>86</v>
      </c>
      <c r="E5" s="1">
        <v>1000</v>
      </c>
      <c r="F5" s="2" t="s">
        <v>1206</v>
      </c>
      <c r="G5" s="2">
        <v>2.65</v>
      </c>
      <c r="H5" t="s">
        <v>1197</v>
      </c>
      <c r="I5" s="3" t="str">
        <f t="shared" si="18"/>
        <v>not eligible</v>
      </c>
      <c r="J5" s="3" t="str">
        <f t="shared" si="19"/>
        <v>not eligible</v>
      </c>
      <c r="K5" s="3" t="str">
        <f t="shared" si="20"/>
        <v>not eligible</v>
      </c>
      <c r="L5" s="3" t="str">
        <f t="shared" si="21"/>
        <v>not eligible</v>
      </c>
      <c r="M5" t="str">
        <f t="shared" si="0"/>
        <v>N/A</v>
      </c>
      <c r="N5" s="3" t="str">
        <f t="shared" si="1"/>
        <v>N/A</v>
      </c>
      <c r="O5" s="3" t="str">
        <f t="shared" si="2"/>
        <v>N/A</v>
      </c>
      <c r="P5" s="3" t="str">
        <f t="shared" si="3"/>
        <v>N/A</v>
      </c>
      <c r="Q5" s="3" t="str">
        <f t="shared" si="4"/>
        <v>N/A</v>
      </c>
      <c r="R5" s="3" t="str">
        <f t="shared" si="5"/>
        <v>not eligible</v>
      </c>
      <c r="S5" s="3" t="str">
        <f t="shared" si="6"/>
        <v>N/A</v>
      </c>
      <c r="T5" s="3" t="str">
        <f t="shared" si="7"/>
        <v>N/A</v>
      </c>
      <c r="U5" s="3" t="str">
        <f t="shared" si="8"/>
        <v>N/A</v>
      </c>
      <c r="V5" s="3" t="str">
        <f t="shared" si="9"/>
        <v>N/A</v>
      </c>
      <c r="W5" s="3" t="str">
        <f t="shared" si="10"/>
        <v>N/A</v>
      </c>
      <c r="X5" s="3" t="str">
        <f t="shared" si="11"/>
        <v>N/A</v>
      </c>
      <c r="Y5" s="3" t="str">
        <f t="shared" si="12"/>
        <v>N/A</v>
      </c>
      <c r="Z5" s="3" t="str">
        <f t="shared" si="13"/>
        <v>N/A</v>
      </c>
      <c r="AA5" s="3" t="str">
        <f t="shared" si="14"/>
        <v>N/A</v>
      </c>
      <c r="AB5" s="3" t="str">
        <f t="shared" si="15"/>
        <v>N/A</v>
      </c>
      <c r="AC5" s="3" t="str">
        <f t="shared" si="16"/>
        <v>N/A</v>
      </c>
      <c r="AD5" s="3" t="str">
        <f t="shared" si="17"/>
        <v>N/A</v>
      </c>
    </row>
    <row r="6" spans="1:30" x14ac:dyDescent="0.35">
      <c r="A6" t="s">
        <v>180</v>
      </c>
      <c r="B6" t="s">
        <v>305</v>
      </c>
      <c r="C6" t="s">
        <v>306</v>
      </c>
      <c r="D6" t="s">
        <v>86</v>
      </c>
      <c r="E6" s="1">
        <v>1026</v>
      </c>
      <c r="F6" s="2" t="s">
        <v>1226</v>
      </c>
      <c r="G6" s="2">
        <v>2.41</v>
      </c>
      <c r="H6" t="s">
        <v>1197</v>
      </c>
      <c r="I6" s="3" t="str">
        <f t="shared" si="18"/>
        <v>not eligible</v>
      </c>
      <c r="J6" s="3" t="str">
        <f t="shared" si="19"/>
        <v>not eligible</v>
      </c>
      <c r="K6" s="3" t="str">
        <f t="shared" si="20"/>
        <v>not eligible</v>
      </c>
      <c r="L6" s="3" t="str">
        <f t="shared" si="21"/>
        <v>not eligible</v>
      </c>
      <c r="M6" t="str">
        <f t="shared" si="0"/>
        <v>N/A</v>
      </c>
      <c r="N6" s="3" t="str">
        <f t="shared" si="1"/>
        <v>N/A</v>
      </c>
      <c r="O6" s="3" t="str">
        <f t="shared" si="2"/>
        <v>N/A</v>
      </c>
      <c r="P6" s="3" t="str">
        <f t="shared" si="3"/>
        <v>N/A</v>
      </c>
      <c r="Q6" s="3" t="str">
        <f t="shared" si="4"/>
        <v>N/A</v>
      </c>
      <c r="R6" s="3" t="str">
        <f t="shared" si="5"/>
        <v>not eligible</v>
      </c>
      <c r="S6" s="3" t="str">
        <f t="shared" si="6"/>
        <v>N/A</v>
      </c>
      <c r="T6" s="3" t="str">
        <f t="shared" si="7"/>
        <v>N/A</v>
      </c>
      <c r="U6" s="3" t="str">
        <f t="shared" si="8"/>
        <v>N/A</v>
      </c>
      <c r="V6" s="3" t="str">
        <f t="shared" si="9"/>
        <v>N/A</v>
      </c>
      <c r="W6" s="3" t="str">
        <f t="shared" si="10"/>
        <v>N/A</v>
      </c>
      <c r="X6" s="3" t="str">
        <f t="shared" si="11"/>
        <v>N/A</v>
      </c>
      <c r="Y6" s="3" t="str">
        <f t="shared" si="12"/>
        <v>N/A</v>
      </c>
      <c r="Z6" s="3" t="str">
        <f t="shared" si="13"/>
        <v>N/A</v>
      </c>
      <c r="AA6" s="3" t="str">
        <f t="shared" si="14"/>
        <v>N/A</v>
      </c>
      <c r="AB6" s="3" t="str">
        <f t="shared" si="15"/>
        <v>N/A</v>
      </c>
      <c r="AC6" s="3" t="str">
        <f t="shared" si="16"/>
        <v>N/A</v>
      </c>
      <c r="AD6" s="3" t="str">
        <f t="shared" si="17"/>
        <v>N/A</v>
      </c>
    </row>
    <row r="7" spans="1:30" x14ac:dyDescent="0.35">
      <c r="A7" t="s">
        <v>180</v>
      </c>
      <c r="B7" t="s">
        <v>360</v>
      </c>
      <c r="C7" t="s">
        <v>361</v>
      </c>
      <c r="D7" t="s">
        <v>86</v>
      </c>
      <c r="E7">
        <v>709</v>
      </c>
      <c r="F7" s="2" t="s">
        <v>1201</v>
      </c>
      <c r="G7" s="2">
        <v>1.93</v>
      </c>
      <c r="H7" t="s">
        <v>1197</v>
      </c>
      <c r="I7" s="3" t="str">
        <f t="shared" si="18"/>
        <v>not eligible</v>
      </c>
      <c r="J7" s="3" t="str">
        <f t="shared" si="19"/>
        <v>not eligible</v>
      </c>
      <c r="K7" s="3" t="str">
        <f t="shared" si="20"/>
        <v>not eligible</v>
      </c>
      <c r="L7" s="3" t="str">
        <f t="shared" si="21"/>
        <v>not eligible</v>
      </c>
      <c r="M7" t="str">
        <f t="shared" si="0"/>
        <v>N/A</v>
      </c>
      <c r="N7" s="3" t="str">
        <f t="shared" si="1"/>
        <v>N/A</v>
      </c>
      <c r="O7" s="3" t="str">
        <f t="shared" si="2"/>
        <v>N/A</v>
      </c>
      <c r="P7" s="3" t="str">
        <f t="shared" si="3"/>
        <v>N/A</v>
      </c>
      <c r="Q7" s="3" t="str">
        <f t="shared" si="4"/>
        <v>N/A</v>
      </c>
      <c r="R7" s="3" t="str">
        <f t="shared" si="5"/>
        <v>not eligible</v>
      </c>
      <c r="S7" s="3" t="str">
        <f t="shared" si="6"/>
        <v>N/A</v>
      </c>
      <c r="T7" s="3" t="str">
        <f t="shared" si="7"/>
        <v>N/A</v>
      </c>
      <c r="U7" s="3" t="str">
        <f t="shared" si="8"/>
        <v>N/A</v>
      </c>
      <c r="V7" s="3" t="str">
        <f t="shared" si="9"/>
        <v>N/A</v>
      </c>
      <c r="W7" s="3" t="str">
        <f t="shared" si="10"/>
        <v>N/A</v>
      </c>
      <c r="X7" s="3" t="str">
        <f t="shared" si="11"/>
        <v>N/A</v>
      </c>
      <c r="Y7" s="3" t="str">
        <f t="shared" si="12"/>
        <v>N/A</v>
      </c>
      <c r="Z7" s="3" t="str">
        <f t="shared" si="13"/>
        <v>N/A</v>
      </c>
      <c r="AA7" s="3" t="str">
        <f t="shared" si="14"/>
        <v>N/A</v>
      </c>
      <c r="AB7" s="3" t="str">
        <f t="shared" si="15"/>
        <v>N/A</v>
      </c>
      <c r="AC7" s="3" t="str">
        <f t="shared" si="16"/>
        <v>N/A</v>
      </c>
      <c r="AD7" s="3" t="str">
        <f t="shared" si="17"/>
        <v>N/A</v>
      </c>
    </row>
    <row r="8" spans="1:30" x14ac:dyDescent="0.35">
      <c r="A8" t="s">
        <v>180</v>
      </c>
      <c r="B8" t="s">
        <v>394</v>
      </c>
      <c r="C8" t="s">
        <v>395</v>
      </c>
      <c r="D8" t="s">
        <v>86</v>
      </c>
      <c r="E8" s="1">
        <v>1863</v>
      </c>
      <c r="F8" s="2" t="s">
        <v>1208</v>
      </c>
      <c r="G8" s="2">
        <v>4.9400000000000004</v>
      </c>
      <c r="H8" t="s">
        <v>1197</v>
      </c>
      <c r="I8" s="3">
        <f t="shared" si="18"/>
        <v>11178</v>
      </c>
      <c r="J8" s="3">
        <f t="shared" si="19"/>
        <v>11401.56</v>
      </c>
      <c r="K8" s="3">
        <f t="shared" si="20"/>
        <v>11643.75</v>
      </c>
      <c r="L8" s="3">
        <f t="shared" si="21"/>
        <v>11792.79</v>
      </c>
      <c r="M8" t="str">
        <f t="shared" si="0"/>
        <v>N/A</v>
      </c>
      <c r="N8" s="3" t="str">
        <f t="shared" si="1"/>
        <v>N/A</v>
      </c>
      <c r="O8" s="3" t="str">
        <f t="shared" si="2"/>
        <v>N/A</v>
      </c>
      <c r="P8" s="3" t="str">
        <f t="shared" si="3"/>
        <v>N/A</v>
      </c>
      <c r="Q8" s="3" t="str">
        <f t="shared" si="4"/>
        <v>N/A</v>
      </c>
      <c r="R8" s="3">
        <f t="shared" si="5"/>
        <v>11401.56</v>
      </c>
      <c r="S8" s="3" t="str">
        <f t="shared" si="6"/>
        <v>N/A</v>
      </c>
      <c r="T8" s="3" t="str">
        <f t="shared" si="7"/>
        <v>N/A</v>
      </c>
      <c r="U8" s="3" t="str">
        <f t="shared" si="8"/>
        <v>N/A</v>
      </c>
      <c r="V8" s="3" t="str">
        <f t="shared" si="9"/>
        <v>N/A</v>
      </c>
      <c r="W8" s="3" t="str">
        <f t="shared" si="10"/>
        <v>N/A</v>
      </c>
      <c r="X8" s="3" t="str">
        <f t="shared" si="11"/>
        <v>N/A</v>
      </c>
      <c r="Y8" s="3" t="str">
        <f t="shared" si="12"/>
        <v>N/A</v>
      </c>
      <c r="Z8" s="3" t="str">
        <f t="shared" si="13"/>
        <v>N/A</v>
      </c>
      <c r="AA8" s="3" t="str">
        <f t="shared" si="14"/>
        <v>N/A</v>
      </c>
      <c r="AB8" s="3" t="str">
        <f t="shared" si="15"/>
        <v>N/A</v>
      </c>
      <c r="AC8" s="3" t="str">
        <f t="shared" si="16"/>
        <v>N/A</v>
      </c>
      <c r="AD8" s="3" t="str">
        <f t="shared" si="17"/>
        <v>N/A</v>
      </c>
    </row>
    <row r="9" spans="1:30" x14ac:dyDescent="0.35">
      <c r="A9" t="s">
        <v>180</v>
      </c>
      <c r="B9" t="s">
        <v>416</v>
      </c>
      <c r="C9" t="s">
        <v>417</v>
      </c>
      <c r="D9" t="s">
        <v>86</v>
      </c>
      <c r="E9" s="1">
        <v>1117</v>
      </c>
      <c r="F9" s="2" t="s">
        <v>1223</v>
      </c>
      <c r="G9" s="2">
        <v>2.8</v>
      </c>
      <c r="H9" t="s">
        <v>1197</v>
      </c>
      <c r="I9" s="3" t="str">
        <f t="shared" si="18"/>
        <v>not eligible</v>
      </c>
      <c r="J9" s="3" t="str">
        <f t="shared" si="19"/>
        <v>not eligible</v>
      </c>
      <c r="K9" s="3" t="str">
        <f t="shared" si="20"/>
        <v>not eligible</v>
      </c>
      <c r="L9" s="3" t="str">
        <f t="shared" si="21"/>
        <v>not eligible</v>
      </c>
      <c r="M9" t="str">
        <f t="shared" si="0"/>
        <v>N/A</v>
      </c>
      <c r="N9" s="3" t="str">
        <f t="shared" si="1"/>
        <v>N/A</v>
      </c>
      <c r="O9" s="3" t="str">
        <f t="shared" si="2"/>
        <v>N/A</v>
      </c>
      <c r="P9" s="3" t="str">
        <f t="shared" si="3"/>
        <v>N/A</v>
      </c>
      <c r="Q9" s="3" t="str">
        <f t="shared" si="4"/>
        <v>N/A</v>
      </c>
      <c r="R9" s="3" t="str">
        <f t="shared" si="5"/>
        <v>not eligible</v>
      </c>
      <c r="S9" s="3" t="str">
        <f t="shared" si="6"/>
        <v>N/A</v>
      </c>
      <c r="T9" s="3" t="str">
        <f t="shared" si="7"/>
        <v>N/A</v>
      </c>
      <c r="U9" s="3" t="str">
        <f t="shared" si="8"/>
        <v>N/A</v>
      </c>
      <c r="V9" s="3" t="str">
        <f t="shared" si="9"/>
        <v>N/A</v>
      </c>
      <c r="W9" s="3" t="str">
        <f t="shared" si="10"/>
        <v>N/A</v>
      </c>
      <c r="X9" s="3" t="str">
        <f t="shared" si="11"/>
        <v>N/A</v>
      </c>
      <c r="Y9" s="3" t="str">
        <f t="shared" si="12"/>
        <v>N/A</v>
      </c>
      <c r="Z9" s="3" t="str">
        <f t="shared" si="13"/>
        <v>N/A</v>
      </c>
      <c r="AA9" s="3" t="str">
        <f t="shared" si="14"/>
        <v>N/A</v>
      </c>
      <c r="AB9" s="3" t="str">
        <f t="shared" si="15"/>
        <v>N/A</v>
      </c>
      <c r="AC9" s="3" t="str">
        <f t="shared" si="16"/>
        <v>N/A</v>
      </c>
      <c r="AD9" s="3" t="str">
        <f t="shared" si="17"/>
        <v>N/A</v>
      </c>
    </row>
    <row r="10" spans="1:30" x14ac:dyDescent="0.35">
      <c r="A10" t="s">
        <v>180</v>
      </c>
      <c r="B10" t="s">
        <v>451</v>
      </c>
      <c r="C10" t="s">
        <v>452</v>
      </c>
      <c r="D10" t="s">
        <v>86</v>
      </c>
      <c r="E10" s="1">
        <v>3180</v>
      </c>
      <c r="F10" s="2" t="s">
        <v>1216</v>
      </c>
      <c r="G10" s="2">
        <v>7.54</v>
      </c>
      <c r="H10" t="s">
        <v>1197</v>
      </c>
      <c r="I10" s="3">
        <f t="shared" si="18"/>
        <v>19080</v>
      </c>
      <c r="J10" s="3">
        <f t="shared" si="19"/>
        <v>19461.599999999999</v>
      </c>
      <c r="K10" s="3">
        <f t="shared" si="20"/>
        <v>19875</v>
      </c>
      <c r="L10" s="3">
        <f t="shared" si="21"/>
        <v>20129.400000000001</v>
      </c>
      <c r="M10" t="str">
        <f t="shared" si="0"/>
        <v>N/A</v>
      </c>
      <c r="N10" s="3" t="str">
        <f t="shared" si="1"/>
        <v>N/A</v>
      </c>
      <c r="O10" s="3" t="str">
        <f t="shared" si="2"/>
        <v>N/A</v>
      </c>
      <c r="P10" s="3" t="str">
        <f t="shared" si="3"/>
        <v>N/A</v>
      </c>
      <c r="Q10" s="3" t="str">
        <f t="shared" si="4"/>
        <v>N/A</v>
      </c>
      <c r="R10" s="3">
        <f t="shared" si="5"/>
        <v>19461.599999999999</v>
      </c>
      <c r="S10" s="3" t="str">
        <f t="shared" si="6"/>
        <v>N/A</v>
      </c>
      <c r="T10" s="3" t="str">
        <f t="shared" si="7"/>
        <v>N/A</v>
      </c>
      <c r="U10" s="3" t="str">
        <f t="shared" si="8"/>
        <v>N/A</v>
      </c>
      <c r="V10" s="3" t="str">
        <f t="shared" si="9"/>
        <v>N/A</v>
      </c>
      <c r="W10" s="3" t="str">
        <f t="shared" si="10"/>
        <v>N/A</v>
      </c>
      <c r="X10" s="3" t="str">
        <f t="shared" si="11"/>
        <v>N/A</v>
      </c>
      <c r="Y10" s="3" t="str">
        <f t="shared" si="12"/>
        <v>N/A</v>
      </c>
      <c r="Z10" s="3" t="str">
        <f t="shared" si="13"/>
        <v>N/A</v>
      </c>
      <c r="AA10" s="3" t="str">
        <f t="shared" si="14"/>
        <v>N/A</v>
      </c>
      <c r="AB10" s="3" t="str">
        <f t="shared" si="15"/>
        <v>N/A</v>
      </c>
      <c r="AC10" s="3" t="str">
        <f t="shared" si="16"/>
        <v>N/A</v>
      </c>
      <c r="AD10" s="3" t="str">
        <f t="shared" si="17"/>
        <v>N/A</v>
      </c>
    </row>
    <row r="11" spans="1:30" x14ac:dyDescent="0.35">
      <c r="A11" t="s">
        <v>180</v>
      </c>
      <c r="B11" t="s">
        <v>259</v>
      </c>
      <c r="C11" t="s">
        <v>482</v>
      </c>
      <c r="D11" t="s">
        <v>86</v>
      </c>
      <c r="E11" s="1">
        <v>1153</v>
      </c>
      <c r="F11" s="2" t="s">
        <v>1207</v>
      </c>
      <c r="G11" s="2">
        <v>3.02</v>
      </c>
      <c r="H11" t="s">
        <v>1197</v>
      </c>
      <c r="I11" s="3" t="str">
        <f t="shared" si="18"/>
        <v>not eligible</v>
      </c>
      <c r="J11" s="3" t="str">
        <f t="shared" si="19"/>
        <v>not eligible</v>
      </c>
      <c r="K11" s="3" t="str">
        <f t="shared" si="20"/>
        <v>not eligible</v>
      </c>
      <c r="L11" s="3" t="str">
        <f t="shared" si="21"/>
        <v>not eligible</v>
      </c>
      <c r="M11" t="str">
        <f t="shared" si="0"/>
        <v>N/A</v>
      </c>
      <c r="N11" s="3" t="str">
        <f t="shared" si="1"/>
        <v>N/A</v>
      </c>
      <c r="O11" s="3" t="str">
        <f t="shared" si="2"/>
        <v>N/A</v>
      </c>
      <c r="P11" s="3" t="str">
        <f t="shared" si="3"/>
        <v>N/A</v>
      </c>
      <c r="Q11" s="3" t="str">
        <f t="shared" si="4"/>
        <v>N/A</v>
      </c>
      <c r="R11" s="3" t="str">
        <f t="shared" si="5"/>
        <v>not eligible</v>
      </c>
      <c r="S11" s="3" t="str">
        <f t="shared" si="6"/>
        <v>N/A</v>
      </c>
      <c r="T11" s="3" t="str">
        <f t="shared" si="7"/>
        <v>N/A</v>
      </c>
      <c r="U11" s="3" t="str">
        <f t="shared" si="8"/>
        <v>N/A</v>
      </c>
      <c r="V11" s="3" t="str">
        <f t="shared" si="9"/>
        <v>N/A</v>
      </c>
      <c r="W11" s="3" t="str">
        <f t="shared" si="10"/>
        <v>N/A</v>
      </c>
      <c r="X11" s="3" t="str">
        <f t="shared" si="11"/>
        <v>N/A</v>
      </c>
      <c r="Y11" s="3" t="str">
        <f t="shared" si="12"/>
        <v>N/A</v>
      </c>
      <c r="Z11" s="3" t="str">
        <f t="shared" si="13"/>
        <v>N/A</v>
      </c>
      <c r="AA11" s="3" t="str">
        <f t="shared" si="14"/>
        <v>N/A</v>
      </c>
      <c r="AB11" s="3" t="str">
        <f t="shared" si="15"/>
        <v>N/A</v>
      </c>
      <c r="AC11" s="3" t="str">
        <f t="shared" si="16"/>
        <v>N/A</v>
      </c>
      <c r="AD11" s="3" t="str">
        <f t="shared" si="17"/>
        <v>N/A</v>
      </c>
    </row>
    <row r="12" spans="1:30" x14ac:dyDescent="0.35">
      <c r="A12" t="s">
        <v>180</v>
      </c>
      <c r="B12" t="s">
        <v>488</v>
      </c>
      <c r="C12" t="s">
        <v>489</v>
      </c>
      <c r="D12" t="s">
        <v>86</v>
      </c>
      <c r="E12" s="1">
        <v>1116</v>
      </c>
      <c r="F12" s="2" t="s">
        <v>1219</v>
      </c>
      <c r="G12" s="2">
        <v>3.01</v>
      </c>
      <c r="H12" t="s">
        <v>1197</v>
      </c>
      <c r="I12" s="3" t="str">
        <f t="shared" si="18"/>
        <v>not eligible</v>
      </c>
      <c r="J12" s="3" t="str">
        <f t="shared" si="19"/>
        <v>not eligible</v>
      </c>
      <c r="K12" s="3" t="str">
        <f t="shared" si="20"/>
        <v>not eligible</v>
      </c>
      <c r="L12" s="3" t="str">
        <f t="shared" si="21"/>
        <v>not eligible</v>
      </c>
      <c r="M12" t="str">
        <f t="shared" si="0"/>
        <v>N/A</v>
      </c>
      <c r="N12" s="3" t="str">
        <f t="shared" si="1"/>
        <v>N/A</v>
      </c>
      <c r="O12" s="3" t="str">
        <f t="shared" si="2"/>
        <v>N/A</v>
      </c>
      <c r="P12" s="3" t="str">
        <f t="shared" si="3"/>
        <v>N/A</v>
      </c>
      <c r="Q12" s="3" t="str">
        <f t="shared" si="4"/>
        <v>N/A</v>
      </c>
      <c r="R12" s="3" t="str">
        <f t="shared" si="5"/>
        <v>not eligible</v>
      </c>
      <c r="S12" s="3" t="str">
        <f t="shared" si="6"/>
        <v>N/A</v>
      </c>
      <c r="T12" s="3" t="str">
        <f t="shared" si="7"/>
        <v>N/A</v>
      </c>
      <c r="U12" s="3" t="str">
        <f t="shared" si="8"/>
        <v>N/A</v>
      </c>
      <c r="V12" s="3" t="str">
        <f t="shared" si="9"/>
        <v>N/A</v>
      </c>
      <c r="W12" s="3" t="str">
        <f t="shared" si="10"/>
        <v>N/A</v>
      </c>
      <c r="X12" s="3" t="str">
        <f t="shared" si="11"/>
        <v>N/A</v>
      </c>
      <c r="Y12" s="3" t="str">
        <f t="shared" si="12"/>
        <v>N/A</v>
      </c>
      <c r="Z12" s="3" t="str">
        <f t="shared" si="13"/>
        <v>N/A</v>
      </c>
      <c r="AA12" s="3" t="str">
        <f t="shared" si="14"/>
        <v>N/A</v>
      </c>
      <c r="AB12" s="3" t="str">
        <f t="shared" si="15"/>
        <v>N/A</v>
      </c>
      <c r="AC12" s="3" t="str">
        <f t="shared" si="16"/>
        <v>N/A</v>
      </c>
      <c r="AD12" s="3" t="str">
        <f t="shared" si="17"/>
        <v>N/A</v>
      </c>
    </row>
    <row r="13" spans="1:30" x14ac:dyDescent="0.35">
      <c r="A13" t="s">
        <v>180</v>
      </c>
      <c r="B13" t="s">
        <v>425</v>
      </c>
      <c r="C13" t="s">
        <v>526</v>
      </c>
      <c r="D13" t="s">
        <v>86</v>
      </c>
      <c r="E13">
        <v>915</v>
      </c>
      <c r="F13" s="2" t="s">
        <v>1214</v>
      </c>
      <c r="G13" s="2">
        <v>2.36</v>
      </c>
      <c r="H13" t="s">
        <v>1197</v>
      </c>
      <c r="I13" s="3" t="str">
        <f t="shared" si="18"/>
        <v>not eligible</v>
      </c>
      <c r="J13" s="3" t="str">
        <f t="shared" si="19"/>
        <v>not eligible</v>
      </c>
      <c r="K13" s="3" t="str">
        <f t="shared" si="20"/>
        <v>not eligible</v>
      </c>
      <c r="L13" s="3" t="str">
        <f t="shared" si="21"/>
        <v>not eligible</v>
      </c>
      <c r="M13" t="str">
        <f t="shared" si="0"/>
        <v>N/A</v>
      </c>
      <c r="N13" s="3" t="str">
        <f t="shared" si="1"/>
        <v>N/A</v>
      </c>
      <c r="O13" s="3" t="str">
        <f t="shared" si="2"/>
        <v>N/A</v>
      </c>
      <c r="P13" s="3" t="str">
        <f t="shared" si="3"/>
        <v>N/A</v>
      </c>
      <c r="Q13" s="3" t="str">
        <f t="shared" si="4"/>
        <v>N/A</v>
      </c>
      <c r="R13" s="3" t="str">
        <f t="shared" si="5"/>
        <v>not eligible</v>
      </c>
      <c r="S13" s="3" t="str">
        <f t="shared" si="6"/>
        <v>N/A</v>
      </c>
      <c r="T13" s="3" t="str">
        <f t="shared" si="7"/>
        <v>N/A</v>
      </c>
      <c r="U13" s="3" t="str">
        <f t="shared" si="8"/>
        <v>N/A</v>
      </c>
      <c r="V13" s="3" t="str">
        <f t="shared" si="9"/>
        <v>N/A</v>
      </c>
      <c r="W13" s="3" t="str">
        <f t="shared" si="10"/>
        <v>N/A</v>
      </c>
      <c r="X13" s="3" t="str">
        <f t="shared" si="11"/>
        <v>N/A</v>
      </c>
      <c r="Y13" s="3" t="str">
        <f t="shared" si="12"/>
        <v>N/A</v>
      </c>
      <c r="Z13" s="3" t="str">
        <f t="shared" si="13"/>
        <v>N/A</v>
      </c>
      <c r="AA13" s="3" t="str">
        <f t="shared" si="14"/>
        <v>N/A</v>
      </c>
      <c r="AB13" s="3" t="str">
        <f t="shared" si="15"/>
        <v>N/A</v>
      </c>
      <c r="AC13" s="3" t="str">
        <f t="shared" si="16"/>
        <v>N/A</v>
      </c>
      <c r="AD13" s="3" t="str">
        <f t="shared" si="17"/>
        <v>N/A</v>
      </c>
    </row>
    <row r="14" spans="1:30" x14ac:dyDescent="0.35">
      <c r="A14" t="s">
        <v>180</v>
      </c>
      <c r="B14" t="s">
        <v>432</v>
      </c>
      <c r="C14" t="s">
        <v>607</v>
      </c>
      <c r="D14" t="s">
        <v>86</v>
      </c>
      <c r="E14">
        <v>835</v>
      </c>
      <c r="F14" s="2" t="s">
        <v>1233</v>
      </c>
      <c r="G14" s="2">
        <v>2.08</v>
      </c>
      <c r="H14" t="s">
        <v>1197</v>
      </c>
      <c r="I14" s="3" t="str">
        <f t="shared" si="18"/>
        <v>not eligible</v>
      </c>
      <c r="J14" s="3" t="str">
        <f t="shared" si="19"/>
        <v>not eligible</v>
      </c>
      <c r="K14" s="3" t="str">
        <f t="shared" si="20"/>
        <v>not eligible</v>
      </c>
      <c r="L14" s="3" t="str">
        <f t="shared" si="21"/>
        <v>not eligible</v>
      </c>
      <c r="M14" t="str">
        <f t="shared" si="0"/>
        <v>N/A</v>
      </c>
      <c r="N14" s="3" t="str">
        <f t="shared" si="1"/>
        <v>N/A</v>
      </c>
      <c r="O14" s="3" t="str">
        <f t="shared" si="2"/>
        <v>N/A</v>
      </c>
      <c r="P14" s="3" t="str">
        <f t="shared" si="3"/>
        <v>N/A</v>
      </c>
      <c r="Q14" s="3" t="str">
        <f t="shared" si="4"/>
        <v>N/A</v>
      </c>
      <c r="R14" s="3" t="str">
        <f t="shared" si="5"/>
        <v>not eligible</v>
      </c>
      <c r="S14" s="3" t="str">
        <f t="shared" si="6"/>
        <v>N/A</v>
      </c>
      <c r="T14" s="3" t="str">
        <f t="shared" si="7"/>
        <v>N/A</v>
      </c>
      <c r="U14" s="3" t="str">
        <f t="shared" si="8"/>
        <v>N/A</v>
      </c>
      <c r="V14" s="3" t="str">
        <f t="shared" si="9"/>
        <v>N/A</v>
      </c>
      <c r="W14" s="3" t="str">
        <f t="shared" si="10"/>
        <v>N/A</v>
      </c>
      <c r="X14" s="3" t="str">
        <f t="shared" si="11"/>
        <v>N/A</v>
      </c>
      <c r="Y14" s="3" t="str">
        <f t="shared" si="12"/>
        <v>N/A</v>
      </c>
      <c r="Z14" s="3" t="str">
        <f t="shared" si="13"/>
        <v>N/A</v>
      </c>
      <c r="AA14" s="3" t="str">
        <f t="shared" si="14"/>
        <v>N/A</v>
      </c>
      <c r="AB14" s="3" t="str">
        <f t="shared" si="15"/>
        <v>N/A</v>
      </c>
      <c r="AC14" s="3" t="str">
        <f t="shared" si="16"/>
        <v>N/A</v>
      </c>
      <c r="AD14" s="3" t="str">
        <f t="shared" si="17"/>
        <v>N/A</v>
      </c>
    </row>
    <row r="15" spans="1:30" x14ac:dyDescent="0.35">
      <c r="A15" t="s">
        <v>180</v>
      </c>
      <c r="B15" t="s">
        <v>185</v>
      </c>
      <c r="C15" t="s">
        <v>608</v>
      </c>
      <c r="D15" t="s">
        <v>86</v>
      </c>
      <c r="E15" s="1">
        <v>1303</v>
      </c>
      <c r="F15" s="2" t="s">
        <v>1238</v>
      </c>
      <c r="G15" s="2">
        <v>3.46</v>
      </c>
      <c r="H15" t="s">
        <v>1197</v>
      </c>
      <c r="I15" s="3" t="str">
        <f t="shared" si="18"/>
        <v>not eligible</v>
      </c>
      <c r="J15" s="3" t="str">
        <f t="shared" si="19"/>
        <v>not eligible</v>
      </c>
      <c r="K15" s="3" t="str">
        <f t="shared" si="20"/>
        <v>not eligible</v>
      </c>
      <c r="L15" s="3" t="str">
        <f t="shared" si="21"/>
        <v>not eligible</v>
      </c>
      <c r="M15" t="str">
        <f t="shared" si="0"/>
        <v>N/A</v>
      </c>
      <c r="N15" s="3" t="str">
        <f t="shared" si="1"/>
        <v>N/A</v>
      </c>
      <c r="O15" s="3" t="str">
        <f t="shared" si="2"/>
        <v>N/A</v>
      </c>
      <c r="P15" s="3" t="str">
        <f t="shared" si="3"/>
        <v>N/A</v>
      </c>
      <c r="Q15" s="3" t="str">
        <f t="shared" si="4"/>
        <v>N/A</v>
      </c>
      <c r="R15" s="3" t="str">
        <f t="shared" si="5"/>
        <v>not eligible</v>
      </c>
      <c r="S15" s="3" t="str">
        <f t="shared" si="6"/>
        <v>N/A</v>
      </c>
      <c r="T15" s="3" t="str">
        <f t="shared" si="7"/>
        <v>N/A</v>
      </c>
      <c r="U15" s="3" t="str">
        <f t="shared" si="8"/>
        <v>N/A</v>
      </c>
      <c r="V15" s="3" t="str">
        <f t="shared" si="9"/>
        <v>N/A</v>
      </c>
      <c r="W15" s="3" t="str">
        <f t="shared" si="10"/>
        <v>N/A</v>
      </c>
      <c r="X15" s="3" t="str">
        <f t="shared" si="11"/>
        <v>N/A</v>
      </c>
      <c r="Y15" s="3" t="str">
        <f t="shared" si="12"/>
        <v>N/A</v>
      </c>
      <c r="Z15" s="3" t="str">
        <f t="shared" si="13"/>
        <v>N/A</v>
      </c>
      <c r="AA15" s="3" t="str">
        <f t="shared" si="14"/>
        <v>N/A</v>
      </c>
      <c r="AB15" s="3" t="str">
        <f t="shared" si="15"/>
        <v>N/A</v>
      </c>
      <c r="AC15" s="3" t="str">
        <f t="shared" si="16"/>
        <v>N/A</v>
      </c>
      <c r="AD15" s="3" t="str">
        <f t="shared" si="17"/>
        <v>N/A</v>
      </c>
    </row>
    <row r="16" spans="1:30" x14ac:dyDescent="0.35">
      <c r="A16" t="s">
        <v>180</v>
      </c>
      <c r="B16" t="s">
        <v>632</v>
      </c>
      <c r="C16" t="s">
        <v>633</v>
      </c>
      <c r="D16" t="s">
        <v>86</v>
      </c>
      <c r="E16" s="1">
        <v>2208</v>
      </c>
      <c r="F16" s="2" t="s">
        <v>1224</v>
      </c>
      <c r="G16" s="2">
        <v>5.33</v>
      </c>
      <c r="H16" t="s">
        <v>1197</v>
      </c>
      <c r="I16" s="3">
        <f t="shared" si="18"/>
        <v>13248</v>
      </c>
      <c r="J16" s="3">
        <f t="shared" si="19"/>
        <v>13512.960000000001</v>
      </c>
      <c r="K16" s="3">
        <f t="shared" si="20"/>
        <v>13800</v>
      </c>
      <c r="L16" s="3">
        <f t="shared" si="21"/>
        <v>13976.64</v>
      </c>
      <c r="M16" t="str">
        <f t="shared" si="0"/>
        <v>N/A</v>
      </c>
      <c r="N16" s="3" t="str">
        <f t="shared" si="1"/>
        <v>N/A</v>
      </c>
      <c r="O16" s="3" t="str">
        <f t="shared" si="2"/>
        <v>N/A</v>
      </c>
      <c r="P16" s="3" t="str">
        <f t="shared" si="3"/>
        <v>N/A</v>
      </c>
      <c r="Q16" s="3" t="str">
        <f t="shared" si="4"/>
        <v>N/A</v>
      </c>
      <c r="R16" s="3">
        <f t="shared" si="5"/>
        <v>13512.960000000001</v>
      </c>
      <c r="S16" s="3" t="str">
        <f t="shared" si="6"/>
        <v>N/A</v>
      </c>
      <c r="T16" s="3" t="str">
        <f t="shared" si="7"/>
        <v>N/A</v>
      </c>
      <c r="U16" s="3" t="str">
        <f t="shared" si="8"/>
        <v>N/A</v>
      </c>
      <c r="V16" s="3" t="str">
        <f t="shared" si="9"/>
        <v>N/A</v>
      </c>
      <c r="W16" s="3" t="str">
        <f t="shared" si="10"/>
        <v>N/A</v>
      </c>
      <c r="X16" s="3" t="str">
        <f t="shared" si="11"/>
        <v>N/A</v>
      </c>
      <c r="Y16" s="3" t="str">
        <f t="shared" si="12"/>
        <v>N/A</v>
      </c>
      <c r="Z16" s="3" t="str">
        <f t="shared" si="13"/>
        <v>N/A</v>
      </c>
      <c r="AA16" s="3" t="str">
        <f t="shared" si="14"/>
        <v>N/A</v>
      </c>
      <c r="AB16" s="3" t="str">
        <f t="shared" si="15"/>
        <v>N/A</v>
      </c>
      <c r="AC16" s="3" t="str">
        <f t="shared" si="16"/>
        <v>N/A</v>
      </c>
      <c r="AD16" s="3" t="str">
        <f t="shared" si="17"/>
        <v>N/A</v>
      </c>
    </row>
    <row r="17" spans="1:30" x14ac:dyDescent="0.35">
      <c r="A17" t="s">
        <v>180</v>
      </c>
      <c r="B17" t="s">
        <v>397</v>
      </c>
      <c r="C17" t="s">
        <v>634</v>
      </c>
      <c r="D17" t="s">
        <v>86</v>
      </c>
      <c r="E17" s="1">
        <v>1173</v>
      </c>
      <c r="F17" s="2" t="s">
        <v>1211</v>
      </c>
      <c r="G17" s="2">
        <v>2.84</v>
      </c>
      <c r="H17" t="s">
        <v>1197</v>
      </c>
      <c r="I17" s="3" t="str">
        <f t="shared" si="18"/>
        <v>not eligible</v>
      </c>
      <c r="J17" s="3" t="str">
        <f t="shared" si="19"/>
        <v>not eligible</v>
      </c>
      <c r="K17" s="3" t="str">
        <f t="shared" si="20"/>
        <v>not eligible</v>
      </c>
      <c r="L17" s="3" t="str">
        <f t="shared" si="21"/>
        <v>not eligible</v>
      </c>
      <c r="M17" t="str">
        <f t="shared" si="0"/>
        <v>N/A</v>
      </c>
      <c r="N17" s="3" t="str">
        <f t="shared" si="1"/>
        <v>N/A</v>
      </c>
      <c r="O17" s="3" t="str">
        <f t="shared" si="2"/>
        <v>N/A</v>
      </c>
      <c r="P17" s="3" t="str">
        <f t="shared" si="3"/>
        <v>N/A</v>
      </c>
      <c r="Q17" s="3" t="str">
        <f t="shared" si="4"/>
        <v>N/A</v>
      </c>
      <c r="R17" s="3" t="str">
        <f t="shared" si="5"/>
        <v>not eligible</v>
      </c>
      <c r="S17" s="3" t="str">
        <f t="shared" si="6"/>
        <v>N/A</v>
      </c>
      <c r="T17" s="3" t="str">
        <f t="shared" si="7"/>
        <v>N/A</v>
      </c>
      <c r="U17" s="3" t="str">
        <f t="shared" si="8"/>
        <v>N/A</v>
      </c>
      <c r="V17" s="3" t="str">
        <f t="shared" si="9"/>
        <v>N/A</v>
      </c>
      <c r="W17" s="3" t="str">
        <f t="shared" si="10"/>
        <v>N/A</v>
      </c>
      <c r="X17" s="3" t="str">
        <f t="shared" si="11"/>
        <v>N/A</v>
      </c>
      <c r="Y17" s="3" t="str">
        <f t="shared" si="12"/>
        <v>N/A</v>
      </c>
      <c r="Z17" s="3" t="str">
        <f t="shared" si="13"/>
        <v>N/A</v>
      </c>
      <c r="AA17" s="3" t="str">
        <f t="shared" si="14"/>
        <v>N/A</v>
      </c>
      <c r="AB17" s="3" t="str">
        <f t="shared" si="15"/>
        <v>N/A</v>
      </c>
      <c r="AC17" s="3" t="str">
        <f t="shared" si="16"/>
        <v>N/A</v>
      </c>
      <c r="AD17" s="3" t="str">
        <f t="shared" si="17"/>
        <v>N/A</v>
      </c>
    </row>
    <row r="18" spans="1:30" x14ac:dyDescent="0.35">
      <c r="A18" t="s">
        <v>180</v>
      </c>
      <c r="B18" t="s">
        <v>188</v>
      </c>
      <c r="C18" t="s">
        <v>640</v>
      </c>
      <c r="D18" t="s">
        <v>86</v>
      </c>
      <c r="E18" s="1">
        <v>1407</v>
      </c>
      <c r="F18" s="2" t="s">
        <v>1215</v>
      </c>
      <c r="G18" s="2">
        <v>3.69</v>
      </c>
      <c r="H18" t="s">
        <v>1197</v>
      </c>
      <c r="I18" s="3" t="str">
        <f t="shared" si="18"/>
        <v>not eligible</v>
      </c>
      <c r="J18" s="3" t="str">
        <f t="shared" si="19"/>
        <v>not eligible</v>
      </c>
      <c r="K18" s="3" t="str">
        <f t="shared" si="20"/>
        <v>not eligible</v>
      </c>
      <c r="L18" s="3" t="str">
        <f t="shared" si="21"/>
        <v>not eligible</v>
      </c>
      <c r="M18" t="str">
        <f t="shared" si="0"/>
        <v>N/A</v>
      </c>
      <c r="N18" s="3" t="str">
        <f t="shared" si="1"/>
        <v>N/A</v>
      </c>
      <c r="O18" s="3" t="str">
        <f t="shared" si="2"/>
        <v>N/A</v>
      </c>
      <c r="P18" s="3" t="str">
        <f t="shared" si="3"/>
        <v>N/A</v>
      </c>
      <c r="Q18" s="3" t="str">
        <f t="shared" si="4"/>
        <v>N/A</v>
      </c>
      <c r="R18" s="3" t="str">
        <f t="shared" si="5"/>
        <v>not eligible</v>
      </c>
      <c r="S18" s="3" t="str">
        <f t="shared" si="6"/>
        <v>N/A</v>
      </c>
      <c r="T18" s="3" t="str">
        <f t="shared" si="7"/>
        <v>N/A</v>
      </c>
      <c r="U18" s="3" t="str">
        <f t="shared" si="8"/>
        <v>N/A</v>
      </c>
      <c r="V18" s="3" t="str">
        <f t="shared" si="9"/>
        <v>N/A</v>
      </c>
      <c r="W18" s="3" t="str">
        <f t="shared" si="10"/>
        <v>N/A</v>
      </c>
      <c r="X18" s="3" t="str">
        <f t="shared" si="11"/>
        <v>N/A</v>
      </c>
      <c r="Y18" s="3" t="str">
        <f t="shared" si="12"/>
        <v>N/A</v>
      </c>
      <c r="Z18" s="3" t="str">
        <f t="shared" si="13"/>
        <v>N/A</v>
      </c>
      <c r="AA18" s="3" t="str">
        <f t="shared" si="14"/>
        <v>N/A</v>
      </c>
      <c r="AB18" s="3" t="str">
        <f t="shared" si="15"/>
        <v>N/A</v>
      </c>
      <c r="AC18" s="3" t="str">
        <f t="shared" si="16"/>
        <v>N/A</v>
      </c>
      <c r="AD18" s="3" t="str">
        <f t="shared" si="17"/>
        <v>N/A</v>
      </c>
    </row>
    <row r="19" spans="1:30" x14ac:dyDescent="0.35">
      <c r="A19" t="s">
        <v>180</v>
      </c>
      <c r="B19" t="s">
        <v>667</v>
      </c>
      <c r="C19" t="s">
        <v>668</v>
      </c>
      <c r="D19" t="s">
        <v>86</v>
      </c>
      <c r="E19" s="1">
        <v>1268</v>
      </c>
      <c r="F19" s="2" t="s">
        <v>1232</v>
      </c>
      <c r="G19" s="2">
        <v>2.86</v>
      </c>
      <c r="H19" t="s">
        <v>1197</v>
      </c>
      <c r="I19" s="3" t="str">
        <f t="shared" si="18"/>
        <v>not eligible</v>
      </c>
      <c r="J19" s="3" t="str">
        <f t="shared" si="19"/>
        <v>not eligible</v>
      </c>
      <c r="K19" s="3" t="str">
        <f t="shared" si="20"/>
        <v>not eligible</v>
      </c>
      <c r="L19" s="3" t="str">
        <f t="shared" si="21"/>
        <v>not eligible</v>
      </c>
      <c r="M19" t="str">
        <f t="shared" si="0"/>
        <v>N/A</v>
      </c>
      <c r="N19" s="3" t="str">
        <f t="shared" si="1"/>
        <v>N/A</v>
      </c>
      <c r="O19" s="3" t="str">
        <f t="shared" si="2"/>
        <v>N/A</v>
      </c>
      <c r="P19" s="3" t="str">
        <f t="shared" si="3"/>
        <v>N/A</v>
      </c>
      <c r="Q19" s="3" t="str">
        <f t="shared" si="4"/>
        <v>N/A</v>
      </c>
      <c r="R19" s="3" t="str">
        <f t="shared" si="5"/>
        <v>not eligible</v>
      </c>
      <c r="S19" s="3" t="str">
        <f t="shared" si="6"/>
        <v>N/A</v>
      </c>
      <c r="T19" s="3" t="str">
        <f t="shared" si="7"/>
        <v>N/A</v>
      </c>
      <c r="U19" s="3" t="str">
        <f t="shared" si="8"/>
        <v>N/A</v>
      </c>
      <c r="V19" s="3" t="str">
        <f t="shared" si="9"/>
        <v>N/A</v>
      </c>
      <c r="W19" s="3" t="str">
        <f t="shared" si="10"/>
        <v>N/A</v>
      </c>
      <c r="X19" s="3" t="str">
        <f t="shared" si="11"/>
        <v>N/A</v>
      </c>
      <c r="Y19" s="3" t="str">
        <f t="shared" si="12"/>
        <v>N/A</v>
      </c>
      <c r="Z19" s="3" t="str">
        <f t="shared" si="13"/>
        <v>N/A</v>
      </c>
      <c r="AA19" s="3" t="str">
        <f t="shared" si="14"/>
        <v>N/A</v>
      </c>
      <c r="AB19" s="3" t="str">
        <f t="shared" si="15"/>
        <v>N/A</v>
      </c>
      <c r="AC19" s="3" t="str">
        <f t="shared" si="16"/>
        <v>N/A</v>
      </c>
      <c r="AD19" s="3" t="str">
        <f t="shared" si="17"/>
        <v>N/A</v>
      </c>
    </row>
    <row r="20" spans="1:30" x14ac:dyDescent="0.35">
      <c r="A20" t="s">
        <v>180</v>
      </c>
      <c r="B20" t="s">
        <v>329</v>
      </c>
      <c r="C20" t="s">
        <v>690</v>
      </c>
      <c r="D20" t="s">
        <v>86</v>
      </c>
      <c r="E20" s="1">
        <v>2880</v>
      </c>
      <c r="F20" s="2" t="s">
        <v>1212</v>
      </c>
      <c r="G20" s="2">
        <v>6.55</v>
      </c>
      <c r="H20" t="s">
        <v>1197</v>
      </c>
      <c r="I20" s="3">
        <f t="shared" si="18"/>
        <v>17280</v>
      </c>
      <c r="J20" s="3">
        <f t="shared" si="19"/>
        <v>17625.599999999999</v>
      </c>
      <c r="K20" s="3">
        <f t="shared" si="20"/>
        <v>18000</v>
      </c>
      <c r="L20" s="3">
        <f t="shared" si="21"/>
        <v>18230.400000000001</v>
      </c>
      <c r="M20" t="str">
        <f t="shared" si="0"/>
        <v>N/A</v>
      </c>
      <c r="N20" s="3" t="str">
        <f t="shared" si="1"/>
        <v>N/A</v>
      </c>
      <c r="O20" s="3" t="str">
        <f t="shared" si="2"/>
        <v>N/A</v>
      </c>
      <c r="P20" s="3" t="str">
        <f t="shared" si="3"/>
        <v>N/A</v>
      </c>
      <c r="Q20" s="3" t="str">
        <f t="shared" si="4"/>
        <v>N/A</v>
      </c>
      <c r="R20" s="3">
        <f t="shared" si="5"/>
        <v>17625.599999999999</v>
      </c>
      <c r="S20" s="3" t="str">
        <f t="shared" si="6"/>
        <v>N/A</v>
      </c>
      <c r="T20" s="3" t="str">
        <f t="shared" si="7"/>
        <v>N/A</v>
      </c>
      <c r="U20" s="3" t="str">
        <f t="shared" si="8"/>
        <v>N/A</v>
      </c>
      <c r="V20" s="3" t="str">
        <f t="shared" si="9"/>
        <v>N/A</v>
      </c>
      <c r="W20" s="3" t="str">
        <f t="shared" si="10"/>
        <v>N/A</v>
      </c>
      <c r="X20" s="3" t="str">
        <f t="shared" si="11"/>
        <v>N/A</v>
      </c>
      <c r="Y20" s="3" t="str">
        <f t="shared" si="12"/>
        <v>N/A</v>
      </c>
      <c r="Z20" s="3" t="str">
        <f t="shared" si="13"/>
        <v>N/A</v>
      </c>
      <c r="AA20" s="3" t="str">
        <f t="shared" si="14"/>
        <v>N/A</v>
      </c>
      <c r="AB20" s="3" t="str">
        <f t="shared" si="15"/>
        <v>N/A</v>
      </c>
      <c r="AC20" s="3" t="str">
        <f t="shared" si="16"/>
        <v>N/A</v>
      </c>
      <c r="AD20" s="3" t="str">
        <f t="shared" si="17"/>
        <v>N/A</v>
      </c>
    </row>
    <row r="21" spans="1:30" x14ac:dyDescent="0.35">
      <c r="A21" t="s">
        <v>180</v>
      </c>
      <c r="B21" t="s">
        <v>261</v>
      </c>
      <c r="C21" t="s">
        <v>724</v>
      </c>
      <c r="D21" t="s">
        <v>86</v>
      </c>
      <c r="E21">
        <v>839</v>
      </c>
      <c r="F21" s="2" t="s">
        <v>1228</v>
      </c>
      <c r="G21" s="2">
        <v>1.99</v>
      </c>
      <c r="H21" t="s">
        <v>1197</v>
      </c>
      <c r="I21" s="3" t="str">
        <f t="shared" si="18"/>
        <v>not eligible</v>
      </c>
      <c r="J21" s="3" t="str">
        <f t="shared" si="19"/>
        <v>not eligible</v>
      </c>
      <c r="K21" s="3" t="str">
        <f t="shared" si="20"/>
        <v>not eligible</v>
      </c>
      <c r="L21" s="3" t="str">
        <f t="shared" si="21"/>
        <v>not eligible</v>
      </c>
      <c r="M21" t="str">
        <f t="shared" si="0"/>
        <v>N/A</v>
      </c>
      <c r="N21" s="3" t="str">
        <f t="shared" si="1"/>
        <v>N/A</v>
      </c>
      <c r="O21" s="3" t="str">
        <f t="shared" si="2"/>
        <v>N/A</v>
      </c>
      <c r="P21" s="3" t="str">
        <f t="shared" si="3"/>
        <v>N/A</v>
      </c>
      <c r="Q21" s="3" t="str">
        <f t="shared" si="4"/>
        <v>N/A</v>
      </c>
      <c r="R21" s="3" t="str">
        <f t="shared" si="5"/>
        <v>not eligible</v>
      </c>
      <c r="S21" s="3" t="str">
        <f t="shared" si="6"/>
        <v>N/A</v>
      </c>
      <c r="T21" s="3" t="str">
        <f t="shared" si="7"/>
        <v>N/A</v>
      </c>
      <c r="U21" s="3" t="str">
        <f t="shared" si="8"/>
        <v>N/A</v>
      </c>
      <c r="V21" s="3" t="str">
        <f t="shared" si="9"/>
        <v>N/A</v>
      </c>
      <c r="W21" s="3" t="str">
        <f t="shared" si="10"/>
        <v>N/A</v>
      </c>
      <c r="X21" s="3" t="str">
        <f t="shared" si="11"/>
        <v>N/A</v>
      </c>
      <c r="Y21" s="3" t="str">
        <f t="shared" si="12"/>
        <v>N/A</v>
      </c>
      <c r="Z21" s="3" t="str">
        <f t="shared" si="13"/>
        <v>N/A</v>
      </c>
      <c r="AA21" s="3" t="str">
        <f t="shared" si="14"/>
        <v>N/A</v>
      </c>
      <c r="AB21" s="3" t="str">
        <f t="shared" si="15"/>
        <v>N/A</v>
      </c>
      <c r="AC21" s="3" t="str">
        <f t="shared" si="16"/>
        <v>N/A</v>
      </c>
      <c r="AD21" s="3" t="str">
        <f t="shared" si="17"/>
        <v>N/A</v>
      </c>
    </row>
    <row r="22" spans="1:30" x14ac:dyDescent="0.35">
      <c r="A22" t="s">
        <v>180</v>
      </c>
      <c r="B22" t="s">
        <v>198</v>
      </c>
      <c r="C22" t="s">
        <v>727</v>
      </c>
      <c r="D22" t="s">
        <v>86</v>
      </c>
      <c r="E22">
        <v>900</v>
      </c>
      <c r="F22" s="2" t="s">
        <v>1230</v>
      </c>
      <c r="G22" s="2">
        <v>2.23</v>
      </c>
      <c r="H22" t="s">
        <v>1197</v>
      </c>
      <c r="I22" s="3" t="str">
        <f t="shared" si="18"/>
        <v>not eligible</v>
      </c>
      <c r="J22" s="3" t="str">
        <f t="shared" si="19"/>
        <v>not eligible</v>
      </c>
      <c r="K22" s="3" t="str">
        <f t="shared" si="20"/>
        <v>not eligible</v>
      </c>
      <c r="L22" s="3" t="str">
        <f t="shared" si="21"/>
        <v>not eligible</v>
      </c>
      <c r="M22" t="str">
        <f t="shared" si="0"/>
        <v>N/A</v>
      </c>
      <c r="N22" s="3" t="str">
        <f t="shared" si="1"/>
        <v>N/A</v>
      </c>
      <c r="O22" s="3" t="str">
        <f t="shared" si="2"/>
        <v>N/A</v>
      </c>
      <c r="P22" s="3" t="str">
        <f t="shared" si="3"/>
        <v>N/A</v>
      </c>
      <c r="Q22" s="3" t="str">
        <f t="shared" si="4"/>
        <v>N/A</v>
      </c>
      <c r="R22" s="3" t="str">
        <f t="shared" si="5"/>
        <v>not eligible</v>
      </c>
      <c r="S22" s="3" t="str">
        <f t="shared" si="6"/>
        <v>N/A</v>
      </c>
      <c r="T22" s="3" t="str">
        <f t="shared" si="7"/>
        <v>N/A</v>
      </c>
      <c r="U22" s="3" t="str">
        <f t="shared" si="8"/>
        <v>N/A</v>
      </c>
      <c r="V22" s="3" t="str">
        <f t="shared" si="9"/>
        <v>N/A</v>
      </c>
      <c r="W22" s="3" t="str">
        <f t="shared" si="10"/>
        <v>N/A</v>
      </c>
      <c r="X22" s="3" t="str">
        <f t="shared" si="11"/>
        <v>N/A</v>
      </c>
      <c r="Y22" s="3" t="str">
        <f t="shared" si="12"/>
        <v>N/A</v>
      </c>
      <c r="Z22" s="3" t="str">
        <f t="shared" si="13"/>
        <v>N/A</v>
      </c>
      <c r="AA22" s="3" t="str">
        <f t="shared" si="14"/>
        <v>N/A</v>
      </c>
      <c r="AB22" s="3" t="str">
        <f t="shared" si="15"/>
        <v>N/A</v>
      </c>
      <c r="AC22" s="3" t="str">
        <f t="shared" si="16"/>
        <v>N/A</v>
      </c>
      <c r="AD22" s="3" t="str">
        <f t="shared" si="17"/>
        <v>N/A</v>
      </c>
    </row>
    <row r="23" spans="1:30" x14ac:dyDescent="0.35">
      <c r="A23" t="s">
        <v>180</v>
      </c>
      <c r="B23" t="s">
        <v>783</v>
      </c>
      <c r="C23" t="s">
        <v>784</v>
      </c>
      <c r="D23" t="s">
        <v>86</v>
      </c>
      <c r="E23" s="1">
        <v>1710</v>
      </c>
      <c r="F23" s="2" t="s">
        <v>1237</v>
      </c>
      <c r="G23" s="2">
        <v>4.51</v>
      </c>
      <c r="H23" t="s">
        <v>1197</v>
      </c>
      <c r="I23" s="3">
        <f t="shared" si="18"/>
        <v>10260</v>
      </c>
      <c r="J23" s="3">
        <f t="shared" si="19"/>
        <v>10465.200000000001</v>
      </c>
      <c r="K23" s="3">
        <f t="shared" si="20"/>
        <v>10687.5</v>
      </c>
      <c r="L23" s="3">
        <f t="shared" si="21"/>
        <v>10824.3</v>
      </c>
      <c r="M23" t="str">
        <f t="shared" si="0"/>
        <v>N/A</v>
      </c>
      <c r="N23" s="3" t="str">
        <f t="shared" si="1"/>
        <v>N/A</v>
      </c>
      <c r="O23" s="3" t="str">
        <f t="shared" si="2"/>
        <v>N/A</v>
      </c>
      <c r="P23" s="3" t="str">
        <f t="shared" si="3"/>
        <v>N/A</v>
      </c>
      <c r="Q23" s="3" t="str">
        <f t="shared" si="4"/>
        <v>N/A</v>
      </c>
      <c r="R23" s="3">
        <f t="shared" si="5"/>
        <v>10465.200000000001</v>
      </c>
      <c r="S23" s="3" t="str">
        <f t="shared" si="6"/>
        <v>N/A</v>
      </c>
      <c r="T23" s="3" t="str">
        <f t="shared" si="7"/>
        <v>N/A</v>
      </c>
      <c r="U23" s="3" t="str">
        <f t="shared" si="8"/>
        <v>N/A</v>
      </c>
      <c r="V23" s="3" t="str">
        <f t="shared" si="9"/>
        <v>N/A</v>
      </c>
      <c r="W23" s="3" t="str">
        <f t="shared" si="10"/>
        <v>N/A</v>
      </c>
      <c r="X23" s="3" t="str">
        <f t="shared" si="11"/>
        <v>N/A</v>
      </c>
      <c r="Y23" s="3" t="str">
        <f t="shared" si="12"/>
        <v>N/A</v>
      </c>
      <c r="Z23" s="3" t="str">
        <f t="shared" si="13"/>
        <v>N/A</v>
      </c>
      <c r="AA23" s="3" t="str">
        <f t="shared" si="14"/>
        <v>N/A</v>
      </c>
      <c r="AB23" s="3" t="str">
        <f t="shared" si="15"/>
        <v>N/A</v>
      </c>
      <c r="AC23" s="3" t="str">
        <f t="shared" si="16"/>
        <v>N/A</v>
      </c>
      <c r="AD23" s="3" t="str">
        <f t="shared" si="17"/>
        <v>N/A</v>
      </c>
    </row>
    <row r="24" spans="1:30" x14ac:dyDescent="0.35">
      <c r="A24" t="s">
        <v>180</v>
      </c>
      <c r="B24" t="s">
        <v>202</v>
      </c>
      <c r="C24" t="s">
        <v>809</v>
      </c>
      <c r="D24" t="s">
        <v>86</v>
      </c>
      <c r="E24">
        <v>829</v>
      </c>
      <c r="F24" s="2" t="s">
        <v>1203</v>
      </c>
      <c r="G24" s="2">
        <v>1.89</v>
      </c>
      <c r="H24" t="s">
        <v>1197</v>
      </c>
      <c r="I24" s="3" t="str">
        <f t="shared" si="18"/>
        <v>not eligible</v>
      </c>
      <c r="J24" s="3" t="str">
        <f t="shared" si="19"/>
        <v>not eligible</v>
      </c>
      <c r="K24" s="3" t="str">
        <f t="shared" si="20"/>
        <v>not eligible</v>
      </c>
      <c r="L24" s="3" t="str">
        <f t="shared" si="21"/>
        <v>not eligible</v>
      </c>
      <c r="M24" t="str">
        <f t="shared" si="0"/>
        <v>N/A</v>
      </c>
      <c r="N24" s="3" t="str">
        <f t="shared" si="1"/>
        <v>N/A</v>
      </c>
      <c r="O24" s="3" t="str">
        <f t="shared" si="2"/>
        <v>N/A</v>
      </c>
      <c r="P24" s="3" t="str">
        <f t="shared" si="3"/>
        <v>N/A</v>
      </c>
      <c r="Q24" s="3" t="str">
        <f t="shared" si="4"/>
        <v>N/A</v>
      </c>
      <c r="R24" s="3" t="str">
        <f t="shared" si="5"/>
        <v>not eligible</v>
      </c>
      <c r="S24" s="3" t="str">
        <f t="shared" si="6"/>
        <v>N/A</v>
      </c>
      <c r="T24" s="3" t="str">
        <f t="shared" si="7"/>
        <v>N/A</v>
      </c>
      <c r="U24" s="3" t="str">
        <f t="shared" si="8"/>
        <v>N/A</v>
      </c>
      <c r="V24" s="3" t="str">
        <f t="shared" si="9"/>
        <v>N/A</v>
      </c>
      <c r="W24" s="3" t="str">
        <f t="shared" si="10"/>
        <v>N/A</v>
      </c>
      <c r="X24" s="3" t="str">
        <f t="shared" si="11"/>
        <v>N/A</v>
      </c>
      <c r="Y24" s="3" t="str">
        <f t="shared" si="12"/>
        <v>N/A</v>
      </c>
      <c r="Z24" s="3" t="str">
        <f t="shared" si="13"/>
        <v>N/A</v>
      </c>
      <c r="AA24" s="3" t="str">
        <f t="shared" si="14"/>
        <v>N/A</v>
      </c>
      <c r="AB24" s="3" t="str">
        <f t="shared" si="15"/>
        <v>N/A</v>
      </c>
      <c r="AC24" s="3" t="str">
        <f t="shared" si="16"/>
        <v>N/A</v>
      </c>
      <c r="AD24" s="3" t="str">
        <f t="shared" si="17"/>
        <v>N/A</v>
      </c>
    </row>
    <row r="25" spans="1:30" x14ac:dyDescent="0.35">
      <c r="A25" t="s">
        <v>180</v>
      </c>
      <c r="B25" t="s">
        <v>274</v>
      </c>
      <c r="C25" t="s">
        <v>812</v>
      </c>
      <c r="D25" t="s">
        <v>86</v>
      </c>
      <c r="E25" s="1">
        <v>1185</v>
      </c>
      <c r="F25" s="2" t="s">
        <v>1221</v>
      </c>
      <c r="G25" s="2">
        <v>2.82</v>
      </c>
      <c r="H25" t="s">
        <v>1197</v>
      </c>
      <c r="I25" s="3" t="str">
        <f t="shared" si="18"/>
        <v>not eligible</v>
      </c>
      <c r="J25" s="3" t="str">
        <f t="shared" si="19"/>
        <v>not eligible</v>
      </c>
      <c r="K25" s="3" t="str">
        <f t="shared" si="20"/>
        <v>not eligible</v>
      </c>
      <c r="L25" s="3" t="str">
        <f t="shared" si="21"/>
        <v>not eligible</v>
      </c>
      <c r="M25" t="str">
        <f t="shared" si="0"/>
        <v>N/A</v>
      </c>
      <c r="N25" s="3" t="str">
        <f t="shared" si="1"/>
        <v>N/A</v>
      </c>
      <c r="O25" s="3" t="str">
        <f t="shared" si="2"/>
        <v>N/A</v>
      </c>
      <c r="P25" s="3" t="str">
        <f t="shared" si="3"/>
        <v>N/A</v>
      </c>
      <c r="Q25" s="3" t="str">
        <f t="shared" si="4"/>
        <v>N/A</v>
      </c>
      <c r="R25" s="3" t="str">
        <f t="shared" si="5"/>
        <v>not eligible</v>
      </c>
      <c r="S25" s="3" t="str">
        <f t="shared" si="6"/>
        <v>N/A</v>
      </c>
      <c r="T25" s="3" t="str">
        <f t="shared" si="7"/>
        <v>N/A</v>
      </c>
      <c r="U25" s="3" t="str">
        <f t="shared" si="8"/>
        <v>N/A</v>
      </c>
      <c r="V25" s="3" t="str">
        <f t="shared" si="9"/>
        <v>N/A</v>
      </c>
      <c r="W25" s="3" t="str">
        <f t="shared" si="10"/>
        <v>N/A</v>
      </c>
      <c r="X25" s="3" t="str">
        <f t="shared" si="11"/>
        <v>N/A</v>
      </c>
      <c r="Y25" s="3" t="str">
        <f t="shared" si="12"/>
        <v>N/A</v>
      </c>
      <c r="Z25" s="3" t="str">
        <f t="shared" si="13"/>
        <v>N/A</v>
      </c>
      <c r="AA25" s="3" t="str">
        <f t="shared" si="14"/>
        <v>N/A</v>
      </c>
      <c r="AB25" s="3" t="str">
        <f t="shared" si="15"/>
        <v>N/A</v>
      </c>
      <c r="AC25" s="3" t="str">
        <f t="shared" si="16"/>
        <v>N/A</v>
      </c>
      <c r="AD25" s="3" t="str">
        <f t="shared" si="17"/>
        <v>N/A</v>
      </c>
    </row>
    <row r="26" spans="1:30" x14ac:dyDescent="0.35">
      <c r="A26" t="s">
        <v>180</v>
      </c>
      <c r="B26" t="s">
        <v>380</v>
      </c>
      <c r="C26" t="s">
        <v>825</v>
      </c>
      <c r="D26" t="s">
        <v>86</v>
      </c>
      <c r="E26" s="1">
        <v>1581</v>
      </c>
      <c r="F26" s="2" t="s">
        <v>1205</v>
      </c>
      <c r="G26" s="2">
        <v>4.0999999999999996</v>
      </c>
      <c r="H26" t="s">
        <v>1197</v>
      </c>
      <c r="I26" s="3">
        <f t="shared" si="18"/>
        <v>9486</v>
      </c>
      <c r="J26" s="3">
        <f t="shared" si="19"/>
        <v>9675.7199999999993</v>
      </c>
      <c r="K26" s="3">
        <f t="shared" si="20"/>
        <v>9881.25</v>
      </c>
      <c r="L26" s="3">
        <f t="shared" si="21"/>
        <v>10007.73</v>
      </c>
      <c r="M26" t="str">
        <f t="shared" si="0"/>
        <v>N/A</v>
      </c>
      <c r="N26" s="3" t="str">
        <f t="shared" si="1"/>
        <v>N/A</v>
      </c>
      <c r="O26" s="3" t="str">
        <f t="shared" si="2"/>
        <v>N/A</v>
      </c>
      <c r="P26" s="3" t="str">
        <f t="shared" si="3"/>
        <v>N/A</v>
      </c>
      <c r="Q26" s="3" t="str">
        <f t="shared" si="4"/>
        <v>N/A</v>
      </c>
      <c r="R26" s="3">
        <f t="shared" si="5"/>
        <v>9675.7199999999993</v>
      </c>
      <c r="S26" s="3" t="str">
        <f t="shared" si="6"/>
        <v>N/A</v>
      </c>
      <c r="T26" s="3" t="str">
        <f t="shared" si="7"/>
        <v>N/A</v>
      </c>
      <c r="U26" s="3" t="str">
        <f t="shared" si="8"/>
        <v>N/A</v>
      </c>
      <c r="V26" s="3" t="str">
        <f t="shared" si="9"/>
        <v>N/A</v>
      </c>
      <c r="W26" s="3" t="str">
        <f t="shared" si="10"/>
        <v>N/A</v>
      </c>
      <c r="X26" s="3" t="str">
        <f t="shared" si="11"/>
        <v>N/A</v>
      </c>
      <c r="Y26" s="3" t="str">
        <f t="shared" si="12"/>
        <v>N/A</v>
      </c>
      <c r="Z26" s="3" t="str">
        <f t="shared" si="13"/>
        <v>N/A</v>
      </c>
      <c r="AA26" s="3" t="str">
        <f t="shared" si="14"/>
        <v>N/A</v>
      </c>
      <c r="AB26" s="3" t="str">
        <f t="shared" si="15"/>
        <v>N/A</v>
      </c>
      <c r="AC26" s="3" t="str">
        <f t="shared" si="16"/>
        <v>N/A</v>
      </c>
      <c r="AD26" s="3" t="str">
        <f t="shared" si="17"/>
        <v>N/A</v>
      </c>
    </row>
    <row r="27" spans="1:30" x14ac:dyDescent="0.35">
      <c r="A27" t="s">
        <v>180</v>
      </c>
      <c r="B27" t="s">
        <v>440</v>
      </c>
      <c r="C27" t="s">
        <v>838</v>
      </c>
      <c r="D27" t="s">
        <v>86</v>
      </c>
      <c r="E27">
        <v>861</v>
      </c>
      <c r="F27" s="2" t="s">
        <v>1236</v>
      </c>
      <c r="G27" s="2">
        <v>2.48</v>
      </c>
      <c r="H27" t="s">
        <v>1197</v>
      </c>
      <c r="I27" s="3" t="str">
        <f t="shared" si="18"/>
        <v>not eligible</v>
      </c>
      <c r="J27" s="3" t="str">
        <f t="shared" si="19"/>
        <v>not eligible</v>
      </c>
      <c r="K27" s="3" t="str">
        <f t="shared" si="20"/>
        <v>not eligible</v>
      </c>
      <c r="L27" s="3" t="str">
        <f t="shared" si="21"/>
        <v>not eligible</v>
      </c>
      <c r="M27" t="str">
        <f t="shared" si="0"/>
        <v>N/A</v>
      </c>
      <c r="N27" s="3" t="str">
        <f t="shared" si="1"/>
        <v>N/A</v>
      </c>
      <c r="O27" s="3" t="str">
        <f t="shared" si="2"/>
        <v>N/A</v>
      </c>
      <c r="P27" s="3" t="str">
        <f t="shared" si="3"/>
        <v>N/A</v>
      </c>
      <c r="Q27" s="3" t="str">
        <f t="shared" si="4"/>
        <v>N/A</v>
      </c>
      <c r="R27" s="3" t="str">
        <f t="shared" si="5"/>
        <v>not eligible</v>
      </c>
      <c r="S27" s="3" t="str">
        <f t="shared" si="6"/>
        <v>N/A</v>
      </c>
      <c r="T27" s="3" t="str">
        <f t="shared" si="7"/>
        <v>N/A</v>
      </c>
      <c r="U27" s="3" t="str">
        <f t="shared" si="8"/>
        <v>N/A</v>
      </c>
      <c r="V27" s="3" t="str">
        <f t="shared" si="9"/>
        <v>N/A</v>
      </c>
      <c r="W27" s="3" t="str">
        <f t="shared" si="10"/>
        <v>N/A</v>
      </c>
      <c r="X27" s="3" t="str">
        <f t="shared" si="11"/>
        <v>N/A</v>
      </c>
      <c r="Y27" s="3" t="str">
        <f t="shared" si="12"/>
        <v>N/A</v>
      </c>
      <c r="Z27" s="3" t="str">
        <f t="shared" si="13"/>
        <v>N/A</v>
      </c>
      <c r="AA27" s="3" t="str">
        <f t="shared" si="14"/>
        <v>N/A</v>
      </c>
      <c r="AB27" s="3" t="str">
        <f t="shared" si="15"/>
        <v>N/A</v>
      </c>
      <c r="AC27" s="3" t="str">
        <f t="shared" si="16"/>
        <v>N/A</v>
      </c>
      <c r="AD27" s="3" t="str">
        <f t="shared" si="17"/>
        <v>N/A</v>
      </c>
    </row>
    <row r="28" spans="1:30" x14ac:dyDescent="0.35">
      <c r="A28" t="s">
        <v>180</v>
      </c>
      <c r="B28" t="s">
        <v>474</v>
      </c>
      <c r="C28" t="s">
        <v>854</v>
      </c>
      <c r="D28" t="s">
        <v>86</v>
      </c>
      <c r="E28" s="1">
        <v>2504</v>
      </c>
      <c r="F28" s="2" t="s">
        <v>1200</v>
      </c>
      <c r="G28" s="2">
        <v>6.38</v>
      </c>
      <c r="H28" t="s">
        <v>1197</v>
      </c>
      <c r="I28" s="3">
        <f t="shared" si="18"/>
        <v>15024</v>
      </c>
      <c r="J28" s="3">
        <f t="shared" si="19"/>
        <v>15324.48</v>
      </c>
      <c r="K28" s="3">
        <f t="shared" si="20"/>
        <v>15650</v>
      </c>
      <c r="L28" s="3">
        <f t="shared" si="21"/>
        <v>15850.32</v>
      </c>
      <c r="M28" t="str">
        <f t="shared" si="0"/>
        <v>N/A</v>
      </c>
      <c r="N28" s="3" t="str">
        <f t="shared" si="1"/>
        <v>N/A</v>
      </c>
      <c r="O28" s="3" t="str">
        <f t="shared" si="2"/>
        <v>N/A</v>
      </c>
      <c r="P28" s="3" t="str">
        <f t="shared" si="3"/>
        <v>N/A</v>
      </c>
      <c r="Q28" s="3" t="str">
        <f t="shared" si="4"/>
        <v>N/A</v>
      </c>
      <c r="R28" s="3">
        <f t="shared" si="5"/>
        <v>15324.48</v>
      </c>
      <c r="S28" s="3" t="str">
        <f t="shared" si="6"/>
        <v>N/A</v>
      </c>
      <c r="T28" s="3" t="str">
        <f t="shared" si="7"/>
        <v>N/A</v>
      </c>
      <c r="U28" s="3" t="str">
        <f t="shared" si="8"/>
        <v>N/A</v>
      </c>
      <c r="V28" s="3" t="str">
        <f t="shared" si="9"/>
        <v>N/A</v>
      </c>
      <c r="W28" s="3" t="str">
        <f t="shared" si="10"/>
        <v>N/A</v>
      </c>
      <c r="X28" s="3" t="str">
        <f t="shared" si="11"/>
        <v>N/A</v>
      </c>
      <c r="Y28" s="3" t="str">
        <f t="shared" si="12"/>
        <v>N/A</v>
      </c>
      <c r="Z28" s="3" t="str">
        <f t="shared" si="13"/>
        <v>N/A</v>
      </c>
      <c r="AA28" s="3" t="str">
        <f t="shared" si="14"/>
        <v>N/A</v>
      </c>
      <c r="AB28" s="3" t="str">
        <f t="shared" si="15"/>
        <v>N/A</v>
      </c>
      <c r="AC28" s="3" t="str">
        <f t="shared" si="16"/>
        <v>N/A</v>
      </c>
      <c r="AD28" s="3" t="str">
        <f t="shared" si="17"/>
        <v>N/A</v>
      </c>
    </row>
    <row r="29" spans="1:30" x14ac:dyDescent="0.35">
      <c r="A29" t="s">
        <v>180</v>
      </c>
      <c r="B29" t="s">
        <v>240</v>
      </c>
      <c r="C29" t="s">
        <v>872</v>
      </c>
      <c r="D29" t="s">
        <v>86</v>
      </c>
      <c r="E29" s="1">
        <v>1474</v>
      </c>
      <c r="F29" s="2" t="s">
        <v>1235</v>
      </c>
      <c r="G29" s="2">
        <v>3.05</v>
      </c>
      <c r="H29" t="s">
        <v>1197</v>
      </c>
      <c r="I29" s="3" t="str">
        <f t="shared" si="18"/>
        <v>not eligible</v>
      </c>
      <c r="J29" s="3" t="str">
        <f t="shared" si="19"/>
        <v>not eligible</v>
      </c>
      <c r="K29" s="3" t="str">
        <f t="shared" si="20"/>
        <v>not eligible</v>
      </c>
      <c r="L29" s="3" t="str">
        <f t="shared" si="21"/>
        <v>not eligible</v>
      </c>
      <c r="M29" t="str">
        <f t="shared" si="0"/>
        <v>N/A</v>
      </c>
      <c r="N29" s="3" t="str">
        <f t="shared" si="1"/>
        <v>N/A</v>
      </c>
      <c r="O29" s="3" t="str">
        <f t="shared" si="2"/>
        <v>N/A</v>
      </c>
      <c r="P29" s="3" t="str">
        <f t="shared" si="3"/>
        <v>N/A</v>
      </c>
      <c r="Q29" s="3" t="str">
        <f t="shared" si="4"/>
        <v>N/A</v>
      </c>
      <c r="R29" s="3" t="str">
        <f t="shared" si="5"/>
        <v>not eligible</v>
      </c>
      <c r="S29" s="3" t="str">
        <f t="shared" si="6"/>
        <v>N/A</v>
      </c>
      <c r="T29" s="3" t="str">
        <f t="shared" si="7"/>
        <v>N/A</v>
      </c>
      <c r="U29" s="3" t="str">
        <f t="shared" si="8"/>
        <v>N/A</v>
      </c>
      <c r="V29" s="3" t="str">
        <f t="shared" si="9"/>
        <v>N/A</v>
      </c>
      <c r="W29" s="3" t="str">
        <f t="shared" si="10"/>
        <v>N/A</v>
      </c>
      <c r="X29" s="3" t="str">
        <f t="shared" si="11"/>
        <v>N/A</v>
      </c>
      <c r="Y29" s="3" t="str">
        <f t="shared" si="12"/>
        <v>N/A</v>
      </c>
      <c r="Z29" s="3" t="str">
        <f t="shared" si="13"/>
        <v>N/A</v>
      </c>
      <c r="AA29" s="3" t="str">
        <f t="shared" si="14"/>
        <v>N/A</v>
      </c>
      <c r="AB29" s="3" t="str">
        <f t="shared" si="15"/>
        <v>N/A</v>
      </c>
      <c r="AC29" s="3" t="str">
        <f t="shared" si="16"/>
        <v>N/A</v>
      </c>
      <c r="AD29" s="3" t="str">
        <f t="shared" si="17"/>
        <v>N/A</v>
      </c>
    </row>
    <row r="30" spans="1:30" x14ac:dyDescent="0.35">
      <c r="A30" t="s">
        <v>180</v>
      </c>
      <c r="B30" t="s">
        <v>449</v>
      </c>
      <c r="C30" t="s">
        <v>881</v>
      </c>
      <c r="D30" t="s">
        <v>86</v>
      </c>
      <c r="E30">
        <v>835</v>
      </c>
      <c r="F30" s="2" t="s">
        <v>1227</v>
      </c>
      <c r="G30" s="2">
        <v>2.33</v>
      </c>
      <c r="H30" t="s">
        <v>1197</v>
      </c>
      <c r="I30" s="3" t="str">
        <f t="shared" si="18"/>
        <v>not eligible</v>
      </c>
      <c r="J30" s="3" t="str">
        <f t="shared" si="19"/>
        <v>not eligible</v>
      </c>
      <c r="K30" s="3" t="str">
        <f t="shared" si="20"/>
        <v>not eligible</v>
      </c>
      <c r="L30" s="3" t="str">
        <f t="shared" si="21"/>
        <v>not eligible</v>
      </c>
      <c r="M30" t="str">
        <f t="shared" si="0"/>
        <v>N/A</v>
      </c>
      <c r="N30" s="3" t="str">
        <f t="shared" si="1"/>
        <v>N/A</v>
      </c>
      <c r="O30" s="3" t="str">
        <f t="shared" si="2"/>
        <v>N/A</v>
      </c>
      <c r="P30" s="3" t="str">
        <f t="shared" si="3"/>
        <v>N/A</v>
      </c>
      <c r="Q30" s="3" t="str">
        <f t="shared" si="4"/>
        <v>N/A</v>
      </c>
      <c r="R30" s="3" t="str">
        <f t="shared" si="5"/>
        <v>not eligible</v>
      </c>
      <c r="S30" s="3" t="str">
        <f t="shared" si="6"/>
        <v>N/A</v>
      </c>
      <c r="T30" s="3" t="str">
        <f t="shared" si="7"/>
        <v>N/A</v>
      </c>
      <c r="U30" s="3" t="str">
        <f t="shared" si="8"/>
        <v>N/A</v>
      </c>
      <c r="V30" s="3" t="str">
        <f t="shared" si="9"/>
        <v>N/A</v>
      </c>
      <c r="W30" s="3" t="str">
        <f t="shared" si="10"/>
        <v>N/A</v>
      </c>
      <c r="X30" s="3" t="str">
        <f t="shared" si="11"/>
        <v>N/A</v>
      </c>
      <c r="Y30" s="3" t="str">
        <f t="shared" si="12"/>
        <v>N/A</v>
      </c>
      <c r="Z30" s="3" t="str">
        <f t="shared" si="13"/>
        <v>N/A</v>
      </c>
      <c r="AA30" s="3" t="str">
        <f t="shared" si="14"/>
        <v>N/A</v>
      </c>
      <c r="AB30" s="3" t="str">
        <f t="shared" si="15"/>
        <v>N/A</v>
      </c>
      <c r="AC30" s="3" t="str">
        <f t="shared" si="16"/>
        <v>N/A</v>
      </c>
      <c r="AD30" s="3" t="str">
        <f t="shared" si="17"/>
        <v>N/A</v>
      </c>
    </row>
    <row r="31" spans="1:30" x14ac:dyDescent="0.35">
      <c r="A31" t="s">
        <v>180</v>
      </c>
      <c r="B31" t="s">
        <v>237</v>
      </c>
      <c r="C31" t="s">
        <v>882</v>
      </c>
      <c r="D31" t="s">
        <v>86</v>
      </c>
      <c r="E31" s="1">
        <v>1584</v>
      </c>
      <c r="F31" s="2" t="s">
        <v>1218</v>
      </c>
      <c r="G31" s="2">
        <v>3.95</v>
      </c>
      <c r="H31" t="s">
        <v>1197</v>
      </c>
      <c r="I31" s="3" t="str">
        <f t="shared" si="18"/>
        <v>not eligible</v>
      </c>
      <c r="J31" s="3" t="str">
        <f t="shared" si="19"/>
        <v>not eligible</v>
      </c>
      <c r="K31" s="3" t="str">
        <f t="shared" si="20"/>
        <v>not eligible</v>
      </c>
      <c r="L31" s="3" t="str">
        <f t="shared" si="21"/>
        <v>not eligible</v>
      </c>
      <c r="M31" t="str">
        <f t="shared" si="0"/>
        <v>N/A</v>
      </c>
      <c r="N31" s="3" t="str">
        <f t="shared" si="1"/>
        <v>N/A</v>
      </c>
      <c r="O31" s="3" t="str">
        <f t="shared" si="2"/>
        <v>N/A</v>
      </c>
      <c r="P31" s="3" t="str">
        <f t="shared" si="3"/>
        <v>N/A</v>
      </c>
      <c r="Q31" s="3" t="str">
        <f t="shared" si="4"/>
        <v>N/A</v>
      </c>
      <c r="R31" s="3" t="str">
        <f t="shared" si="5"/>
        <v>not eligible</v>
      </c>
      <c r="S31" s="3" t="str">
        <f t="shared" si="6"/>
        <v>N/A</v>
      </c>
      <c r="T31" s="3" t="str">
        <f t="shared" si="7"/>
        <v>N/A</v>
      </c>
      <c r="U31" s="3" t="str">
        <f t="shared" si="8"/>
        <v>N/A</v>
      </c>
      <c r="V31" s="3" t="str">
        <f t="shared" si="9"/>
        <v>N/A</v>
      </c>
      <c r="W31" s="3" t="str">
        <f t="shared" si="10"/>
        <v>N/A</v>
      </c>
      <c r="X31" s="3" t="str">
        <f t="shared" si="11"/>
        <v>N/A</v>
      </c>
      <c r="Y31" s="3" t="str">
        <f t="shared" si="12"/>
        <v>N/A</v>
      </c>
      <c r="Z31" s="3" t="str">
        <f t="shared" si="13"/>
        <v>N/A</v>
      </c>
      <c r="AA31" s="3" t="str">
        <f t="shared" si="14"/>
        <v>N/A</v>
      </c>
      <c r="AB31" s="3" t="str">
        <f t="shared" si="15"/>
        <v>N/A</v>
      </c>
      <c r="AC31" s="3" t="str">
        <f t="shared" si="16"/>
        <v>N/A</v>
      </c>
      <c r="AD31" s="3" t="str">
        <f t="shared" si="17"/>
        <v>N/A</v>
      </c>
    </row>
    <row r="32" spans="1:30" x14ac:dyDescent="0.35">
      <c r="A32" t="s">
        <v>180</v>
      </c>
      <c r="B32" t="s">
        <v>469</v>
      </c>
      <c r="C32" t="s">
        <v>896</v>
      </c>
      <c r="D32" t="s">
        <v>86</v>
      </c>
      <c r="E32" s="1">
        <v>1142</v>
      </c>
      <c r="F32" s="2" t="s">
        <v>1210</v>
      </c>
      <c r="G32" s="2">
        <v>3.11</v>
      </c>
      <c r="H32" t="s">
        <v>1197</v>
      </c>
      <c r="I32" s="3" t="str">
        <f t="shared" si="18"/>
        <v>not eligible</v>
      </c>
      <c r="J32" s="3" t="str">
        <f t="shared" si="19"/>
        <v>not eligible</v>
      </c>
      <c r="K32" s="3" t="str">
        <f t="shared" si="20"/>
        <v>not eligible</v>
      </c>
      <c r="L32" s="3" t="str">
        <f t="shared" si="21"/>
        <v>not eligible</v>
      </c>
      <c r="M32" t="str">
        <f t="shared" si="0"/>
        <v>N/A</v>
      </c>
      <c r="N32" s="3" t="str">
        <f t="shared" si="1"/>
        <v>N/A</v>
      </c>
      <c r="O32" s="3" t="str">
        <f t="shared" si="2"/>
        <v>N/A</v>
      </c>
      <c r="P32" s="3" t="str">
        <f t="shared" si="3"/>
        <v>N/A</v>
      </c>
      <c r="Q32" s="3" t="str">
        <f t="shared" si="4"/>
        <v>N/A</v>
      </c>
      <c r="R32" s="3" t="str">
        <f t="shared" si="5"/>
        <v>not eligible</v>
      </c>
      <c r="S32" s="3" t="str">
        <f t="shared" si="6"/>
        <v>N/A</v>
      </c>
      <c r="T32" s="3" t="str">
        <f t="shared" si="7"/>
        <v>N/A</v>
      </c>
      <c r="U32" s="3" t="str">
        <f t="shared" si="8"/>
        <v>N/A</v>
      </c>
      <c r="V32" s="3" t="str">
        <f t="shared" si="9"/>
        <v>N/A</v>
      </c>
      <c r="W32" s="3" t="str">
        <f t="shared" si="10"/>
        <v>N/A</v>
      </c>
      <c r="X32" s="3" t="str">
        <f t="shared" si="11"/>
        <v>N/A</v>
      </c>
      <c r="Y32" s="3" t="str">
        <f t="shared" si="12"/>
        <v>N/A</v>
      </c>
      <c r="Z32" s="3" t="str">
        <f t="shared" si="13"/>
        <v>N/A</v>
      </c>
      <c r="AA32" s="3" t="str">
        <f t="shared" si="14"/>
        <v>N/A</v>
      </c>
      <c r="AB32" s="3" t="str">
        <f t="shared" si="15"/>
        <v>N/A</v>
      </c>
      <c r="AC32" s="3" t="str">
        <f t="shared" si="16"/>
        <v>N/A</v>
      </c>
      <c r="AD32" s="3" t="str">
        <f t="shared" si="17"/>
        <v>N/A</v>
      </c>
    </row>
    <row r="33" spans="1:30" x14ac:dyDescent="0.35">
      <c r="A33" t="s">
        <v>180</v>
      </c>
      <c r="B33" t="s">
        <v>527</v>
      </c>
      <c r="C33" t="s">
        <v>904</v>
      </c>
      <c r="D33" t="s">
        <v>86</v>
      </c>
      <c r="E33" s="1">
        <v>1636</v>
      </c>
      <c r="F33" s="2" t="s">
        <v>1229</v>
      </c>
      <c r="G33" s="2">
        <v>4.0599999999999996</v>
      </c>
      <c r="H33" t="s">
        <v>1197</v>
      </c>
      <c r="I33" s="3">
        <f t="shared" si="18"/>
        <v>9816</v>
      </c>
      <c r="J33" s="3">
        <f t="shared" si="19"/>
        <v>10012.32</v>
      </c>
      <c r="K33" s="3">
        <f t="shared" si="20"/>
        <v>10225</v>
      </c>
      <c r="L33" s="3">
        <f t="shared" si="21"/>
        <v>10355.880000000001</v>
      </c>
      <c r="M33" t="str">
        <f t="shared" si="0"/>
        <v>N/A</v>
      </c>
      <c r="N33" s="3" t="str">
        <f t="shared" si="1"/>
        <v>N/A</v>
      </c>
      <c r="O33" s="3" t="str">
        <f t="shared" si="2"/>
        <v>N/A</v>
      </c>
      <c r="P33" s="3" t="str">
        <f t="shared" si="3"/>
        <v>N/A</v>
      </c>
      <c r="Q33" s="3" t="str">
        <f t="shared" si="4"/>
        <v>N/A</v>
      </c>
      <c r="R33" s="3">
        <f t="shared" si="5"/>
        <v>10012.32</v>
      </c>
      <c r="S33" s="3" t="str">
        <f t="shared" si="6"/>
        <v>N/A</v>
      </c>
      <c r="T33" s="3" t="str">
        <f t="shared" si="7"/>
        <v>N/A</v>
      </c>
      <c r="U33" s="3" t="str">
        <f t="shared" si="8"/>
        <v>N/A</v>
      </c>
      <c r="V33" s="3" t="str">
        <f t="shared" si="9"/>
        <v>N/A</v>
      </c>
      <c r="W33" s="3" t="str">
        <f t="shared" si="10"/>
        <v>N/A</v>
      </c>
      <c r="X33" s="3" t="str">
        <f t="shared" si="11"/>
        <v>N/A</v>
      </c>
      <c r="Y33" s="3" t="str">
        <f t="shared" si="12"/>
        <v>N/A</v>
      </c>
      <c r="Z33" s="3" t="str">
        <f t="shared" si="13"/>
        <v>N/A</v>
      </c>
      <c r="AA33" s="3" t="str">
        <f t="shared" si="14"/>
        <v>N/A</v>
      </c>
      <c r="AB33" s="3" t="str">
        <f t="shared" si="15"/>
        <v>N/A</v>
      </c>
      <c r="AC33" s="3" t="str">
        <f t="shared" si="16"/>
        <v>N/A</v>
      </c>
      <c r="AD33" s="3" t="str">
        <f t="shared" si="17"/>
        <v>N/A</v>
      </c>
    </row>
    <row r="34" spans="1:30" x14ac:dyDescent="0.35">
      <c r="A34" t="s">
        <v>180</v>
      </c>
      <c r="B34" t="s">
        <v>375</v>
      </c>
      <c r="C34" t="s">
        <v>909</v>
      </c>
      <c r="D34" t="s">
        <v>86</v>
      </c>
      <c r="E34">
        <v>830</v>
      </c>
      <c r="F34" s="2" t="s">
        <v>1220</v>
      </c>
      <c r="G34" s="2">
        <v>2.0499999999999998</v>
      </c>
      <c r="H34" t="s">
        <v>1197</v>
      </c>
      <c r="I34" s="3" t="str">
        <f t="shared" si="18"/>
        <v>not eligible</v>
      </c>
      <c r="J34" s="3" t="str">
        <f t="shared" si="19"/>
        <v>not eligible</v>
      </c>
      <c r="K34" s="3" t="str">
        <f t="shared" si="20"/>
        <v>not eligible</v>
      </c>
      <c r="L34" s="3" t="str">
        <f t="shared" si="21"/>
        <v>not eligible</v>
      </c>
      <c r="M34" t="str">
        <f t="shared" si="0"/>
        <v>N/A</v>
      </c>
      <c r="N34" s="3" t="str">
        <f t="shared" si="1"/>
        <v>N/A</v>
      </c>
      <c r="O34" s="3" t="str">
        <f t="shared" si="2"/>
        <v>N/A</v>
      </c>
      <c r="P34" s="3" t="str">
        <f t="shared" si="3"/>
        <v>N/A</v>
      </c>
      <c r="Q34" s="3" t="str">
        <f t="shared" si="4"/>
        <v>N/A</v>
      </c>
      <c r="R34" s="3" t="str">
        <f t="shared" si="5"/>
        <v>not eligible</v>
      </c>
      <c r="S34" s="3" t="str">
        <f t="shared" si="6"/>
        <v>N/A</v>
      </c>
      <c r="T34" s="3" t="str">
        <f t="shared" si="7"/>
        <v>N/A</v>
      </c>
      <c r="U34" s="3" t="str">
        <f t="shared" si="8"/>
        <v>N/A</v>
      </c>
      <c r="V34" s="3" t="str">
        <f t="shared" si="9"/>
        <v>N/A</v>
      </c>
      <c r="W34" s="3" t="str">
        <f t="shared" si="10"/>
        <v>N/A</v>
      </c>
      <c r="X34" s="3" t="str">
        <f t="shared" si="11"/>
        <v>N/A</v>
      </c>
      <c r="Y34" s="3" t="str">
        <f t="shared" si="12"/>
        <v>N/A</v>
      </c>
      <c r="Z34" s="3" t="str">
        <f t="shared" si="13"/>
        <v>N/A</v>
      </c>
      <c r="AA34" s="3" t="str">
        <f t="shared" si="14"/>
        <v>N/A</v>
      </c>
      <c r="AB34" s="3" t="str">
        <f t="shared" si="15"/>
        <v>N/A</v>
      </c>
      <c r="AC34" s="3" t="str">
        <f t="shared" si="16"/>
        <v>N/A</v>
      </c>
      <c r="AD34" s="3" t="str">
        <f t="shared" si="17"/>
        <v>N/A</v>
      </c>
    </row>
    <row r="35" spans="1:30" x14ac:dyDescent="0.35">
      <c r="A35" t="s">
        <v>180</v>
      </c>
      <c r="B35" t="s">
        <v>346</v>
      </c>
      <c r="C35" t="s">
        <v>915</v>
      </c>
      <c r="D35" t="s">
        <v>86</v>
      </c>
      <c r="E35" s="1">
        <v>1615</v>
      </c>
      <c r="F35" s="146" t="s">
        <v>1225</v>
      </c>
      <c r="G35" s="146">
        <v>4.2</v>
      </c>
      <c r="H35" t="s">
        <v>1197</v>
      </c>
      <c r="I35" s="3">
        <f t="shared" si="18"/>
        <v>9690</v>
      </c>
      <c r="J35" s="3">
        <f t="shared" si="19"/>
        <v>9883.7999999999993</v>
      </c>
      <c r="K35" s="3">
        <f t="shared" si="20"/>
        <v>10093.75</v>
      </c>
      <c r="L35" s="3">
        <f t="shared" si="21"/>
        <v>10222.950000000001</v>
      </c>
      <c r="M35" t="str">
        <f t="shared" si="0"/>
        <v>N/A</v>
      </c>
      <c r="N35" s="3" t="str">
        <f t="shared" si="1"/>
        <v>N/A</v>
      </c>
      <c r="O35" s="3" t="str">
        <f t="shared" si="2"/>
        <v>N/A</v>
      </c>
      <c r="P35" s="3" t="str">
        <f t="shared" si="3"/>
        <v>N/A</v>
      </c>
      <c r="Q35" s="3" t="str">
        <f t="shared" si="4"/>
        <v>N/A</v>
      </c>
      <c r="R35" s="3">
        <f t="shared" si="5"/>
        <v>9883.7999999999993</v>
      </c>
      <c r="S35" s="3" t="str">
        <f t="shared" si="6"/>
        <v>N/A</v>
      </c>
      <c r="T35" s="3" t="str">
        <f t="shared" si="7"/>
        <v>N/A</v>
      </c>
      <c r="U35" s="3" t="str">
        <f t="shared" si="8"/>
        <v>N/A</v>
      </c>
      <c r="V35" s="3" t="str">
        <f t="shared" si="9"/>
        <v>N/A</v>
      </c>
      <c r="W35" s="3" t="str">
        <f t="shared" si="10"/>
        <v>N/A</v>
      </c>
      <c r="X35" s="3" t="str">
        <f t="shared" si="11"/>
        <v>N/A</v>
      </c>
      <c r="Y35" s="3" t="str">
        <f t="shared" si="12"/>
        <v>N/A</v>
      </c>
      <c r="Z35" s="3" t="str">
        <f t="shared" si="13"/>
        <v>N/A</v>
      </c>
      <c r="AA35" s="3" t="str">
        <f t="shared" si="14"/>
        <v>N/A</v>
      </c>
      <c r="AB35" s="3" t="str">
        <f t="shared" si="15"/>
        <v>N/A</v>
      </c>
      <c r="AC35" s="3" t="str">
        <f t="shared" si="16"/>
        <v>N/A</v>
      </c>
      <c r="AD35" s="3" t="str">
        <f t="shared" si="17"/>
        <v>N/A</v>
      </c>
    </row>
    <row r="36" spans="1:30" x14ac:dyDescent="0.35">
      <c r="A36" t="s">
        <v>180</v>
      </c>
      <c r="B36" t="s">
        <v>217</v>
      </c>
      <c r="C36" t="s">
        <v>930</v>
      </c>
      <c r="D36" t="s">
        <v>86</v>
      </c>
      <c r="E36" s="1">
        <v>1555</v>
      </c>
      <c r="F36" s="2" t="s">
        <v>1196</v>
      </c>
      <c r="G36" s="2">
        <v>3.9</v>
      </c>
      <c r="H36" t="s">
        <v>1197</v>
      </c>
      <c r="I36" s="3" t="str">
        <f t="shared" si="18"/>
        <v>not eligible</v>
      </c>
      <c r="J36" s="3" t="str">
        <f t="shared" si="19"/>
        <v>not eligible</v>
      </c>
      <c r="K36" s="3" t="str">
        <f t="shared" si="20"/>
        <v>not eligible</v>
      </c>
      <c r="L36" s="3" t="str">
        <f t="shared" si="21"/>
        <v>not eligible</v>
      </c>
      <c r="M36" t="str">
        <f t="shared" si="0"/>
        <v>N/A</v>
      </c>
      <c r="N36" s="3" t="str">
        <f t="shared" si="1"/>
        <v>N/A</v>
      </c>
      <c r="O36" s="3" t="str">
        <f t="shared" si="2"/>
        <v>N/A</v>
      </c>
      <c r="P36" s="3" t="str">
        <f t="shared" si="3"/>
        <v>N/A</v>
      </c>
      <c r="Q36" s="3" t="str">
        <f t="shared" si="4"/>
        <v>N/A</v>
      </c>
      <c r="R36" s="3" t="str">
        <f t="shared" si="5"/>
        <v>not eligible</v>
      </c>
      <c r="S36" s="3" t="str">
        <f t="shared" si="6"/>
        <v>N/A</v>
      </c>
      <c r="T36" s="3" t="str">
        <f t="shared" si="7"/>
        <v>N/A</v>
      </c>
      <c r="U36" s="3" t="str">
        <f t="shared" si="8"/>
        <v>N/A</v>
      </c>
      <c r="V36" s="3" t="str">
        <f t="shared" si="9"/>
        <v>N/A</v>
      </c>
      <c r="W36" s="3" t="str">
        <f t="shared" si="10"/>
        <v>N/A</v>
      </c>
      <c r="X36" s="3" t="str">
        <f t="shared" si="11"/>
        <v>N/A</v>
      </c>
      <c r="Y36" s="3" t="str">
        <f t="shared" si="12"/>
        <v>N/A</v>
      </c>
      <c r="Z36" s="3" t="str">
        <f t="shared" si="13"/>
        <v>N/A</v>
      </c>
      <c r="AA36" s="3" t="str">
        <f t="shared" si="14"/>
        <v>N/A</v>
      </c>
      <c r="AB36" s="3" t="str">
        <f t="shared" si="15"/>
        <v>N/A</v>
      </c>
      <c r="AC36" s="3" t="str">
        <f t="shared" si="16"/>
        <v>N/A</v>
      </c>
      <c r="AD36" s="3" t="str">
        <f t="shared" si="17"/>
        <v>N/A</v>
      </c>
    </row>
    <row r="37" spans="1:30" x14ac:dyDescent="0.35">
      <c r="A37" t="s">
        <v>180</v>
      </c>
      <c r="B37" t="s">
        <v>515</v>
      </c>
      <c r="C37" t="s">
        <v>936</v>
      </c>
      <c r="D37" t="s">
        <v>86</v>
      </c>
      <c r="E37" s="1">
        <v>1310</v>
      </c>
      <c r="F37" s="2" t="s">
        <v>1234</v>
      </c>
      <c r="G37" s="2">
        <v>3.34</v>
      </c>
      <c r="H37" t="s">
        <v>1197</v>
      </c>
      <c r="I37" s="3" t="str">
        <f t="shared" si="18"/>
        <v>not eligible</v>
      </c>
      <c r="J37" s="3" t="str">
        <f t="shared" si="19"/>
        <v>not eligible</v>
      </c>
      <c r="K37" s="3" t="str">
        <f t="shared" si="20"/>
        <v>not eligible</v>
      </c>
      <c r="L37" s="3" t="str">
        <f t="shared" si="21"/>
        <v>not eligible</v>
      </c>
      <c r="M37" t="str">
        <f t="shared" si="0"/>
        <v>N/A</v>
      </c>
      <c r="N37" s="3" t="str">
        <f t="shared" si="1"/>
        <v>N/A</v>
      </c>
      <c r="O37" s="3" t="str">
        <f t="shared" si="2"/>
        <v>N/A</v>
      </c>
      <c r="P37" s="3" t="str">
        <f t="shared" si="3"/>
        <v>N/A</v>
      </c>
      <c r="Q37" s="3" t="str">
        <f t="shared" si="4"/>
        <v>N/A</v>
      </c>
      <c r="R37" s="3" t="str">
        <f t="shared" si="5"/>
        <v>not eligible</v>
      </c>
      <c r="S37" s="3" t="str">
        <f t="shared" si="6"/>
        <v>N/A</v>
      </c>
      <c r="T37" s="3" t="str">
        <f t="shared" si="7"/>
        <v>N/A</v>
      </c>
      <c r="U37" s="3" t="str">
        <f t="shared" si="8"/>
        <v>N/A</v>
      </c>
      <c r="V37" s="3" t="str">
        <f t="shared" si="9"/>
        <v>N/A</v>
      </c>
      <c r="W37" s="3" t="str">
        <f t="shared" si="10"/>
        <v>N/A</v>
      </c>
      <c r="X37" s="3" t="str">
        <f t="shared" si="11"/>
        <v>N/A</v>
      </c>
      <c r="Y37" s="3" t="str">
        <f t="shared" si="12"/>
        <v>N/A</v>
      </c>
      <c r="Z37" s="3" t="str">
        <f t="shared" si="13"/>
        <v>N/A</v>
      </c>
      <c r="AA37" s="3" t="str">
        <f t="shared" si="14"/>
        <v>N/A</v>
      </c>
      <c r="AB37" s="3" t="str">
        <f t="shared" si="15"/>
        <v>N/A</v>
      </c>
      <c r="AC37" s="3" t="str">
        <f t="shared" si="16"/>
        <v>N/A</v>
      </c>
      <c r="AD37" s="3" t="str">
        <f t="shared" si="17"/>
        <v>N/A</v>
      </c>
    </row>
    <row r="38" spans="1:30" x14ac:dyDescent="0.35">
      <c r="A38" t="s">
        <v>180</v>
      </c>
      <c r="B38" t="s">
        <v>543</v>
      </c>
      <c r="C38" t="s">
        <v>947</v>
      </c>
      <c r="D38" t="s">
        <v>86</v>
      </c>
      <c r="E38" s="1">
        <v>1079</v>
      </c>
      <c r="F38" s="2" t="s">
        <v>1231</v>
      </c>
      <c r="G38" s="2">
        <v>2.89</v>
      </c>
      <c r="H38" t="s">
        <v>1197</v>
      </c>
      <c r="I38" s="3" t="str">
        <f t="shared" si="18"/>
        <v>not eligible</v>
      </c>
      <c r="J38" s="3" t="str">
        <f t="shared" si="19"/>
        <v>not eligible</v>
      </c>
      <c r="K38" s="3" t="str">
        <f t="shared" si="20"/>
        <v>not eligible</v>
      </c>
      <c r="L38" s="3" t="str">
        <f t="shared" si="21"/>
        <v>not eligible</v>
      </c>
      <c r="M38" t="str">
        <f t="shared" si="0"/>
        <v>N/A</v>
      </c>
      <c r="N38" s="3" t="str">
        <f t="shared" si="1"/>
        <v>N/A</v>
      </c>
      <c r="O38" s="3" t="str">
        <f t="shared" si="2"/>
        <v>N/A</v>
      </c>
      <c r="P38" s="3" t="str">
        <f t="shared" si="3"/>
        <v>N/A</v>
      </c>
      <c r="Q38" s="3" t="str">
        <f t="shared" si="4"/>
        <v>N/A</v>
      </c>
      <c r="R38" s="3" t="str">
        <f t="shared" si="5"/>
        <v>not eligible</v>
      </c>
      <c r="S38" s="3" t="str">
        <f t="shared" si="6"/>
        <v>N/A</v>
      </c>
      <c r="T38" s="3" t="str">
        <f t="shared" si="7"/>
        <v>N/A</v>
      </c>
      <c r="U38" s="3" t="str">
        <f t="shared" si="8"/>
        <v>N/A</v>
      </c>
      <c r="V38" s="3" t="str">
        <f t="shared" si="9"/>
        <v>N/A</v>
      </c>
      <c r="W38" s="3" t="str">
        <f t="shared" si="10"/>
        <v>N/A</v>
      </c>
      <c r="X38" s="3" t="str">
        <f t="shared" si="11"/>
        <v>N/A</v>
      </c>
      <c r="Y38" s="3" t="str">
        <f t="shared" si="12"/>
        <v>N/A</v>
      </c>
      <c r="Z38" s="3" t="str">
        <f t="shared" si="13"/>
        <v>N/A</v>
      </c>
      <c r="AA38" s="3" t="str">
        <f t="shared" si="14"/>
        <v>N/A</v>
      </c>
      <c r="AB38" s="3" t="str">
        <f t="shared" si="15"/>
        <v>N/A</v>
      </c>
      <c r="AC38" s="3" t="str">
        <f t="shared" si="16"/>
        <v>N/A</v>
      </c>
      <c r="AD38" s="3" t="str">
        <f t="shared" si="17"/>
        <v>N/A</v>
      </c>
    </row>
    <row r="39" spans="1:30" x14ac:dyDescent="0.35">
      <c r="A39" t="s">
        <v>180</v>
      </c>
      <c r="B39" t="s">
        <v>276</v>
      </c>
      <c r="C39" t="s">
        <v>974</v>
      </c>
      <c r="D39" t="s">
        <v>86</v>
      </c>
      <c r="E39" s="1">
        <v>1251</v>
      </c>
      <c r="F39" s="2" t="s">
        <v>1204</v>
      </c>
      <c r="G39" s="2">
        <v>2.88</v>
      </c>
      <c r="H39" t="s">
        <v>1197</v>
      </c>
      <c r="I39" s="3" t="str">
        <f t="shared" si="18"/>
        <v>not eligible</v>
      </c>
      <c r="J39" s="3" t="str">
        <f t="shared" si="19"/>
        <v>not eligible</v>
      </c>
      <c r="K39" s="3" t="str">
        <f t="shared" si="20"/>
        <v>not eligible</v>
      </c>
      <c r="L39" s="3" t="str">
        <f t="shared" si="21"/>
        <v>not eligible</v>
      </c>
      <c r="M39" t="str">
        <f t="shared" si="0"/>
        <v>N/A</v>
      </c>
      <c r="N39" s="3" t="str">
        <f t="shared" si="1"/>
        <v>N/A</v>
      </c>
      <c r="O39" s="3" t="str">
        <f t="shared" si="2"/>
        <v>N/A</v>
      </c>
      <c r="P39" s="3" t="str">
        <f t="shared" si="3"/>
        <v>N/A</v>
      </c>
      <c r="Q39" s="3" t="str">
        <f t="shared" si="4"/>
        <v>N/A</v>
      </c>
      <c r="R39" s="3" t="str">
        <f t="shared" si="5"/>
        <v>not eligible</v>
      </c>
      <c r="S39" s="3" t="str">
        <f t="shared" si="6"/>
        <v>N/A</v>
      </c>
      <c r="T39" s="3" t="str">
        <f t="shared" si="7"/>
        <v>N/A</v>
      </c>
      <c r="U39" s="3" t="str">
        <f t="shared" si="8"/>
        <v>N/A</v>
      </c>
      <c r="V39" s="3" t="str">
        <f t="shared" si="9"/>
        <v>N/A</v>
      </c>
      <c r="W39" s="3" t="str">
        <f t="shared" si="10"/>
        <v>N/A</v>
      </c>
      <c r="X39" s="3" t="str">
        <f t="shared" si="11"/>
        <v>N/A</v>
      </c>
      <c r="Y39" s="3" t="str">
        <f t="shared" si="12"/>
        <v>N/A</v>
      </c>
      <c r="Z39" s="3" t="str">
        <f t="shared" si="13"/>
        <v>N/A</v>
      </c>
      <c r="AA39" s="3" t="str">
        <f t="shared" si="14"/>
        <v>N/A</v>
      </c>
      <c r="AB39" s="3" t="str">
        <f t="shared" si="15"/>
        <v>N/A</v>
      </c>
      <c r="AC39" s="3" t="str">
        <f t="shared" si="16"/>
        <v>N/A</v>
      </c>
      <c r="AD39" s="3" t="str">
        <f t="shared" si="17"/>
        <v>N/A</v>
      </c>
    </row>
    <row r="40" spans="1:30" x14ac:dyDescent="0.35">
      <c r="A40" t="s">
        <v>180</v>
      </c>
      <c r="B40" t="s">
        <v>389</v>
      </c>
      <c r="C40" t="s">
        <v>985</v>
      </c>
      <c r="D40" t="s">
        <v>86</v>
      </c>
      <c r="E40" s="1">
        <v>1700</v>
      </c>
      <c r="F40" s="2" t="s">
        <v>1198</v>
      </c>
      <c r="G40" s="2">
        <v>4.46</v>
      </c>
      <c r="H40" t="s">
        <v>1197</v>
      </c>
      <c r="I40" s="3">
        <f t="shared" si="18"/>
        <v>10200</v>
      </c>
      <c r="J40" s="3">
        <f t="shared" si="19"/>
        <v>10404</v>
      </c>
      <c r="K40" s="3">
        <f t="shared" si="20"/>
        <v>10625</v>
      </c>
      <c r="L40" s="3">
        <f t="shared" si="21"/>
        <v>10761</v>
      </c>
      <c r="M40" t="str">
        <f t="shared" si="0"/>
        <v>N/A</v>
      </c>
      <c r="N40" s="3" t="str">
        <f t="shared" si="1"/>
        <v>N/A</v>
      </c>
      <c r="O40" s="3" t="str">
        <f t="shared" si="2"/>
        <v>N/A</v>
      </c>
      <c r="P40" s="3" t="str">
        <f t="shared" si="3"/>
        <v>N/A</v>
      </c>
      <c r="Q40" s="3" t="str">
        <f t="shared" si="4"/>
        <v>N/A</v>
      </c>
      <c r="R40" s="3">
        <f t="shared" si="5"/>
        <v>10404</v>
      </c>
      <c r="S40" s="3" t="str">
        <f t="shared" si="6"/>
        <v>N/A</v>
      </c>
      <c r="T40" s="3" t="str">
        <f t="shared" si="7"/>
        <v>N/A</v>
      </c>
      <c r="U40" s="3" t="str">
        <f t="shared" si="8"/>
        <v>N/A</v>
      </c>
      <c r="V40" s="3" t="str">
        <f t="shared" si="9"/>
        <v>N/A</v>
      </c>
      <c r="W40" s="3" t="str">
        <f t="shared" si="10"/>
        <v>N/A</v>
      </c>
      <c r="X40" s="3" t="str">
        <f t="shared" si="11"/>
        <v>N/A</v>
      </c>
      <c r="Y40" s="3" t="str">
        <f t="shared" si="12"/>
        <v>N/A</v>
      </c>
      <c r="Z40" s="3" t="str">
        <f t="shared" si="13"/>
        <v>N/A</v>
      </c>
      <c r="AA40" s="3" t="str">
        <f t="shared" si="14"/>
        <v>N/A</v>
      </c>
      <c r="AB40" s="3" t="str">
        <f t="shared" si="15"/>
        <v>N/A</v>
      </c>
      <c r="AC40" s="3" t="str">
        <f t="shared" si="16"/>
        <v>N/A</v>
      </c>
      <c r="AD40" s="3" t="str">
        <f t="shared" si="17"/>
        <v>N/A</v>
      </c>
    </row>
    <row r="41" spans="1:30" x14ac:dyDescent="0.35">
      <c r="A41" t="s">
        <v>180</v>
      </c>
      <c r="B41" t="s">
        <v>421</v>
      </c>
      <c r="C41" t="s">
        <v>1007</v>
      </c>
      <c r="D41" t="s">
        <v>86</v>
      </c>
      <c r="E41" s="1">
        <v>2655</v>
      </c>
      <c r="F41" s="2" t="s">
        <v>1222</v>
      </c>
      <c r="G41" s="2">
        <v>6.73</v>
      </c>
      <c r="H41" t="s">
        <v>1197</v>
      </c>
      <c r="I41" s="3">
        <f t="shared" si="18"/>
        <v>15930</v>
      </c>
      <c r="J41" s="3">
        <f t="shared" si="19"/>
        <v>16248.6</v>
      </c>
      <c r="K41" s="3">
        <f t="shared" si="20"/>
        <v>16593.75</v>
      </c>
      <c r="L41" s="3">
        <f t="shared" si="21"/>
        <v>16806.150000000001</v>
      </c>
      <c r="M41" t="str">
        <f t="shared" si="0"/>
        <v>N/A</v>
      </c>
      <c r="N41" s="3" t="str">
        <f t="shared" si="1"/>
        <v>N/A</v>
      </c>
      <c r="O41" s="3" t="str">
        <f t="shared" si="2"/>
        <v>N/A</v>
      </c>
      <c r="P41" s="3" t="str">
        <f t="shared" si="3"/>
        <v>N/A</v>
      </c>
      <c r="Q41" s="3" t="str">
        <f t="shared" si="4"/>
        <v>N/A</v>
      </c>
      <c r="R41" s="3">
        <f t="shared" si="5"/>
        <v>16248.6</v>
      </c>
      <c r="S41" s="3" t="str">
        <f t="shared" si="6"/>
        <v>N/A</v>
      </c>
      <c r="T41" s="3" t="str">
        <f t="shared" si="7"/>
        <v>N/A</v>
      </c>
      <c r="U41" s="3" t="str">
        <f t="shared" si="8"/>
        <v>N/A</v>
      </c>
      <c r="V41" s="3" t="str">
        <f t="shared" si="9"/>
        <v>N/A</v>
      </c>
      <c r="W41" s="3" t="str">
        <f t="shared" si="10"/>
        <v>N/A</v>
      </c>
      <c r="X41" s="3" t="str">
        <f t="shared" si="11"/>
        <v>N/A</v>
      </c>
      <c r="Y41" s="3" t="str">
        <f t="shared" si="12"/>
        <v>N/A</v>
      </c>
      <c r="Z41" s="3" t="str">
        <f t="shared" si="13"/>
        <v>N/A</v>
      </c>
      <c r="AA41" s="3" t="str">
        <f t="shared" si="14"/>
        <v>N/A</v>
      </c>
      <c r="AB41" s="3" t="str">
        <f t="shared" si="15"/>
        <v>N/A</v>
      </c>
      <c r="AC41" s="3" t="str">
        <f t="shared" si="16"/>
        <v>N/A</v>
      </c>
      <c r="AD41" s="3" t="str">
        <f t="shared" si="17"/>
        <v>N/A</v>
      </c>
    </row>
    <row r="42" spans="1:30" x14ac:dyDescent="0.35">
      <c r="A42" t="s">
        <v>180</v>
      </c>
      <c r="B42" t="s">
        <v>574</v>
      </c>
      <c r="C42" t="s">
        <v>1059</v>
      </c>
      <c r="D42" t="s">
        <v>86</v>
      </c>
      <c r="E42" s="1">
        <v>3177</v>
      </c>
      <c r="F42" s="2" t="s">
        <v>1209</v>
      </c>
      <c r="G42" s="2">
        <v>7.6</v>
      </c>
      <c r="H42" t="s">
        <v>1197</v>
      </c>
      <c r="I42" s="3">
        <f t="shared" si="18"/>
        <v>19062</v>
      </c>
      <c r="J42" s="3">
        <f t="shared" si="19"/>
        <v>19443.240000000002</v>
      </c>
      <c r="K42" s="3">
        <f t="shared" si="20"/>
        <v>19856.25</v>
      </c>
      <c r="L42" s="3">
        <f t="shared" si="21"/>
        <v>20110.41</v>
      </c>
      <c r="M42" t="str">
        <f t="shared" si="0"/>
        <v>N/A</v>
      </c>
      <c r="N42" s="3" t="str">
        <f t="shared" si="1"/>
        <v>N/A</v>
      </c>
      <c r="O42" s="3" t="str">
        <f t="shared" si="2"/>
        <v>N/A</v>
      </c>
      <c r="P42" s="3" t="str">
        <f t="shared" si="3"/>
        <v>N/A</v>
      </c>
      <c r="Q42" s="3" t="str">
        <f t="shared" si="4"/>
        <v>N/A</v>
      </c>
      <c r="R42" s="3">
        <f t="shared" si="5"/>
        <v>19443.240000000002</v>
      </c>
      <c r="S42" s="3" t="str">
        <f t="shared" si="6"/>
        <v>N/A</v>
      </c>
      <c r="T42" s="3" t="str">
        <f t="shared" si="7"/>
        <v>N/A</v>
      </c>
      <c r="U42" s="3" t="str">
        <f t="shared" si="8"/>
        <v>N/A</v>
      </c>
      <c r="V42" s="3" t="str">
        <f t="shared" si="9"/>
        <v>N/A</v>
      </c>
      <c r="W42" s="3" t="str">
        <f t="shared" si="10"/>
        <v>N/A</v>
      </c>
      <c r="X42" s="3" t="str">
        <f t="shared" si="11"/>
        <v>N/A</v>
      </c>
      <c r="Y42" s="3" t="str">
        <f t="shared" si="12"/>
        <v>N/A</v>
      </c>
      <c r="Z42" s="3" t="str">
        <f t="shared" si="13"/>
        <v>N/A</v>
      </c>
      <c r="AA42" s="3" t="str">
        <f t="shared" si="14"/>
        <v>N/A</v>
      </c>
      <c r="AB42" s="3" t="str">
        <f t="shared" si="15"/>
        <v>N/A</v>
      </c>
      <c r="AC42" s="3" t="str">
        <f t="shared" si="16"/>
        <v>N/A</v>
      </c>
      <c r="AD42" s="3" t="str">
        <f t="shared" si="17"/>
        <v>N/A</v>
      </c>
    </row>
    <row r="43" spans="1:30" x14ac:dyDescent="0.35">
      <c r="A43" t="s">
        <v>180</v>
      </c>
      <c r="B43" t="s">
        <v>350</v>
      </c>
      <c r="C43" t="s">
        <v>1066</v>
      </c>
      <c r="D43" t="s">
        <v>86</v>
      </c>
      <c r="E43" s="1">
        <v>1961</v>
      </c>
      <c r="F43" s="2" t="s">
        <v>1202</v>
      </c>
      <c r="G43" s="2">
        <v>5.0599999999999996</v>
      </c>
      <c r="H43" t="s">
        <v>1197</v>
      </c>
      <c r="I43" s="3">
        <f t="shared" si="18"/>
        <v>11766</v>
      </c>
      <c r="J43" s="3">
        <f t="shared" si="19"/>
        <v>12001.32</v>
      </c>
      <c r="K43" s="3">
        <f t="shared" si="20"/>
        <v>12256.25</v>
      </c>
      <c r="L43" s="3">
        <f t="shared" si="21"/>
        <v>12413.130000000001</v>
      </c>
      <c r="M43" t="str">
        <f t="shared" si="0"/>
        <v>N/A</v>
      </c>
      <c r="N43" s="3" t="str">
        <f t="shared" si="1"/>
        <v>N/A</v>
      </c>
      <c r="O43" s="3" t="str">
        <f t="shared" si="2"/>
        <v>N/A</v>
      </c>
      <c r="P43" s="3" t="str">
        <f t="shared" si="3"/>
        <v>N/A</v>
      </c>
      <c r="Q43" s="3" t="str">
        <f t="shared" si="4"/>
        <v>N/A</v>
      </c>
      <c r="R43" s="3">
        <f t="shared" si="5"/>
        <v>12001.32</v>
      </c>
      <c r="S43" s="3" t="str">
        <f t="shared" si="6"/>
        <v>N/A</v>
      </c>
      <c r="T43" s="3" t="str">
        <f t="shared" si="7"/>
        <v>N/A</v>
      </c>
      <c r="U43" s="3" t="str">
        <f t="shared" si="8"/>
        <v>N/A</v>
      </c>
      <c r="V43" s="3" t="str">
        <f t="shared" si="9"/>
        <v>N/A</v>
      </c>
      <c r="W43" s="3" t="str">
        <f t="shared" si="10"/>
        <v>N/A</v>
      </c>
      <c r="X43" s="3" t="str">
        <f t="shared" si="11"/>
        <v>N/A</v>
      </c>
      <c r="Y43" s="3" t="str">
        <f t="shared" si="12"/>
        <v>N/A</v>
      </c>
      <c r="Z43" s="3" t="str">
        <f t="shared" si="13"/>
        <v>N/A</v>
      </c>
      <c r="AA43" s="3" t="str">
        <f t="shared" si="14"/>
        <v>N/A</v>
      </c>
      <c r="AB43" s="3" t="str">
        <f t="shared" si="15"/>
        <v>N/A</v>
      </c>
      <c r="AC43" s="3" t="str">
        <f t="shared" si="16"/>
        <v>N/A</v>
      </c>
      <c r="AD43" s="3" t="str">
        <f t="shared" si="17"/>
        <v>N/A</v>
      </c>
    </row>
    <row r="44" spans="1:30" x14ac:dyDescent="0.35">
      <c r="A44" t="s">
        <v>180</v>
      </c>
      <c r="B44" t="s">
        <v>204</v>
      </c>
      <c r="C44" t="s">
        <v>1130</v>
      </c>
      <c r="D44" t="s">
        <v>86</v>
      </c>
      <c r="E44" s="1">
        <v>1011</v>
      </c>
      <c r="F44" s="2" t="s">
        <v>1204</v>
      </c>
      <c r="G44" s="2">
        <v>2.88</v>
      </c>
      <c r="H44" t="s">
        <v>1197</v>
      </c>
      <c r="I44" s="3" t="str">
        <f t="shared" si="18"/>
        <v>not eligible</v>
      </c>
      <c r="J44" s="3" t="str">
        <f t="shared" si="19"/>
        <v>not eligible</v>
      </c>
      <c r="K44" s="3" t="str">
        <f t="shared" si="20"/>
        <v>not eligible</v>
      </c>
      <c r="L44" s="3" t="str">
        <f t="shared" si="21"/>
        <v>not eligible</v>
      </c>
      <c r="M44" t="str">
        <f t="shared" si="0"/>
        <v>N/A</v>
      </c>
      <c r="N44" s="3" t="str">
        <f t="shared" si="1"/>
        <v>N/A</v>
      </c>
      <c r="O44" s="3" t="str">
        <f t="shared" si="2"/>
        <v>N/A</v>
      </c>
      <c r="P44" s="3" t="str">
        <f t="shared" si="3"/>
        <v>N/A</v>
      </c>
      <c r="Q44" s="3" t="str">
        <f t="shared" si="4"/>
        <v>N/A</v>
      </c>
      <c r="R44" s="3" t="str">
        <f t="shared" si="5"/>
        <v>not eligible</v>
      </c>
      <c r="S44" s="3" t="str">
        <f t="shared" si="6"/>
        <v>N/A</v>
      </c>
      <c r="T44" s="3" t="str">
        <f t="shared" si="7"/>
        <v>N/A</v>
      </c>
      <c r="U44" s="3" t="str">
        <f t="shared" si="8"/>
        <v>N/A</v>
      </c>
      <c r="V44" s="3" t="str">
        <f t="shared" si="9"/>
        <v>N/A</v>
      </c>
      <c r="W44" s="3" t="str">
        <f t="shared" si="10"/>
        <v>N/A</v>
      </c>
      <c r="X44" s="3" t="str">
        <f t="shared" si="11"/>
        <v>N/A</v>
      </c>
      <c r="Y44" s="3" t="str">
        <f t="shared" si="12"/>
        <v>N/A</v>
      </c>
      <c r="Z44" s="3" t="str">
        <f t="shared" si="13"/>
        <v>N/A</v>
      </c>
      <c r="AA44" s="3" t="str">
        <f t="shared" si="14"/>
        <v>N/A</v>
      </c>
      <c r="AB44" s="3" t="str">
        <f t="shared" si="15"/>
        <v>N/A</v>
      </c>
      <c r="AC44" s="3" t="str">
        <f t="shared" si="16"/>
        <v>N/A</v>
      </c>
      <c r="AD44" s="3" t="str">
        <f t="shared" si="17"/>
        <v>N/A</v>
      </c>
    </row>
    <row r="45" spans="1:30" x14ac:dyDescent="0.35">
      <c r="A45" t="s">
        <v>180</v>
      </c>
      <c r="B45" t="s">
        <v>283</v>
      </c>
      <c r="C45" t="s">
        <v>1145</v>
      </c>
      <c r="D45" t="s">
        <v>86</v>
      </c>
      <c r="E45">
        <v>885</v>
      </c>
      <c r="F45" s="2" t="s">
        <v>1213</v>
      </c>
      <c r="G45" s="2">
        <v>2.25</v>
      </c>
      <c r="H45" t="s">
        <v>1197</v>
      </c>
      <c r="I45" s="3" t="str">
        <f t="shared" si="18"/>
        <v>not eligible</v>
      </c>
      <c r="J45" s="3" t="str">
        <f t="shared" si="19"/>
        <v>not eligible</v>
      </c>
      <c r="K45" s="3" t="str">
        <f t="shared" si="20"/>
        <v>not eligible</v>
      </c>
      <c r="L45" s="3" t="str">
        <f t="shared" si="21"/>
        <v>not eligible</v>
      </c>
      <c r="M45" t="str">
        <f t="shared" si="0"/>
        <v>N/A</v>
      </c>
      <c r="N45" s="3" t="str">
        <f t="shared" si="1"/>
        <v>N/A</v>
      </c>
      <c r="O45" s="3" t="str">
        <f t="shared" si="2"/>
        <v>N/A</v>
      </c>
      <c r="P45" s="3" t="str">
        <f t="shared" si="3"/>
        <v>N/A</v>
      </c>
      <c r="Q45" s="3" t="str">
        <f t="shared" si="4"/>
        <v>N/A</v>
      </c>
      <c r="R45" s="3" t="str">
        <f t="shared" si="5"/>
        <v>not eligible</v>
      </c>
      <c r="S45" s="3" t="str">
        <f t="shared" si="6"/>
        <v>N/A</v>
      </c>
      <c r="T45" s="3" t="str">
        <f t="shared" si="7"/>
        <v>N/A</v>
      </c>
      <c r="U45" s="3" t="str">
        <f t="shared" si="8"/>
        <v>N/A</v>
      </c>
      <c r="V45" s="3" t="str">
        <f t="shared" si="9"/>
        <v>N/A</v>
      </c>
      <c r="W45" s="3" t="str">
        <f t="shared" si="10"/>
        <v>N/A</v>
      </c>
      <c r="X45" s="3" t="str">
        <f t="shared" si="11"/>
        <v>N/A</v>
      </c>
      <c r="Y45" s="3" t="str">
        <f t="shared" si="12"/>
        <v>N/A</v>
      </c>
      <c r="Z45" s="3" t="str">
        <f t="shared" si="13"/>
        <v>N/A</v>
      </c>
      <c r="AA45" s="3" t="str">
        <f t="shared" si="14"/>
        <v>N/A</v>
      </c>
      <c r="AB45" s="3" t="str">
        <f t="shared" si="15"/>
        <v>N/A</v>
      </c>
      <c r="AC45" s="3" t="str">
        <f t="shared" si="16"/>
        <v>N/A</v>
      </c>
      <c r="AD45" s="3" t="str">
        <f t="shared" si="17"/>
        <v>N/A</v>
      </c>
    </row>
    <row r="46" spans="1:30" x14ac:dyDescent="0.35">
      <c r="A46" t="s">
        <v>180</v>
      </c>
      <c r="B46" t="s">
        <v>299</v>
      </c>
      <c r="C46" t="s">
        <v>448</v>
      </c>
      <c r="D46" t="s">
        <v>92</v>
      </c>
      <c r="E46">
        <v>892</v>
      </c>
      <c r="F46" s="2" t="s">
        <v>1240</v>
      </c>
      <c r="G46" s="2">
        <v>2.2200000000000002</v>
      </c>
      <c r="H46" t="s">
        <v>1197</v>
      </c>
      <c r="I46" s="3" t="str">
        <f t="shared" si="18"/>
        <v>not eligible</v>
      </c>
      <c r="J46" s="3" t="str">
        <f t="shared" si="19"/>
        <v>not eligible</v>
      </c>
      <c r="K46" s="3" t="str">
        <f t="shared" si="20"/>
        <v>not eligible</v>
      </c>
      <c r="L46" s="3" t="str">
        <f t="shared" si="21"/>
        <v>not eligible</v>
      </c>
      <c r="M46" t="str">
        <f t="shared" si="0"/>
        <v>N/A</v>
      </c>
      <c r="N46" s="3" t="str">
        <f t="shared" si="1"/>
        <v>N/A</v>
      </c>
      <c r="O46" s="3" t="str">
        <f t="shared" si="2"/>
        <v>N/A</v>
      </c>
      <c r="P46" s="3" t="str">
        <f t="shared" si="3"/>
        <v>N/A</v>
      </c>
      <c r="Q46" s="3" t="str">
        <f t="shared" si="4"/>
        <v>N/A</v>
      </c>
      <c r="R46" s="3" t="str">
        <f t="shared" si="5"/>
        <v>N/A</v>
      </c>
      <c r="S46" s="3" t="str">
        <f t="shared" si="6"/>
        <v>not eligible</v>
      </c>
      <c r="T46" s="3" t="str">
        <f t="shared" si="7"/>
        <v>N/A</v>
      </c>
      <c r="U46" s="3" t="str">
        <f t="shared" si="8"/>
        <v>N/A</v>
      </c>
      <c r="V46" s="3" t="str">
        <f t="shared" si="9"/>
        <v>N/A</v>
      </c>
      <c r="W46" s="3" t="str">
        <f t="shared" si="10"/>
        <v>N/A</v>
      </c>
      <c r="X46" s="3" t="str">
        <f t="shared" si="11"/>
        <v>N/A</v>
      </c>
      <c r="Y46" s="3" t="str">
        <f t="shared" si="12"/>
        <v>N/A</v>
      </c>
      <c r="Z46" s="3" t="str">
        <f t="shared" si="13"/>
        <v>N/A</v>
      </c>
      <c r="AA46" s="3" t="str">
        <f t="shared" si="14"/>
        <v>N/A</v>
      </c>
      <c r="AB46" s="3" t="str">
        <f t="shared" si="15"/>
        <v>N/A</v>
      </c>
      <c r="AC46" s="3" t="str">
        <f t="shared" si="16"/>
        <v>N/A</v>
      </c>
      <c r="AD46" s="3" t="str">
        <f t="shared" si="17"/>
        <v>N/A</v>
      </c>
    </row>
    <row r="47" spans="1:30" x14ac:dyDescent="0.35">
      <c r="A47" t="s">
        <v>180</v>
      </c>
      <c r="B47" t="s">
        <v>375</v>
      </c>
      <c r="C47" t="s">
        <v>521</v>
      </c>
      <c r="D47" t="s">
        <v>92</v>
      </c>
      <c r="E47">
        <v>233</v>
      </c>
      <c r="F47" s="2" t="s">
        <v>1239</v>
      </c>
      <c r="G47" s="2">
        <v>0.56999999999999995</v>
      </c>
      <c r="H47" t="s">
        <v>1197</v>
      </c>
      <c r="I47" s="3" t="str">
        <f t="shared" si="18"/>
        <v>not eligible</v>
      </c>
      <c r="J47" s="3" t="str">
        <f t="shared" si="19"/>
        <v>not eligible</v>
      </c>
      <c r="K47" s="3" t="str">
        <f t="shared" si="20"/>
        <v>not eligible</v>
      </c>
      <c r="L47" s="3" t="str">
        <f t="shared" si="21"/>
        <v>not eligible</v>
      </c>
      <c r="M47" t="str">
        <f t="shared" si="0"/>
        <v>N/A</v>
      </c>
      <c r="N47" s="3" t="str">
        <f t="shared" si="1"/>
        <v>N/A</v>
      </c>
      <c r="O47" s="3" t="str">
        <f t="shared" si="2"/>
        <v>N/A</v>
      </c>
      <c r="P47" s="3" t="str">
        <f t="shared" si="3"/>
        <v>N/A</v>
      </c>
      <c r="Q47" s="3" t="str">
        <f t="shared" si="4"/>
        <v>N/A</v>
      </c>
      <c r="R47" s="3" t="str">
        <f t="shared" si="5"/>
        <v>N/A</v>
      </c>
      <c r="S47" s="3" t="str">
        <f t="shared" si="6"/>
        <v>not eligible</v>
      </c>
      <c r="T47" s="3" t="str">
        <f t="shared" si="7"/>
        <v>N/A</v>
      </c>
      <c r="U47" s="3" t="str">
        <f t="shared" si="8"/>
        <v>N/A</v>
      </c>
      <c r="V47" s="3" t="str">
        <f t="shared" si="9"/>
        <v>N/A</v>
      </c>
      <c r="W47" s="3" t="str">
        <f t="shared" si="10"/>
        <v>N/A</v>
      </c>
      <c r="X47" s="3" t="str">
        <f t="shared" si="11"/>
        <v>N/A</v>
      </c>
      <c r="Y47" s="3" t="str">
        <f t="shared" si="12"/>
        <v>N/A</v>
      </c>
      <c r="Z47" s="3" t="str">
        <f t="shared" si="13"/>
        <v>N/A</v>
      </c>
      <c r="AA47" s="3" t="str">
        <f t="shared" si="14"/>
        <v>N/A</v>
      </c>
      <c r="AB47" s="3" t="str">
        <f t="shared" si="15"/>
        <v>N/A</v>
      </c>
      <c r="AC47" s="3" t="str">
        <f t="shared" si="16"/>
        <v>N/A</v>
      </c>
      <c r="AD47" s="3" t="str">
        <f t="shared" si="17"/>
        <v>N/A</v>
      </c>
    </row>
    <row r="48" spans="1:30" x14ac:dyDescent="0.35">
      <c r="A48" t="s">
        <v>180</v>
      </c>
      <c r="B48" t="s">
        <v>198</v>
      </c>
      <c r="C48" t="s">
        <v>886</v>
      </c>
      <c r="D48" t="s">
        <v>92</v>
      </c>
      <c r="E48">
        <v>156</v>
      </c>
      <c r="F48" s="2" t="s">
        <v>1241</v>
      </c>
      <c r="G48" s="2">
        <v>0.39</v>
      </c>
      <c r="H48" t="s">
        <v>1197</v>
      </c>
      <c r="I48" s="3" t="str">
        <f t="shared" si="18"/>
        <v>not eligible</v>
      </c>
      <c r="J48" s="3" t="str">
        <f t="shared" si="19"/>
        <v>not eligible</v>
      </c>
      <c r="K48" s="3" t="str">
        <f t="shared" si="20"/>
        <v>not eligible</v>
      </c>
      <c r="L48" s="3" t="str">
        <f t="shared" si="21"/>
        <v>not eligible</v>
      </c>
      <c r="M48" t="str">
        <f t="shared" si="0"/>
        <v>N/A</v>
      </c>
      <c r="N48" s="3" t="str">
        <f t="shared" si="1"/>
        <v>N/A</v>
      </c>
      <c r="O48" s="3" t="str">
        <f t="shared" si="2"/>
        <v>N/A</v>
      </c>
      <c r="P48" s="3" t="str">
        <f t="shared" si="3"/>
        <v>N/A</v>
      </c>
      <c r="Q48" s="3" t="str">
        <f t="shared" si="4"/>
        <v>N/A</v>
      </c>
      <c r="R48" s="3" t="str">
        <f t="shared" si="5"/>
        <v>N/A</v>
      </c>
      <c r="S48" s="3" t="str">
        <f t="shared" si="6"/>
        <v>not eligible</v>
      </c>
      <c r="T48" s="3" t="str">
        <f t="shared" si="7"/>
        <v>N/A</v>
      </c>
      <c r="U48" s="3" t="str">
        <f t="shared" si="8"/>
        <v>N/A</v>
      </c>
      <c r="V48" s="3" t="str">
        <f t="shared" si="9"/>
        <v>N/A</v>
      </c>
      <c r="W48" s="3" t="str">
        <f t="shared" si="10"/>
        <v>N/A</v>
      </c>
      <c r="X48" s="3" t="str">
        <f t="shared" si="11"/>
        <v>N/A</v>
      </c>
      <c r="Y48" s="3" t="str">
        <f t="shared" si="12"/>
        <v>N/A</v>
      </c>
      <c r="Z48" s="3" t="str">
        <f t="shared" si="13"/>
        <v>N/A</v>
      </c>
      <c r="AA48" s="3" t="str">
        <f t="shared" si="14"/>
        <v>N/A</v>
      </c>
      <c r="AB48" s="3" t="str">
        <f t="shared" si="15"/>
        <v>N/A</v>
      </c>
      <c r="AC48" s="3" t="str">
        <f t="shared" si="16"/>
        <v>N/A</v>
      </c>
      <c r="AD48" s="3" t="str">
        <f t="shared" si="17"/>
        <v>N/A</v>
      </c>
    </row>
    <row r="49" spans="1:30" x14ac:dyDescent="0.35">
      <c r="A49" t="s">
        <v>180</v>
      </c>
      <c r="B49" t="s">
        <v>313</v>
      </c>
      <c r="C49" t="s">
        <v>459</v>
      </c>
      <c r="D49" t="s">
        <v>98</v>
      </c>
      <c r="E49" s="1">
        <v>3352</v>
      </c>
      <c r="F49" s="2" t="s">
        <v>1243</v>
      </c>
      <c r="G49" s="2">
        <v>8.16</v>
      </c>
      <c r="H49" t="s">
        <v>1197</v>
      </c>
      <c r="I49" s="3">
        <f t="shared" si="18"/>
        <v>20112</v>
      </c>
      <c r="J49" s="3">
        <f t="shared" si="19"/>
        <v>20514.240000000002</v>
      </c>
      <c r="K49" s="3">
        <f t="shared" si="20"/>
        <v>20950</v>
      </c>
      <c r="L49" s="3">
        <f t="shared" si="21"/>
        <v>21218.16</v>
      </c>
      <c r="M49" t="str">
        <f t="shared" si="0"/>
        <v>N/A</v>
      </c>
      <c r="N49" s="3" t="str">
        <f t="shared" si="1"/>
        <v>N/A</v>
      </c>
      <c r="O49" s="3" t="str">
        <f t="shared" si="2"/>
        <v>N/A</v>
      </c>
      <c r="P49" s="3" t="str">
        <f t="shared" si="3"/>
        <v>N/A</v>
      </c>
      <c r="Q49" s="3" t="str">
        <f t="shared" si="4"/>
        <v>N/A</v>
      </c>
      <c r="R49" s="3" t="str">
        <f t="shared" si="5"/>
        <v>N/A</v>
      </c>
      <c r="S49" s="3" t="str">
        <f t="shared" si="6"/>
        <v>N/A</v>
      </c>
      <c r="T49" s="3">
        <f t="shared" si="7"/>
        <v>20514.240000000002</v>
      </c>
      <c r="U49" s="3" t="str">
        <f t="shared" si="8"/>
        <v>N/A</v>
      </c>
      <c r="V49" s="3" t="str">
        <f t="shared" si="9"/>
        <v>N/A</v>
      </c>
      <c r="W49" s="3" t="str">
        <f t="shared" si="10"/>
        <v>N/A</v>
      </c>
      <c r="X49" s="3" t="str">
        <f t="shared" si="11"/>
        <v>N/A</v>
      </c>
      <c r="Y49" s="3" t="str">
        <f t="shared" si="12"/>
        <v>N/A</v>
      </c>
      <c r="Z49" s="3" t="str">
        <f t="shared" si="13"/>
        <v>N/A</v>
      </c>
      <c r="AA49" s="3" t="str">
        <f t="shared" si="14"/>
        <v>N/A</v>
      </c>
      <c r="AB49" s="3" t="str">
        <f t="shared" si="15"/>
        <v>N/A</v>
      </c>
      <c r="AC49" s="3" t="str">
        <f t="shared" si="16"/>
        <v>N/A</v>
      </c>
      <c r="AD49" s="3" t="str">
        <f t="shared" si="17"/>
        <v>N/A</v>
      </c>
    </row>
    <row r="50" spans="1:30" x14ac:dyDescent="0.35">
      <c r="A50" t="s">
        <v>180</v>
      </c>
      <c r="B50" t="s">
        <v>222</v>
      </c>
      <c r="C50" t="s">
        <v>493</v>
      </c>
      <c r="D50" t="s">
        <v>98</v>
      </c>
      <c r="E50" s="1">
        <v>3214</v>
      </c>
      <c r="F50" s="2" t="s">
        <v>1242</v>
      </c>
      <c r="G50" s="2">
        <v>8.59</v>
      </c>
      <c r="H50" t="s">
        <v>1197</v>
      </c>
      <c r="I50" s="3">
        <f t="shared" si="18"/>
        <v>19284</v>
      </c>
      <c r="J50" s="3">
        <f t="shared" si="19"/>
        <v>19669.68</v>
      </c>
      <c r="K50" s="3">
        <f t="shared" si="20"/>
        <v>20087.5</v>
      </c>
      <c r="L50" s="3">
        <f t="shared" si="21"/>
        <v>20344.62</v>
      </c>
      <c r="M50" t="str">
        <f t="shared" si="0"/>
        <v>N/A</v>
      </c>
      <c r="N50" s="3" t="str">
        <f t="shared" si="1"/>
        <v>N/A</v>
      </c>
      <c r="O50" s="3" t="str">
        <f t="shared" si="2"/>
        <v>N/A</v>
      </c>
      <c r="P50" s="3" t="str">
        <f t="shared" si="3"/>
        <v>N/A</v>
      </c>
      <c r="Q50" s="3" t="str">
        <f t="shared" si="4"/>
        <v>N/A</v>
      </c>
      <c r="R50" s="3" t="str">
        <f t="shared" si="5"/>
        <v>N/A</v>
      </c>
      <c r="S50" s="3" t="str">
        <f t="shared" si="6"/>
        <v>N/A</v>
      </c>
      <c r="T50" s="3">
        <f t="shared" si="7"/>
        <v>19669.68</v>
      </c>
      <c r="U50" s="3" t="str">
        <f t="shared" si="8"/>
        <v>N/A</v>
      </c>
      <c r="V50" s="3" t="str">
        <f t="shared" si="9"/>
        <v>N/A</v>
      </c>
      <c r="W50" s="3" t="str">
        <f t="shared" si="10"/>
        <v>N/A</v>
      </c>
      <c r="X50" s="3" t="str">
        <f t="shared" si="11"/>
        <v>N/A</v>
      </c>
      <c r="Y50" s="3" t="str">
        <f t="shared" si="12"/>
        <v>N/A</v>
      </c>
      <c r="Z50" s="3" t="str">
        <f t="shared" si="13"/>
        <v>N/A</v>
      </c>
      <c r="AA50" s="3" t="str">
        <f t="shared" si="14"/>
        <v>N/A</v>
      </c>
      <c r="AB50" s="3" t="str">
        <f t="shared" si="15"/>
        <v>N/A</v>
      </c>
      <c r="AC50" s="3" t="str">
        <f t="shared" si="16"/>
        <v>N/A</v>
      </c>
      <c r="AD50" s="3" t="str">
        <f t="shared" si="17"/>
        <v>N/A</v>
      </c>
    </row>
    <row r="51" spans="1:30" x14ac:dyDescent="0.35">
      <c r="A51" t="s">
        <v>180</v>
      </c>
      <c r="B51" t="s">
        <v>219</v>
      </c>
      <c r="C51" t="s">
        <v>220</v>
      </c>
      <c r="D51" t="s">
        <v>103</v>
      </c>
      <c r="E51" s="1">
        <v>2821</v>
      </c>
      <c r="F51" s="2" t="s">
        <v>1246</v>
      </c>
      <c r="G51" s="2">
        <v>5.69</v>
      </c>
      <c r="H51" t="s">
        <v>1197</v>
      </c>
      <c r="I51" s="3">
        <f t="shared" si="18"/>
        <v>16926</v>
      </c>
      <c r="J51" s="3">
        <f t="shared" si="19"/>
        <v>17264.52</v>
      </c>
      <c r="K51" s="3">
        <f t="shared" si="20"/>
        <v>17631.25</v>
      </c>
      <c r="L51" s="3">
        <f t="shared" si="21"/>
        <v>17856.93</v>
      </c>
      <c r="M51" t="str">
        <f t="shared" si="0"/>
        <v>N/A</v>
      </c>
      <c r="N51" s="3" t="str">
        <f t="shared" si="1"/>
        <v>N/A</v>
      </c>
      <c r="O51" s="3" t="str">
        <f t="shared" si="2"/>
        <v>N/A</v>
      </c>
      <c r="P51" s="3" t="str">
        <f t="shared" si="3"/>
        <v>N/A</v>
      </c>
      <c r="Q51" s="3">
        <f t="shared" si="4"/>
        <v>17264.52</v>
      </c>
      <c r="R51" s="3" t="str">
        <f t="shared" si="5"/>
        <v>N/A</v>
      </c>
      <c r="S51" s="3" t="str">
        <f t="shared" si="6"/>
        <v>N/A</v>
      </c>
      <c r="T51" s="3" t="str">
        <f t="shared" si="7"/>
        <v>N/A</v>
      </c>
      <c r="U51" s="3" t="str">
        <f t="shared" si="8"/>
        <v>N/A</v>
      </c>
      <c r="V51" s="3" t="str">
        <f t="shared" si="9"/>
        <v>N/A</v>
      </c>
      <c r="W51" s="3" t="str">
        <f t="shared" si="10"/>
        <v>N/A</v>
      </c>
      <c r="X51" s="3" t="str">
        <f t="shared" si="11"/>
        <v>N/A</v>
      </c>
      <c r="Y51" s="3" t="str">
        <f t="shared" si="12"/>
        <v>N/A</v>
      </c>
      <c r="Z51" s="3" t="str">
        <f t="shared" si="13"/>
        <v>N/A</v>
      </c>
      <c r="AA51" s="3" t="str">
        <f t="shared" si="14"/>
        <v>N/A</v>
      </c>
      <c r="AB51" s="3" t="str">
        <f t="shared" si="15"/>
        <v>N/A</v>
      </c>
      <c r="AC51" s="3" t="str">
        <f t="shared" si="16"/>
        <v>N/A</v>
      </c>
      <c r="AD51" s="3" t="str">
        <f t="shared" si="17"/>
        <v>N/A</v>
      </c>
    </row>
    <row r="52" spans="1:30" x14ac:dyDescent="0.35">
      <c r="A52" t="s">
        <v>180</v>
      </c>
      <c r="B52" t="s">
        <v>244</v>
      </c>
      <c r="C52" t="s">
        <v>245</v>
      </c>
      <c r="D52" t="s">
        <v>103</v>
      </c>
      <c r="E52" s="1">
        <v>1565</v>
      </c>
      <c r="F52" s="2" t="s">
        <v>1248</v>
      </c>
      <c r="G52" s="2">
        <v>3.78</v>
      </c>
      <c r="H52" t="s">
        <v>1197</v>
      </c>
      <c r="I52" s="3" t="str">
        <f t="shared" si="18"/>
        <v>not eligible</v>
      </c>
      <c r="J52" s="3" t="str">
        <f t="shared" si="19"/>
        <v>not eligible</v>
      </c>
      <c r="K52" s="3" t="str">
        <f t="shared" si="20"/>
        <v>not eligible</v>
      </c>
      <c r="L52" s="3" t="str">
        <f t="shared" si="21"/>
        <v>not eligible</v>
      </c>
      <c r="M52" t="str">
        <f t="shared" si="0"/>
        <v>N/A</v>
      </c>
      <c r="N52" s="3" t="str">
        <f t="shared" si="1"/>
        <v>N/A</v>
      </c>
      <c r="O52" s="3" t="str">
        <f t="shared" si="2"/>
        <v>N/A</v>
      </c>
      <c r="P52" s="3" t="str">
        <f t="shared" si="3"/>
        <v>N/A</v>
      </c>
      <c r="Q52" s="3" t="str">
        <f t="shared" si="4"/>
        <v>not eligible</v>
      </c>
      <c r="R52" s="3" t="str">
        <f t="shared" si="5"/>
        <v>N/A</v>
      </c>
      <c r="S52" s="3" t="str">
        <f t="shared" si="6"/>
        <v>N/A</v>
      </c>
      <c r="T52" s="3" t="str">
        <f t="shared" si="7"/>
        <v>N/A</v>
      </c>
      <c r="U52" s="3" t="str">
        <f t="shared" si="8"/>
        <v>N/A</v>
      </c>
      <c r="V52" s="3" t="str">
        <f t="shared" si="9"/>
        <v>N/A</v>
      </c>
      <c r="W52" s="3" t="str">
        <f t="shared" si="10"/>
        <v>N/A</v>
      </c>
      <c r="X52" s="3" t="str">
        <f t="shared" si="11"/>
        <v>N/A</v>
      </c>
      <c r="Y52" s="3" t="str">
        <f t="shared" si="12"/>
        <v>N/A</v>
      </c>
      <c r="Z52" s="3" t="str">
        <f t="shared" si="13"/>
        <v>N/A</v>
      </c>
      <c r="AA52" s="3" t="str">
        <f t="shared" si="14"/>
        <v>N/A</v>
      </c>
      <c r="AB52" s="3" t="str">
        <f t="shared" si="15"/>
        <v>N/A</v>
      </c>
      <c r="AC52" s="3" t="str">
        <f t="shared" si="16"/>
        <v>N/A</v>
      </c>
      <c r="AD52" s="3" t="str">
        <f t="shared" si="17"/>
        <v>N/A</v>
      </c>
    </row>
    <row r="53" spans="1:30" x14ac:dyDescent="0.35">
      <c r="A53" t="s">
        <v>180</v>
      </c>
      <c r="B53" t="s">
        <v>185</v>
      </c>
      <c r="C53" t="s">
        <v>246</v>
      </c>
      <c r="D53" t="s">
        <v>103</v>
      </c>
      <c r="E53" s="1">
        <v>3647</v>
      </c>
      <c r="F53" s="2" t="s">
        <v>1323</v>
      </c>
      <c r="G53" s="2">
        <v>9.68</v>
      </c>
      <c r="H53" t="s">
        <v>1197</v>
      </c>
      <c r="I53" s="3">
        <f t="shared" si="18"/>
        <v>21882</v>
      </c>
      <c r="J53" s="3">
        <f t="shared" si="19"/>
        <v>22319.64</v>
      </c>
      <c r="K53" s="3">
        <f t="shared" si="20"/>
        <v>22793.75</v>
      </c>
      <c r="L53" s="3">
        <f t="shared" si="21"/>
        <v>23085.510000000002</v>
      </c>
      <c r="M53" t="str">
        <f t="shared" si="0"/>
        <v>N/A</v>
      </c>
      <c r="N53" s="3" t="str">
        <f t="shared" si="1"/>
        <v>N/A</v>
      </c>
      <c r="O53" s="3" t="str">
        <f t="shared" si="2"/>
        <v>N/A</v>
      </c>
      <c r="P53" s="3" t="str">
        <f t="shared" si="3"/>
        <v>N/A</v>
      </c>
      <c r="Q53" s="3">
        <f t="shared" si="4"/>
        <v>22319.64</v>
      </c>
      <c r="R53" s="3" t="str">
        <f t="shared" si="5"/>
        <v>N/A</v>
      </c>
      <c r="S53" s="3" t="str">
        <f t="shared" si="6"/>
        <v>N/A</v>
      </c>
      <c r="T53" s="3" t="str">
        <f t="shared" si="7"/>
        <v>N/A</v>
      </c>
      <c r="U53" s="3" t="str">
        <f t="shared" si="8"/>
        <v>N/A</v>
      </c>
      <c r="V53" s="3" t="str">
        <f t="shared" si="9"/>
        <v>N/A</v>
      </c>
      <c r="W53" s="3" t="str">
        <f t="shared" si="10"/>
        <v>N/A</v>
      </c>
      <c r="X53" s="3" t="str">
        <f t="shared" si="11"/>
        <v>N/A</v>
      </c>
      <c r="Y53" s="3" t="str">
        <f t="shared" si="12"/>
        <v>N/A</v>
      </c>
      <c r="Z53" s="3" t="str">
        <f t="shared" si="13"/>
        <v>N/A</v>
      </c>
      <c r="AA53" s="3" t="str">
        <f t="shared" si="14"/>
        <v>N/A</v>
      </c>
      <c r="AB53" s="3" t="str">
        <f t="shared" si="15"/>
        <v>N/A</v>
      </c>
      <c r="AC53" s="3" t="str">
        <f t="shared" si="16"/>
        <v>N/A</v>
      </c>
      <c r="AD53" s="3" t="str">
        <f t="shared" si="17"/>
        <v>N/A</v>
      </c>
    </row>
    <row r="54" spans="1:30" x14ac:dyDescent="0.35">
      <c r="A54" t="s">
        <v>180</v>
      </c>
      <c r="B54" t="s">
        <v>257</v>
      </c>
      <c r="C54" t="s">
        <v>258</v>
      </c>
      <c r="D54" t="s">
        <v>103</v>
      </c>
      <c r="E54" s="1">
        <v>2313</v>
      </c>
      <c r="F54" s="2" t="s">
        <v>1300</v>
      </c>
      <c r="G54" s="2">
        <v>6.17</v>
      </c>
      <c r="H54" t="s">
        <v>1197</v>
      </c>
      <c r="I54" s="3">
        <f t="shared" si="18"/>
        <v>13878</v>
      </c>
      <c r="J54" s="3">
        <f t="shared" si="19"/>
        <v>14155.56</v>
      </c>
      <c r="K54" s="3">
        <f t="shared" si="20"/>
        <v>14456.25</v>
      </c>
      <c r="L54" s="3">
        <f t="shared" si="21"/>
        <v>14641.29</v>
      </c>
      <c r="M54" t="str">
        <f t="shared" si="0"/>
        <v>N/A</v>
      </c>
      <c r="N54" s="3" t="str">
        <f t="shared" si="1"/>
        <v>N/A</v>
      </c>
      <c r="O54" s="3" t="str">
        <f t="shared" si="2"/>
        <v>N/A</v>
      </c>
      <c r="P54" s="3" t="str">
        <f t="shared" si="3"/>
        <v>N/A</v>
      </c>
      <c r="Q54" s="3">
        <f t="shared" si="4"/>
        <v>14155.56</v>
      </c>
      <c r="R54" s="3" t="str">
        <f t="shared" si="5"/>
        <v>N/A</v>
      </c>
      <c r="S54" s="3" t="str">
        <f t="shared" si="6"/>
        <v>N/A</v>
      </c>
      <c r="T54" s="3" t="str">
        <f t="shared" si="7"/>
        <v>N/A</v>
      </c>
      <c r="U54" s="3" t="str">
        <f t="shared" si="8"/>
        <v>N/A</v>
      </c>
      <c r="V54" s="3" t="str">
        <f t="shared" si="9"/>
        <v>N/A</v>
      </c>
      <c r="W54" s="3" t="str">
        <f t="shared" si="10"/>
        <v>N/A</v>
      </c>
      <c r="X54" s="3" t="str">
        <f t="shared" si="11"/>
        <v>N/A</v>
      </c>
      <c r="Y54" s="3" t="str">
        <f t="shared" si="12"/>
        <v>N/A</v>
      </c>
      <c r="Z54" s="3" t="str">
        <f t="shared" si="13"/>
        <v>N/A</v>
      </c>
      <c r="AA54" s="3" t="str">
        <f t="shared" si="14"/>
        <v>N/A</v>
      </c>
      <c r="AB54" s="3" t="str">
        <f t="shared" si="15"/>
        <v>N/A</v>
      </c>
      <c r="AC54" s="3" t="str">
        <f t="shared" si="16"/>
        <v>N/A</v>
      </c>
      <c r="AD54" s="3" t="str">
        <f t="shared" si="17"/>
        <v>N/A</v>
      </c>
    </row>
    <row r="55" spans="1:30" x14ac:dyDescent="0.35">
      <c r="A55" t="s">
        <v>180</v>
      </c>
      <c r="B55" t="s">
        <v>222</v>
      </c>
      <c r="C55" t="s">
        <v>279</v>
      </c>
      <c r="D55" t="s">
        <v>103</v>
      </c>
      <c r="E55" s="1">
        <v>1687</v>
      </c>
      <c r="F55" s="2" t="s">
        <v>1237</v>
      </c>
      <c r="G55" s="2">
        <v>4.51</v>
      </c>
      <c r="H55" t="s">
        <v>1197</v>
      </c>
      <c r="I55" s="3">
        <f t="shared" si="18"/>
        <v>10122</v>
      </c>
      <c r="J55" s="3">
        <f t="shared" si="19"/>
        <v>10324.44</v>
      </c>
      <c r="K55" s="3">
        <f t="shared" si="20"/>
        <v>10543.75</v>
      </c>
      <c r="L55" s="3">
        <f t="shared" si="21"/>
        <v>10678.710000000001</v>
      </c>
      <c r="M55" t="str">
        <f t="shared" si="0"/>
        <v>N/A</v>
      </c>
      <c r="N55" s="3" t="str">
        <f t="shared" si="1"/>
        <v>N/A</v>
      </c>
      <c r="O55" s="3" t="str">
        <f t="shared" si="2"/>
        <v>N/A</v>
      </c>
      <c r="P55" s="3" t="str">
        <f t="shared" si="3"/>
        <v>N/A</v>
      </c>
      <c r="Q55" s="3">
        <f t="shared" si="4"/>
        <v>10324.44</v>
      </c>
      <c r="R55" s="3" t="str">
        <f t="shared" si="5"/>
        <v>N/A</v>
      </c>
      <c r="S55" s="3" t="str">
        <f t="shared" si="6"/>
        <v>N/A</v>
      </c>
      <c r="T55" s="3" t="str">
        <f t="shared" si="7"/>
        <v>N/A</v>
      </c>
      <c r="U55" s="3" t="str">
        <f t="shared" si="8"/>
        <v>N/A</v>
      </c>
      <c r="V55" s="3" t="str">
        <f t="shared" si="9"/>
        <v>N/A</v>
      </c>
      <c r="W55" s="3" t="str">
        <f t="shared" si="10"/>
        <v>N/A</v>
      </c>
      <c r="X55" s="3" t="str">
        <f t="shared" si="11"/>
        <v>N/A</v>
      </c>
      <c r="Y55" s="3" t="str">
        <f t="shared" si="12"/>
        <v>N/A</v>
      </c>
      <c r="Z55" s="3" t="str">
        <f t="shared" si="13"/>
        <v>N/A</v>
      </c>
      <c r="AA55" s="3" t="str">
        <f t="shared" si="14"/>
        <v>N/A</v>
      </c>
      <c r="AB55" s="3" t="str">
        <f t="shared" si="15"/>
        <v>N/A</v>
      </c>
      <c r="AC55" s="3" t="str">
        <f t="shared" si="16"/>
        <v>N/A</v>
      </c>
      <c r="AD55" s="3" t="str">
        <f t="shared" si="17"/>
        <v>N/A</v>
      </c>
    </row>
    <row r="56" spans="1:30" x14ac:dyDescent="0.35">
      <c r="A56" t="s">
        <v>180</v>
      </c>
      <c r="B56" t="s">
        <v>208</v>
      </c>
      <c r="C56" t="s">
        <v>282</v>
      </c>
      <c r="D56" t="s">
        <v>103</v>
      </c>
      <c r="E56" s="1">
        <v>3083</v>
      </c>
      <c r="F56" s="2" t="s">
        <v>1273</v>
      </c>
      <c r="G56" s="2">
        <v>8.83</v>
      </c>
      <c r="H56" t="s">
        <v>1197</v>
      </c>
      <c r="I56" s="3">
        <f t="shared" si="18"/>
        <v>18498</v>
      </c>
      <c r="J56" s="3">
        <f t="shared" si="19"/>
        <v>18867.96</v>
      </c>
      <c r="K56" s="3">
        <f t="shared" si="20"/>
        <v>19268.75</v>
      </c>
      <c r="L56" s="3">
        <f t="shared" si="21"/>
        <v>19515.39</v>
      </c>
      <c r="M56" t="str">
        <f t="shared" si="0"/>
        <v>N/A</v>
      </c>
      <c r="N56" s="3" t="str">
        <f t="shared" si="1"/>
        <v>N/A</v>
      </c>
      <c r="O56" s="3" t="str">
        <f t="shared" si="2"/>
        <v>N/A</v>
      </c>
      <c r="P56" s="3" t="str">
        <f t="shared" si="3"/>
        <v>N/A</v>
      </c>
      <c r="Q56" s="3">
        <f t="shared" si="4"/>
        <v>18867.96</v>
      </c>
      <c r="R56" s="3" t="str">
        <f t="shared" si="5"/>
        <v>N/A</v>
      </c>
      <c r="S56" s="3" t="str">
        <f t="shared" si="6"/>
        <v>N/A</v>
      </c>
      <c r="T56" s="3" t="str">
        <f t="shared" si="7"/>
        <v>N/A</v>
      </c>
      <c r="U56" s="3" t="str">
        <f t="shared" si="8"/>
        <v>N/A</v>
      </c>
      <c r="V56" s="3" t="str">
        <f t="shared" si="9"/>
        <v>N/A</v>
      </c>
      <c r="W56" s="3" t="str">
        <f t="shared" si="10"/>
        <v>N/A</v>
      </c>
      <c r="X56" s="3" t="str">
        <f t="shared" si="11"/>
        <v>N/A</v>
      </c>
      <c r="Y56" s="3" t="str">
        <f t="shared" si="12"/>
        <v>N/A</v>
      </c>
      <c r="Z56" s="3" t="str">
        <f t="shared" si="13"/>
        <v>N/A</v>
      </c>
      <c r="AA56" s="3" t="str">
        <f t="shared" si="14"/>
        <v>N/A</v>
      </c>
      <c r="AB56" s="3" t="str">
        <f t="shared" si="15"/>
        <v>N/A</v>
      </c>
      <c r="AC56" s="3" t="str">
        <f t="shared" si="16"/>
        <v>N/A</v>
      </c>
      <c r="AD56" s="3" t="str">
        <f t="shared" si="17"/>
        <v>N/A</v>
      </c>
    </row>
    <row r="57" spans="1:30" x14ac:dyDescent="0.35">
      <c r="A57" t="s">
        <v>180</v>
      </c>
      <c r="B57" t="s">
        <v>283</v>
      </c>
      <c r="C57" t="s">
        <v>284</v>
      </c>
      <c r="D57" t="s">
        <v>103</v>
      </c>
      <c r="E57" s="1">
        <v>7167</v>
      </c>
      <c r="F57" s="2" t="s">
        <v>1280</v>
      </c>
      <c r="G57" s="2">
        <v>18.260000000000002</v>
      </c>
      <c r="H57" t="s">
        <v>1197</v>
      </c>
      <c r="I57" s="3">
        <f t="shared" si="18"/>
        <v>43002</v>
      </c>
      <c r="J57" s="3">
        <f t="shared" si="19"/>
        <v>43862.04</v>
      </c>
      <c r="K57" s="3">
        <f t="shared" si="20"/>
        <v>44793.75</v>
      </c>
      <c r="L57" s="3">
        <f t="shared" si="21"/>
        <v>45367.11</v>
      </c>
      <c r="M57" t="str">
        <f t="shared" si="0"/>
        <v>N/A</v>
      </c>
      <c r="N57" s="3" t="str">
        <f t="shared" si="1"/>
        <v>N/A</v>
      </c>
      <c r="O57" s="3" t="str">
        <f t="shared" si="2"/>
        <v>N/A</v>
      </c>
      <c r="P57" s="3" t="str">
        <f t="shared" si="3"/>
        <v>N/A</v>
      </c>
      <c r="Q57" s="3">
        <f t="shared" si="4"/>
        <v>43862.04</v>
      </c>
      <c r="R57" s="3" t="str">
        <f t="shared" si="5"/>
        <v>N/A</v>
      </c>
      <c r="S57" s="3" t="str">
        <f t="shared" si="6"/>
        <v>N/A</v>
      </c>
      <c r="T57" s="3" t="str">
        <f t="shared" si="7"/>
        <v>N/A</v>
      </c>
      <c r="U57" s="3" t="str">
        <f t="shared" si="8"/>
        <v>N/A</v>
      </c>
      <c r="V57" s="3" t="str">
        <f t="shared" si="9"/>
        <v>N/A</v>
      </c>
      <c r="W57" s="3" t="str">
        <f t="shared" si="10"/>
        <v>N/A</v>
      </c>
      <c r="X57" s="3" t="str">
        <f t="shared" si="11"/>
        <v>N/A</v>
      </c>
      <c r="Y57" s="3" t="str">
        <f t="shared" si="12"/>
        <v>N/A</v>
      </c>
      <c r="Z57" s="3" t="str">
        <f t="shared" si="13"/>
        <v>N/A</v>
      </c>
      <c r="AA57" s="3" t="str">
        <f t="shared" si="14"/>
        <v>N/A</v>
      </c>
      <c r="AB57" s="3" t="str">
        <f t="shared" si="15"/>
        <v>N/A</v>
      </c>
      <c r="AC57" s="3" t="str">
        <f t="shared" si="16"/>
        <v>N/A</v>
      </c>
      <c r="AD57" s="3" t="str">
        <f t="shared" si="17"/>
        <v>N/A</v>
      </c>
    </row>
    <row r="58" spans="1:30" x14ac:dyDescent="0.35">
      <c r="A58" t="s">
        <v>180</v>
      </c>
      <c r="B58" t="s">
        <v>332</v>
      </c>
      <c r="C58" t="s">
        <v>333</v>
      </c>
      <c r="D58" t="s">
        <v>103</v>
      </c>
      <c r="E58" s="1">
        <v>2714</v>
      </c>
      <c r="F58" s="2" t="s">
        <v>1301</v>
      </c>
      <c r="G58" s="2">
        <v>6.52</v>
      </c>
      <c r="H58" t="s">
        <v>1197</v>
      </c>
      <c r="I58" s="3">
        <f t="shared" si="18"/>
        <v>16284</v>
      </c>
      <c r="J58" s="3">
        <f t="shared" si="19"/>
        <v>16609.68</v>
      </c>
      <c r="K58" s="3">
        <f t="shared" si="20"/>
        <v>16962.5</v>
      </c>
      <c r="L58" s="3">
        <f t="shared" si="21"/>
        <v>17179.62</v>
      </c>
      <c r="M58" t="str">
        <f t="shared" si="0"/>
        <v>N/A</v>
      </c>
      <c r="N58" s="3" t="str">
        <f t="shared" si="1"/>
        <v>N/A</v>
      </c>
      <c r="O58" s="3" t="str">
        <f t="shared" si="2"/>
        <v>N/A</v>
      </c>
      <c r="P58" s="3" t="str">
        <f t="shared" si="3"/>
        <v>N/A</v>
      </c>
      <c r="Q58" s="3">
        <f t="shared" si="4"/>
        <v>16609.68</v>
      </c>
      <c r="R58" s="3" t="str">
        <f t="shared" si="5"/>
        <v>N/A</v>
      </c>
      <c r="S58" s="3" t="str">
        <f t="shared" si="6"/>
        <v>N/A</v>
      </c>
      <c r="T58" s="3" t="str">
        <f t="shared" si="7"/>
        <v>N/A</v>
      </c>
      <c r="U58" s="3" t="str">
        <f t="shared" si="8"/>
        <v>N/A</v>
      </c>
      <c r="V58" s="3" t="str">
        <f t="shared" si="9"/>
        <v>N/A</v>
      </c>
      <c r="W58" s="3" t="str">
        <f t="shared" si="10"/>
        <v>N/A</v>
      </c>
      <c r="X58" s="3" t="str">
        <f t="shared" si="11"/>
        <v>N/A</v>
      </c>
      <c r="Y58" s="3" t="str">
        <f t="shared" si="12"/>
        <v>N/A</v>
      </c>
      <c r="Z58" s="3" t="str">
        <f t="shared" si="13"/>
        <v>N/A</v>
      </c>
      <c r="AA58" s="3" t="str">
        <f t="shared" si="14"/>
        <v>N/A</v>
      </c>
      <c r="AB58" s="3" t="str">
        <f t="shared" si="15"/>
        <v>N/A</v>
      </c>
      <c r="AC58" s="3" t="str">
        <f t="shared" si="16"/>
        <v>N/A</v>
      </c>
      <c r="AD58" s="3" t="str">
        <f t="shared" si="17"/>
        <v>N/A</v>
      </c>
    </row>
    <row r="59" spans="1:30" x14ac:dyDescent="0.35">
      <c r="A59" t="s">
        <v>180</v>
      </c>
      <c r="B59" t="s">
        <v>225</v>
      </c>
      <c r="C59" t="s">
        <v>336</v>
      </c>
      <c r="D59" t="s">
        <v>103</v>
      </c>
      <c r="E59" s="1">
        <v>4217</v>
      </c>
      <c r="F59" s="2" t="s">
        <v>1245</v>
      </c>
      <c r="G59" s="2">
        <v>8.99</v>
      </c>
      <c r="H59" t="s">
        <v>1197</v>
      </c>
      <c r="I59" s="3">
        <f t="shared" si="18"/>
        <v>25302</v>
      </c>
      <c r="J59" s="3">
        <f t="shared" si="19"/>
        <v>25808.04</v>
      </c>
      <c r="K59" s="3">
        <f t="shared" si="20"/>
        <v>26356.25</v>
      </c>
      <c r="L59" s="3">
        <f t="shared" si="21"/>
        <v>26693.61</v>
      </c>
      <c r="M59" t="str">
        <f t="shared" si="0"/>
        <v>N/A</v>
      </c>
      <c r="N59" s="3" t="str">
        <f t="shared" si="1"/>
        <v>N/A</v>
      </c>
      <c r="O59" s="3" t="str">
        <f t="shared" si="2"/>
        <v>N/A</v>
      </c>
      <c r="P59" s="3" t="str">
        <f t="shared" si="3"/>
        <v>N/A</v>
      </c>
      <c r="Q59" s="3">
        <f t="shared" si="4"/>
        <v>25808.04</v>
      </c>
      <c r="R59" s="3" t="str">
        <f t="shared" si="5"/>
        <v>N/A</v>
      </c>
      <c r="S59" s="3" t="str">
        <f t="shared" si="6"/>
        <v>N/A</v>
      </c>
      <c r="T59" s="3" t="str">
        <f t="shared" si="7"/>
        <v>N/A</v>
      </c>
      <c r="U59" s="3" t="str">
        <f t="shared" si="8"/>
        <v>N/A</v>
      </c>
      <c r="V59" s="3" t="str">
        <f t="shared" si="9"/>
        <v>N/A</v>
      </c>
      <c r="W59" s="3" t="str">
        <f t="shared" si="10"/>
        <v>N/A</v>
      </c>
      <c r="X59" s="3" t="str">
        <f t="shared" si="11"/>
        <v>N/A</v>
      </c>
      <c r="Y59" s="3" t="str">
        <f t="shared" si="12"/>
        <v>N/A</v>
      </c>
      <c r="Z59" s="3" t="str">
        <f t="shared" si="13"/>
        <v>N/A</v>
      </c>
      <c r="AA59" s="3" t="str">
        <f t="shared" si="14"/>
        <v>N/A</v>
      </c>
      <c r="AB59" s="3" t="str">
        <f t="shared" si="15"/>
        <v>N/A</v>
      </c>
      <c r="AC59" s="3" t="str">
        <f t="shared" si="16"/>
        <v>N/A</v>
      </c>
      <c r="AD59" s="3" t="str">
        <f t="shared" si="17"/>
        <v>N/A</v>
      </c>
    </row>
    <row r="60" spans="1:30" x14ac:dyDescent="0.35">
      <c r="A60" t="s">
        <v>180</v>
      </c>
      <c r="B60" t="s">
        <v>299</v>
      </c>
      <c r="C60" t="s">
        <v>337</v>
      </c>
      <c r="D60" t="s">
        <v>103</v>
      </c>
      <c r="E60" s="1">
        <v>1460</v>
      </c>
      <c r="F60" s="2" t="s">
        <v>1295</v>
      </c>
      <c r="G60" s="2">
        <v>3.64</v>
      </c>
      <c r="H60" t="s">
        <v>1197</v>
      </c>
      <c r="I60" s="3" t="str">
        <f t="shared" si="18"/>
        <v>not eligible</v>
      </c>
      <c r="J60" s="3" t="str">
        <f t="shared" si="19"/>
        <v>not eligible</v>
      </c>
      <c r="K60" s="3" t="str">
        <f t="shared" si="20"/>
        <v>not eligible</v>
      </c>
      <c r="L60" s="3" t="str">
        <f t="shared" si="21"/>
        <v>not eligible</v>
      </c>
      <c r="M60" t="str">
        <f t="shared" si="0"/>
        <v>N/A</v>
      </c>
      <c r="N60" s="3" t="str">
        <f t="shared" si="1"/>
        <v>N/A</v>
      </c>
      <c r="O60" s="3" t="str">
        <f t="shared" si="2"/>
        <v>N/A</v>
      </c>
      <c r="P60" s="3" t="str">
        <f t="shared" si="3"/>
        <v>N/A</v>
      </c>
      <c r="Q60" s="3" t="str">
        <f t="shared" si="4"/>
        <v>not eligible</v>
      </c>
      <c r="R60" s="3" t="str">
        <f t="shared" si="5"/>
        <v>N/A</v>
      </c>
      <c r="S60" s="3" t="str">
        <f t="shared" si="6"/>
        <v>N/A</v>
      </c>
      <c r="T60" s="3" t="str">
        <f t="shared" si="7"/>
        <v>N/A</v>
      </c>
      <c r="U60" s="3" t="str">
        <f t="shared" si="8"/>
        <v>N/A</v>
      </c>
      <c r="V60" s="3" t="str">
        <f t="shared" si="9"/>
        <v>N/A</v>
      </c>
      <c r="W60" s="3" t="str">
        <f t="shared" si="10"/>
        <v>N/A</v>
      </c>
      <c r="X60" s="3" t="str">
        <f t="shared" si="11"/>
        <v>N/A</v>
      </c>
      <c r="Y60" s="3" t="str">
        <f t="shared" si="12"/>
        <v>N/A</v>
      </c>
      <c r="Z60" s="3" t="str">
        <f t="shared" si="13"/>
        <v>N/A</v>
      </c>
      <c r="AA60" s="3" t="str">
        <f t="shared" si="14"/>
        <v>N/A</v>
      </c>
      <c r="AB60" s="3" t="str">
        <f t="shared" si="15"/>
        <v>N/A</v>
      </c>
      <c r="AC60" s="3" t="str">
        <f t="shared" si="16"/>
        <v>N/A</v>
      </c>
      <c r="AD60" s="3" t="str">
        <f t="shared" si="17"/>
        <v>N/A</v>
      </c>
    </row>
    <row r="61" spans="1:30" x14ac:dyDescent="0.35">
      <c r="A61" t="s">
        <v>180</v>
      </c>
      <c r="B61" t="s">
        <v>313</v>
      </c>
      <c r="C61" t="s">
        <v>341</v>
      </c>
      <c r="D61" t="s">
        <v>103</v>
      </c>
      <c r="E61" s="1">
        <v>2540</v>
      </c>
      <c r="F61" s="2" t="s">
        <v>1317</v>
      </c>
      <c r="G61" s="2">
        <v>6.19</v>
      </c>
      <c r="H61" t="s">
        <v>1197</v>
      </c>
      <c r="I61" s="3">
        <f t="shared" si="18"/>
        <v>15240</v>
      </c>
      <c r="J61" s="3">
        <f t="shared" si="19"/>
        <v>15544.800000000001</v>
      </c>
      <c r="K61" s="3">
        <f t="shared" si="20"/>
        <v>15875</v>
      </c>
      <c r="L61" s="3">
        <f t="shared" si="21"/>
        <v>16078.2</v>
      </c>
      <c r="M61" t="str">
        <f t="shared" si="0"/>
        <v>N/A</v>
      </c>
      <c r="N61" s="3" t="str">
        <f t="shared" si="1"/>
        <v>N/A</v>
      </c>
      <c r="O61" s="3" t="str">
        <f t="shared" si="2"/>
        <v>N/A</v>
      </c>
      <c r="P61" s="3" t="str">
        <f t="shared" si="3"/>
        <v>N/A</v>
      </c>
      <c r="Q61" s="3">
        <f t="shared" si="4"/>
        <v>15544.800000000001</v>
      </c>
      <c r="R61" s="3" t="str">
        <f t="shared" si="5"/>
        <v>N/A</v>
      </c>
      <c r="S61" s="3" t="str">
        <f t="shared" si="6"/>
        <v>N/A</v>
      </c>
      <c r="T61" s="3" t="str">
        <f t="shared" si="7"/>
        <v>N/A</v>
      </c>
      <c r="U61" s="3" t="str">
        <f t="shared" si="8"/>
        <v>N/A</v>
      </c>
      <c r="V61" s="3" t="str">
        <f t="shared" si="9"/>
        <v>N/A</v>
      </c>
      <c r="W61" s="3" t="str">
        <f t="shared" si="10"/>
        <v>N/A</v>
      </c>
      <c r="X61" s="3" t="str">
        <f t="shared" si="11"/>
        <v>N/A</v>
      </c>
      <c r="Y61" s="3" t="str">
        <f t="shared" si="12"/>
        <v>N/A</v>
      </c>
      <c r="Z61" s="3" t="str">
        <f t="shared" si="13"/>
        <v>N/A</v>
      </c>
      <c r="AA61" s="3" t="str">
        <f t="shared" si="14"/>
        <v>N/A</v>
      </c>
      <c r="AB61" s="3" t="str">
        <f t="shared" si="15"/>
        <v>N/A</v>
      </c>
      <c r="AC61" s="3" t="str">
        <f t="shared" si="16"/>
        <v>N/A</v>
      </c>
      <c r="AD61" s="3" t="str">
        <f t="shared" si="17"/>
        <v>N/A</v>
      </c>
    </row>
    <row r="62" spans="1:30" x14ac:dyDescent="0.35">
      <c r="A62" t="s">
        <v>180</v>
      </c>
      <c r="B62" t="s">
        <v>352</v>
      </c>
      <c r="C62" t="s">
        <v>353</v>
      </c>
      <c r="D62" t="s">
        <v>103</v>
      </c>
      <c r="E62" s="1">
        <v>2198</v>
      </c>
      <c r="F62" s="2" t="s">
        <v>1269</v>
      </c>
      <c r="G62" s="2">
        <v>5.24</v>
      </c>
      <c r="H62" t="s">
        <v>1197</v>
      </c>
      <c r="I62" s="3">
        <f t="shared" si="18"/>
        <v>13188</v>
      </c>
      <c r="J62" s="3">
        <f t="shared" si="19"/>
        <v>13451.76</v>
      </c>
      <c r="K62" s="3">
        <f t="shared" si="20"/>
        <v>13737.5</v>
      </c>
      <c r="L62" s="3">
        <f t="shared" si="21"/>
        <v>13913.34</v>
      </c>
      <c r="M62" t="str">
        <f t="shared" si="0"/>
        <v>N/A</v>
      </c>
      <c r="N62" s="3" t="str">
        <f t="shared" si="1"/>
        <v>N/A</v>
      </c>
      <c r="O62" s="3" t="str">
        <f t="shared" si="2"/>
        <v>N/A</v>
      </c>
      <c r="P62" s="3" t="str">
        <f t="shared" si="3"/>
        <v>N/A</v>
      </c>
      <c r="Q62" s="3">
        <f t="shared" si="4"/>
        <v>13451.76</v>
      </c>
      <c r="R62" s="3" t="str">
        <f t="shared" si="5"/>
        <v>N/A</v>
      </c>
      <c r="S62" s="3" t="str">
        <f t="shared" si="6"/>
        <v>N/A</v>
      </c>
      <c r="T62" s="3" t="str">
        <f t="shared" si="7"/>
        <v>N/A</v>
      </c>
      <c r="U62" s="3" t="str">
        <f t="shared" si="8"/>
        <v>N/A</v>
      </c>
      <c r="V62" s="3" t="str">
        <f t="shared" si="9"/>
        <v>N/A</v>
      </c>
      <c r="W62" s="3" t="str">
        <f t="shared" si="10"/>
        <v>N/A</v>
      </c>
      <c r="X62" s="3" t="str">
        <f t="shared" si="11"/>
        <v>N/A</v>
      </c>
      <c r="Y62" s="3" t="str">
        <f t="shared" si="12"/>
        <v>N/A</v>
      </c>
      <c r="Z62" s="3" t="str">
        <f t="shared" si="13"/>
        <v>N/A</v>
      </c>
      <c r="AA62" s="3" t="str">
        <f t="shared" si="14"/>
        <v>N/A</v>
      </c>
      <c r="AB62" s="3" t="str">
        <f t="shared" si="15"/>
        <v>N/A</v>
      </c>
      <c r="AC62" s="3" t="str">
        <f t="shared" si="16"/>
        <v>N/A</v>
      </c>
      <c r="AD62" s="3" t="str">
        <f t="shared" si="17"/>
        <v>N/A</v>
      </c>
    </row>
    <row r="63" spans="1:30" x14ac:dyDescent="0.35">
      <c r="A63" t="s">
        <v>180</v>
      </c>
      <c r="B63" t="s">
        <v>367</v>
      </c>
      <c r="C63" t="s">
        <v>368</v>
      </c>
      <c r="D63" t="s">
        <v>103</v>
      </c>
      <c r="E63" s="1">
        <v>1706</v>
      </c>
      <c r="F63" s="2" t="s">
        <v>1298</v>
      </c>
      <c r="G63" s="2">
        <v>4.25</v>
      </c>
      <c r="H63" t="s">
        <v>1197</v>
      </c>
      <c r="I63" s="3">
        <f t="shared" si="18"/>
        <v>10236</v>
      </c>
      <c r="J63" s="3">
        <f t="shared" si="19"/>
        <v>10440.719999999999</v>
      </c>
      <c r="K63" s="3">
        <f t="shared" si="20"/>
        <v>10662.5</v>
      </c>
      <c r="L63" s="3">
        <f t="shared" si="21"/>
        <v>10798.98</v>
      </c>
      <c r="M63" t="str">
        <f t="shared" si="0"/>
        <v>N/A</v>
      </c>
      <c r="N63" s="3" t="str">
        <f t="shared" si="1"/>
        <v>N/A</v>
      </c>
      <c r="O63" s="3" t="str">
        <f t="shared" si="2"/>
        <v>N/A</v>
      </c>
      <c r="P63" s="3" t="str">
        <f t="shared" si="3"/>
        <v>N/A</v>
      </c>
      <c r="Q63" s="3">
        <f t="shared" si="4"/>
        <v>10440.719999999999</v>
      </c>
      <c r="R63" s="3" t="str">
        <f t="shared" si="5"/>
        <v>N/A</v>
      </c>
      <c r="S63" s="3" t="str">
        <f t="shared" si="6"/>
        <v>N/A</v>
      </c>
      <c r="T63" s="3" t="str">
        <f t="shared" si="7"/>
        <v>N/A</v>
      </c>
      <c r="U63" s="3" t="str">
        <f t="shared" si="8"/>
        <v>N/A</v>
      </c>
      <c r="V63" s="3" t="str">
        <f t="shared" si="9"/>
        <v>N/A</v>
      </c>
      <c r="W63" s="3" t="str">
        <f t="shared" si="10"/>
        <v>N/A</v>
      </c>
      <c r="X63" s="3" t="str">
        <f t="shared" si="11"/>
        <v>N/A</v>
      </c>
      <c r="Y63" s="3" t="str">
        <f t="shared" si="12"/>
        <v>N/A</v>
      </c>
      <c r="Z63" s="3" t="str">
        <f t="shared" si="13"/>
        <v>N/A</v>
      </c>
      <c r="AA63" s="3" t="str">
        <f t="shared" si="14"/>
        <v>N/A</v>
      </c>
      <c r="AB63" s="3" t="str">
        <f t="shared" si="15"/>
        <v>N/A</v>
      </c>
      <c r="AC63" s="3" t="str">
        <f t="shared" si="16"/>
        <v>N/A</v>
      </c>
      <c r="AD63" s="3" t="str">
        <f t="shared" si="17"/>
        <v>N/A</v>
      </c>
    </row>
    <row r="64" spans="1:30" x14ac:dyDescent="0.35">
      <c r="A64" t="s">
        <v>180</v>
      </c>
      <c r="B64" t="s">
        <v>342</v>
      </c>
      <c r="C64" t="s">
        <v>385</v>
      </c>
      <c r="D64" t="s">
        <v>103</v>
      </c>
      <c r="E64" s="1">
        <v>5962</v>
      </c>
      <c r="F64" s="2" t="s">
        <v>1281</v>
      </c>
      <c r="G64" s="2">
        <v>14.73</v>
      </c>
      <c r="H64" t="s">
        <v>1197</v>
      </c>
      <c r="I64" s="3">
        <f t="shared" si="18"/>
        <v>35772</v>
      </c>
      <c r="J64" s="3">
        <f t="shared" si="19"/>
        <v>36487.440000000002</v>
      </c>
      <c r="K64" s="3">
        <f t="shared" si="20"/>
        <v>37262.5</v>
      </c>
      <c r="L64" s="3">
        <f t="shared" si="21"/>
        <v>37739.46</v>
      </c>
      <c r="M64" t="str">
        <f t="shared" si="0"/>
        <v>N/A</v>
      </c>
      <c r="N64" s="3" t="str">
        <f t="shared" si="1"/>
        <v>N/A</v>
      </c>
      <c r="O64" s="3" t="str">
        <f t="shared" si="2"/>
        <v>N/A</v>
      </c>
      <c r="P64" s="3" t="str">
        <f t="shared" si="3"/>
        <v>N/A</v>
      </c>
      <c r="Q64" s="3">
        <f t="shared" si="4"/>
        <v>36487.440000000002</v>
      </c>
      <c r="R64" s="3" t="str">
        <f t="shared" si="5"/>
        <v>N/A</v>
      </c>
      <c r="S64" s="3" t="str">
        <f t="shared" si="6"/>
        <v>N/A</v>
      </c>
      <c r="T64" s="3" t="str">
        <f t="shared" si="7"/>
        <v>N/A</v>
      </c>
      <c r="U64" s="3" t="str">
        <f t="shared" si="8"/>
        <v>N/A</v>
      </c>
      <c r="V64" s="3" t="str">
        <f t="shared" si="9"/>
        <v>N/A</v>
      </c>
      <c r="W64" s="3" t="str">
        <f t="shared" si="10"/>
        <v>N/A</v>
      </c>
      <c r="X64" s="3" t="str">
        <f t="shared" si="11"/>
        <v>N/A</v>
      </c>
      <c r="Y64" s="3" t="str">
        <f t="shared" si="12"/>
        <v>N/A</v>
      </c>
      <c r="Z64" s="3" t="str">
        <f t="shared" si="13"/>
        <v>N/A</v>
      </c>
      <c r="AA64" s="3" t="str">
        <f t="shared" si="14"/>
        <v>N/A</v>
      </c>
      <c r="AB64" s="3" t="str">
        <f t="shared" si="15"/>
        <v>N/A</v>
      </c>
      <c r="AC64" s="3" t="str">
        <f t="shared" si="16"/>
        <v>N/A</v>
      </c>
      <c r="AD64" s="3" t="str">
        <f t="shared" si="17"/>
        <v>N/A</v>
      </c>
    </row>
    <row r="65" spans="1:30" x14ac:dyDescent="0.35">
      <c r="A65" t="s">
        <v>180</v>
      </c>
      <c r="B65" t="s">
        <v>389</v>
      </c>
      <c r="C65" t="s">
        <v>390</v>
      </c>
      <c r="D65" t="s">
        <v>103</v>
      </c>
      <c r="E65" s="1">
        <v>3228</v>
      </c>
      <c r="F65" s="2" t="s">
        <v>1247</v>
      </c>
      <c r="G65" s="2">
        <v>8.4700000000000006</v>
      </c>
      <c r="H65" t="s">
        <v>1197</v>
      </c>
      <c r="I65" s="3">
        <f t="shared" si="18"/>
        <v>19368</v>
      </c>
      <c r="J65" s="3">
        <f t="shared" si="19"/>
        <v>19755.36</v>
      </c>
      <c r="K65" s="3">
        <f t="shared" si="20"/>
        <v>20175</v>
      </c>
      <c r="L65" s="3">
        <f t="shared" si="21"/>
        <v>20433.240000000002</v>
      </c>
      <c r="M65" t="str">
        <f t="shared" si="0"/>
        <v>N/A</v>
      </c>
      <c r="N65" s="3" t="str">
        <f t="shared" si="1"/>
        <v>N/A</v>
      </c>
      <c r="O65" s="3" t="str">
        <f t="shared" si="2"/>
        <v>N/A</v>
      </c>
      <c r="P65" s="3" t="str">
        <f t="shared" si="3"/>
        <v>N/A</v>
      </c>
      <c r="Q65" s="3">
        <f t="shared" si="4"/>
        <v>19755.36</v>
      </c>
      <c r="R65" s="3" t="str">
        <f t="shared" si="5"/>
        <v>N/A</v>
      </c>
      <c r="S65" s="3" t="str">
        <f t="shared" si="6"/>
        <v>N/A</v>
      </c>
      <c r="T65" s="3" t="str">
        <f t="shared" si="7"/>
        <v>N/A</v>
      </c>
      <c r="U65" s="3" t="str">
        <f t="shared" si="8"/>
        <v>N/A</v>
      </c>
      <c r="V65" s="3" t="str">
        <f t="shared" si="9"/>
        <v>N/A</v>
      </c>
      <c r="W65" s="3" t="str">
        <f t="shared" si="10"/>
        <v>N/A</v>
      </c>
      <c r="X65" s="3" t="str">
        <f t="shared" si="11"/>
        <v>N/A</v>
      </c>
      <c r="Y65" s="3" t="str">
        <f t="shared" si="12"/>
        <v>N/A</v>
      </c>
      <c r="Z65" s="3" t="str">
        <f t="shared" si="13"/>
        <v>N/A</v>
      </c>
      <c r="AA65" s="3" t="str">
        <f t="shared" si="14"/>
        <v>N/A</v>
      </c>
      <c r="AB65" s="3" t="str">
        <f t="shared" si="15"/>
        <v>N/A</v>
      </c>
      <c r="AC65" s="3" t="str">
        <f t="shared" si="16"/>
        <v>N/A</v>
      </c>
      <c r="AD65" s="3" t="str">
        <f t="shared" si="17"/>
        <v>N/A</v>
      </c>
    </row>
    <row r="66" spans="1:30" x14ac:dyDescent="0.35">
      <c r="A66" t="s">
        <v>180</v>
      </c>
      <c r="B66" t="s">
        <v>350</v>
      </c>
      <c r="C66" t="s">
        <v>391</v>
      </c>
      <c r="D66" t="s">
        <v>103</v>
      </c>
      <c r="E66" s="1">
        <v>5854</v>
      </c>
      <c r="F66" s="2" t="s">
        <v>1253</v>
      </c>
      <c r="G66" s="2">
        <v>15.1</v>
      </c>
      <c r="H66" t="s">
        <v>1197</v>
      </c>
      <c r="I66" s="3">
        <f t="shared" si="18"/>
        <v>35124</v>
      </c>
      <c r="J66" s="3">
        <f t="shared" si="19"/>
        <v>35826.480000000003</v>
      </c>
      <c r="K66" s="3">
        <f t="shared" si="20"/>
        <v>36587.5</v>
      </c>
      <c r="L66" s="3">
        <f t="shared" si="21"/>
        <v>37055.82</v>
      </c>
      <c r="M66" t="str">
        <f t="shared" si="0"/>
        <v>N/A</v>
      </c>
      <c r="N66" s="3" t="str">
        <f t="shared" si="1"/>
        <v>N/A</v>
      </c>
      <c r="O66" s="3" t="str">
        <f t="shared" si="2"/>
        <v>N/A</v>
      </c>
      <c r="P66" s="3" t="str">
        <f t="shared" si="3"/>
        <v>N/A</v>
      </c>
      <c r="Q66" s="3">
        <f t="shared" si="4"/>
        <v>35826.480000000003</v>
      </c>
      <c r="R66" s="3" t="str">
        <f t="shared" si="5"/>
        <v>N/A</v>
      </c>
      <c r="S66" s="3" t="str">
        <f t="shared" si="6"/>
        <v>N/A</v>
      </c>
      <c r="T66" s="3" t="str">
        <f t="shared" si="7"/>
        <v>N/A</v>
      </c>
      <c r="U66" s="3" t="str">
        <f t="shared" si="8"/>
        <v>N/A</v>
      </c>
      <c r="V66" s="3" t="str">
        <f t="shared" si="9"/>
        <v>N/A</v>
      </c>
      <c r="W66" s="3" t="str">
        <f t="shared" si="10"/>
        <v>N/A</v>
      </c>
      <c r="X66" s="3" t="str">
        <f t="shared" si="11"/>
        <v>N/A</v>
      </c>
      <c r="Y66" s="3" t="str">
        <f t="shared" si="12"/>
        <v>N/A</v>
      </c>
      <c r="Z66" s="3" t="str">
        <f t="shared" si="13"/>
        <v>N/A</v>
      </c>
      <c r="AA66" s="3" t="str">
        <f t="shared" si="14"/>
        <v>N/A</v>
      </c>
      <c r="AB66" s="3" t="str">
        <f t="shared" si="15"/>
        <v>N/A</v>
      </c>
      <c r="AC66" s="3" t="str">
        <f t="shared" si="16"/>
        <v>N/A</v>
      </c>
      <c r="AD66" s="3" t="str">
        <f t="shared" si="17"/>
        <v>N/A</v>
      </c>
    </row>
    <row r="67" spans="1:30" x14ac:dyDescent="0.35">
      <c r="A67" t="s">
        <v>180</v>
      </c>
      <c r="B67" t="s">
        <v>311</v>
      </c>
      <c r="C67" t="s">
        <v>435</v>
      </c>
      <c r="D67" t="s">
        <v>103</v>
      </c>
      <c r="E67" s="1">
        <v>4035</v>
      </c>
      <c r="F67" s="2" t="s">
        <v>1266</v>
      </c>
      <c r="G67" s="2">
        <v>10.42</v>
      </c>
      <c r="H67" t="s">
        <v>1197</v>
      </c>
      <c r="I67" s="3">
        <f t="shared" si="18"/>
        <v>24210</v>
      </c>
      <c r="J67" s="3">
        <f t="shared" si="19"/>
        <v>24694.2</v>
      </c>
      <c r="K67" s="3">
        <f t="shared" si="20"/>
        <v>25218.75</v>
      </c>
      <c r="L67" s="3">
        <f t="shared" si="21"/>
        <v>25541.55</v>
      </c>
      <c r="M67" t="str">
        <f t="shared" ref="M67:M130" si="22">IF(AND(J67="not eligible",H67="Yes"),E67*1.75,"N/A")</f>
        <v>N/A</v>
      </c>
      <c r="N67" s="3" t="str">
        <f t="shared" ref="N67:N130" si="23">IF($D67="Australian Labor Party",$J67,"N/A")</f>
        <v>N/A</v>
      </c>
      <c r="O67" s="3" t="str">
        <f t="shared" ref="O67:O130" si="24">IF($D67="Liberal",$J67,"N/A")</f>
        <v>N/A</v>
      </c>
      <c r="P67" s="3" t="str">
        <f t="shared" ref="P67:P130" si="25">IF($D67="The Nationals",$J67,"N/A")</f>
        <v>N/A</v>
      </c>
      <c r="Q67" s="3">
        <f t="shared" ref="Q67:Q130" si="26">IF($D67="Australian Greens",$J67,"N/A")</f>
        <v>24694.2</v>
      </c>
      <c r="R67" s="3" t="str">
        <f t="shared" ref="R67:R130" si="27">IF($D67="Animal Justice Party",$J67,"N/A")</f>
        <v>N/A</v>
      </c>
      <c r="S67" s="3" t="str">
        <f t="shared" ref="S67:S130" si="28">IF($D67="AUSSIE BATTLER PARTY",$J67,"N/A")</f>
        <v>N/A</v>
      </c>
      <c r="T67" s="3" t="str">
        <f t="shared" ref="T67:T130" si="29">IF($D67="AUSTRALIAN COUNTRY PARTY",$J67,"N/A")</f>
        <v>N/A</v>
      </c>
      <c r="U67" s="3" t="str">
        <f t="shared" ref="U67:U130" si="30">IF($D67="AUSTRALIAN LIBERTY ALLIANCE",$J67,"N/A")</f>
        <v>N/A</v>
      </c>
      <c r="V67" s="3" t="str">
        <f t="shared" ref="V67:V130" si="31">IF($D67="DERRYN HINCH'S JUSTICE PARTY",$J67,"N/A")</f>
        <v>N/A</v>
      </c>
      <c r="W67" s="3" t="str">
        <f t="shared" ref="W67:W130" si="32">IF($D67="FIONA PATTEN'S REASON PARTY",$J67,"N/A")</f>
        <v>N/A</v>
      </c>
      <c r="X67" s="3" t="str">
        <f t="shared" ref="X67:X130" si="33">IF($D67="LABOUR DLP",$J67,"N/A")</f>
        <v>N/A</v>
      </c>
      <c r="Y67" s="3" t="str">
        <f t="shared" ref="Y67:Y130" si="34">IF($D67="LIBERAL DEMOCRATS",$J67,"N/A")</f>
        <v>N/A</v>
      </c>
      <c r="Z67" s="3" t="str">
        <f t="shared" ref="Z67:Z130" si="35">IF($D67="SHOOTERS, FISHERS &amp; FARMERS VIC",$J67,"N/A")</f>
        <v>N/A</v>
      </c>
      <c r="AA67" s="3" t="str">
        <f t="shared" ref="AA67:AA130" si="36">IF($D67="SUSTAINABLE AUSTRALIA",$J67,"N/A")</f>
        <v>N/A</v>
      </c>
      <c r="AB67" s="3" t="str">
        <f t="shared" ref="AB67:AB130" si="37">IF($D67="TRANSPORT MATTERS",$J67,"N/A")</f>
        <v>N/A</v>
      </c>
      <c r="AC67" s="3" t="str">
        <f t="shared" ref="AC67:AC130" si="38">IF($D67="VICTORIAN SOCIALISTS",$J67,"N/A")</f>
        <v>N/A</v>
      </c>
      <c r="AD67" s="3" t="str">
        <f t="shared" ref="AD67:AD130" si="39">IF($D67="",$J67,"N/A")</f>
        <v>N/A</v>
      </c>
    </row>
    <row r="68" spans="1:30" x14ac:dyDescent="0.35">
      <c r="A68" t="s">
        <v>180</v>
      </c>
      <c r="B68" t="s">
        <v>360</v>
      </c>
      <c r="C68" t="s">
        <v>437</v>
      </c>
      <c r="D68" t="s">
        <v>103</v>
      </c>
      <c r="E68" s="1">
        <v>2763</v>
      </c>
      <c r="F68" s="2" t="s">
        <v>1251</v>
      </c>
      <c r="G68" s="2">
        <v>7.52</v>
      </c>
      <c r="H68" t="s">
        <v>1197</v>
      </c>
      <c r="I68" s="3">
        <f t="shared" ref="I68:I131" si="40">IF(H68="Yes",E68*6, IF(G68&gt;=4,E68*6,"not eligible"))</f>
        <v>16578</v>
      </c>
      <c r="J68" s="3">
        <f t="shared" ref="J68:J131" si="41">IF(H68="Yes",E68*6.12, IF(G68&gt;=4,E68*6.12,"not eligible"))</f>
        <v>16909.560000000001</v>
      </c>
      <c r="K68" s="3">
        <f t="shared" ref="K68:K131" si="42">IF(H68="Yes",E68*6.25, IF(G68&gt;=4,E68*6.25,"not eligible"))</f>
        <v>17268.75</v>
      </c>
      <c r="L68" s="3">
        <f t="shared" ref="L68:L131" si="43">IF(H68="Yes",E68*6.33, IF(G68&gt;=4,E68*6.33,"not eligible"))</f>
        <v>17489.79</v>
      </c>
      <c r="M68" t="str">
        <f t="shared" si="22"/>
        <v>N/A</v>
      </c>
      <c r="N68" s="3" t="str">
        <f t="shared" si="23"/>
        <v>N/A</v>
      </c>
      <c r="O68" s="3" t="str">
        <f t="shared" si="24"/>
        <v>N/A</v>
      </c>
      <c r="P68" s="3" t="str">
        <f t="shared" si="25"/>
        <v>N/A</v>
      </c>
      <c r="Q68" s="3">
        <f t="shared" si="26"/>
        <v>16909.560000000001</v>
      </c>
      <c r="R68" s="3" t="str">
        <f t="shared" si="27"/>
        <v>N/A</v>
      </c>
      <c r="S68" s="3" t="str">
        <f t="shared" si="28"/>
        <v>N/A</v>
      </c>
      <c r="T68" s="3" t="str">
        <f t="shared" si="29"/>
        <v>N/A</v>
      </c>
      <c r="U68" s="3" t="str">
        <f t="shared" si="30"/>
        <v>N/A</v>
      </c>
      <c r="V68" s="3" t="str">
        <f t="shared" si="31"/>
        <v>N/A</v>
      </c>
      <c r="W68" s="3" t="str">
        <f t="shared" si="32"/>
        <v>N/A</v>
      </c>
      <c r="X68" s="3" t="str">
        <f t="shared" si="33"/>
        <v>N/A</v>
      </c>
      <c r="Y68" s="3" t="str">
        <f t="shared" si="34"/>
        <v>N/A</v>
      </c>
      <c r="Z68" s="3" t="str">
        <f t="shared" si="35"/>
        <v>N/A</v>
      </c>
      <c r="AA68" s="3" t="str">
        <f t="shared" si="36"/>
        <v>N/A</v>
      </c>
      <c r="AB68" s="3" t="str">
        <f t="shared" si="37"/>
        <v>N/A</v>
      </c>
      <c r="AC68" s="3" t="str">
        <f t="shared" si="38"/>
        <v>N/A</v>
      </c>
      <c r="AD68" s="3" t="str">
        <f t="shared" si="39"/>
        <v>N/A</v>
      </c>
    </row>
    <row r="69" spans="1:30" x14ac:dyDescent="0.35">
      <c r="A69" t="s">
        <v>180</v>
      </c>
      <c r="B69" t="s">
        <v>346</v>
      </c>
      <c r="C69" t="s">
        <v>442</v>
      </c>
      <c r="D69" t="s">
        <v>103</v>
      </c>
      <c r="E69" s="1">
        <v>2629</v>
      </c>
      <c r="F69" s="2" t="s">
        <v>1303</v>
      </c>
      <c r="G69" s="2">
        <v>6.85</v>
      </c>
      <c r="H69" t="s">
        <v>1197</v>
      </c>
      <c r="I69" s="3">
        <f t="shared" si="40"/>
        <v>15774</v>
      </c>
      <c r="J69" s="3">
        <f t="shared" si="41"/>
        <v>16089.48</v>
      </c>
      <c r="K69" s="3">
        <f t="shared" si="42"/>
        <v>16431.25</v>
      </c>
      <c r="L69" s="3">
        <f t="shared" si="43"/>
        <v>16641.57</v>
      </c>
      <c r="M69" t="str">
        <f t="shared" si="22"/>
        <v>N/A</v>
      </c>
      <c r="N69" s="3" t="str">
        <f t="shared" si="23"/>
        <v>N/A</v>
      </c>
      <c r="O69" s="3" t="str">
        <f t="shared" si="24"/>
        <v>N/A</v>
      </c>
      <c r="P69" s="3" t="str">
        <f t="shared" si="25"/>
        <v>N/A</v>
      </c>
      <c r="Q69" s="3">
        <f t="shared" si="26"/>
        <v>16089.48</v>
      </c>
      <c r="R69" s="3" t="str">
        <f t="shared" si="27"/>
        <v>N/A</v>
      </c>
      <c r="S69" s="3" t="str">
        <f t="shared" si="28"/>
        <v>N/A</v>
      </c>
      <c r="T69" s="3" t="str">
        <f t="shared" si="29"/>
        <v>N/A</v>
      </c>
      <c r="U69" s="3" t="str">
        <f t="shared" si="30"/>
        <v>N/A</v>
      </c>
      <c r="V69" s="3" t="str">
        <f t="shared" si="31"/>
        <v>N/A</v>
      </c>
      <c r="W69" s="3" t="str">
        <f t="shared" si="32"/>
        <v>N/A</v>
      </c>
      <c r="X69" s="3" t="str">
        <f t="shared" si="33"/>
        <v>N/A</v>
      </c>
      <c r="Y69" s="3" t="str">
        <f t="shared" si="34"/>
        <v>N/A</v>
      </c>
      <c r="Z69" s="3" t="str">
        <f t="shared" si="35"/>
        <v>N/A</v>
      </c>
      <c r="AA69" s="3" t="str">
        <f t="shared" si="36"/>
        <v>N/A</v>
      </c>
      <c r="AB69" s="3" t="str">
        <f t="shared" si="37"/>
        <v>N/A</v>
      </c>
      <c r="AC69" s="3" t="str">
        <f t="shared" si="38"/>
        <v>N/A</v>
      </c>
      <c r="AD69" s="3" t="str">
        <f t="shared" si="39"/>
        <v>N/A</v>
      </c>
    </row>
    <row r="70" spans="1:30" x14ac:dyDescent="0.35">
      <c r="A70" t="s">
        <v>180</v>
      </c>
      <c r="B70" t="s">
        <v>309</v>
      </c>
      <c r="C70" t="s">
        <v>443</v>
      </c>
      <c r="D70" t="s">
        <v>103</v>
      </c>
      <c r="E70" s="1">
        <v>2522</v>
      </c>
      <c r="F70" s="2" t="s">
        <v>1324</v>
      </c>
      <c r="G70" s="2">
        <v>6.53</v>
      </c>
      <c r="H70" t="s">
        <v>1197</v>
      </c>
      <c r="I70" s="3">
        <f t="shared" si="40"/>
        <v>15132</v>
      </c>
      <c r="J70" s="3">
        <f t="shared" si="41"/>
        <v>15434.64</v>
      </c>
      <c r="K70" s="3">
        <f t="shared" si="42"/>
        <v>15762.5</v>
      </c>
      <c r="L70" s="3">
        <f t="shared" si="43"/>
        <v>15964.26</v>
      </c>
      <c r="M70" t="str">
        <f t="shared" si="22"/>
        <v>N/A</v>
      </c>
      <c r="N70" s="3" t="str">
        <f t="shared" si="23"/>
        <v>N/A</v>
      </c>
      <c r="O70" s="3" t="str">
        <f t="shared" si="24"/>
        <v>N/A</v>
      </c>
      <c r="P70" s="3" t="str">
        <f t="shared" si="25"/>
        <v>N/A</v>
      </c>
      <c r="Q70" s="3">
        <f t="shared" si="26"/>
        <v>15434.64</v>
      </c>
      <c r="R70" s="3" t="str">
        <f t="shared" si="27"/>
        <v>N/A</v>
      </c>
      <c r="S70" s="3" t="str">
        <f t="shared" si="28"/>
        <v>N/A</v>
      </c>
      <c r="T70" s="3" t="str">
        <f t="shared" si="29"/>
        <v>N/A</v>
      </c>
      <c r="U70" s="3" t="str">
        <f t="shared" si="30"/>
        <v>N/A</v>
      </c>
      <c r="V70" s="3" t="str">
        <f t="shared" si="31"/>
        <v>N/A</v>
      </c>
      <c r="W70" s="3" t="str">
        <f t="shared" si="32"/>
        <v>N/A</v>
      </c>
      <c r="X70" s="3" t="str">
        <f t="shared" si="33"/>
        <v>N/A</v>
      </c>
      <c r="Y70" s="3" t="str">
        <f t="shared" si="34"/>
        <v>N/A</v>
      </c>
      <c r="Z70" s="3" t="str">
        <f t="shared" si="35"/>
        <v>N/A</v>
      </c>
      <c r="AA70" s="3" t="str">
        <f t="shared" si="36"/>
        <v>N/A</v>
      </c>
      <c r="AB70" s="3" t="str">
        <f t="shared" si="37"/>
        <v>N/A</v>
      </c>
      <c r="AC70" s="3" t="str">
        <f t="shared" si="38"/>
        <v>N/A</v>
      </c>
      <c r="AD70" s="3" t="str">
        <f t="shared" si="39"/>
        <v>N/A</v>
      </c>
    </row>
    <row r="71" spans="1:30" x14ac:dyDescent="0.35">
      <c r="A71" t="s">
        <v>180</v>
      </c>
      <c r="B71" t="s">
        <v>421</v>
      </c>
      <c r="C71" t="s">
        <v>472</v>
      </c>
      <c r="D71" t="s">
        <v>103</v>
      </c>
      <c r="E71" s="1">
        <v>2088</v>
      </c>
      <c r="F71" s="2" t="s">
        <v>1291</v>
      </c>
      <c r="G71" s="2">
        <v>5.3</v>
      </c>
      <c r="H71" t="s">
        <v>1197</v>
      </c>
      <c r="I71" s="3">
        <f t="shared" si="40"/>
        <v>12528</v>
      </c>
      <c r="J71" s="3">
        <f t="shared" si="41"/>
        <v>12778.56</v>
      </c>
      <c r="K71" s="3">
        <f t="shared" si="42"/>
        <v>13050</v>
      </c>
      <c r="L71" s="3">
        <f t="shared" si="43"/>
        <v>13217.04</v>
      </c>
      <c r="M71" t="str">
        <f t="shared" si="22"/>
        <v>N/A</v>
      </c>
      <c r="N71" s="3" t="str">
        <f t="shared" si="23"/>
        <v>N/A</v>
      </c>
      <c r="O71" s="3" t="str">
        <f t="shared" si="24"/>
        <v>N/A</v>
      </c>
      <c r="P71" s="3" t="str">
        <f t="shared" si="25"/>
        <v>N/A</v>
      </c>
      <c r="Q71" s="3">
        <f t="shared" si="26"/>
        <v>12778.56</v>
      </c>
      <c r="R71" s="3" t="str">
        <f t="shared" si="27"/>
        <v>N/A</v>
      </c>
      <c r="S71" s="3" t="str">
        <f t="shared" si="28"/>
        <v>N/A</v>
      </c>
      <c r="T71" s="3" t="str">
        <f t="shared" si="29"/>
        <v>N/A</v>
      </c>
      <c r="U71" s="3" t="str">
        <f t="shared" si="30"/>
        <v>N/A</v>
      </c>
      <c r="V71" s="3" t="str">
        <f t="shared" si="31"/>
        <v>N/A</v>
      </c>
      <c r="W71" s="3" t="str">
        <f t="shared" si="32"/>
        <v>N/A</v>
      </c>
      <c r="X71" s="3" t="str">
        <f t="shared" si="33"/>
        <v>N/A</v>
      </c>
      <c r="Y71" s="3" t="str">
        <f t="shared" si="34"/>
        <v>N/A</v>
      </c>
      <c r="Z71" s="3" t="str">
        <f t="shared" si="35"/>
        <v>N/A</v>
      </c>
      <c r="AA71" s="3" t="str">
        <f t="shared" si="36"/>
        <v>N/A</v>
      </c>
      <c r="AB71" s="3" t="str">
        <f t="shared" si="37"/>
        <v>N/A</v>
      </c>
      <c r="AC71" s="3" t="str">
        <f t="shared" si="38"/>
        <v>N/A</v>
      </c>
      <c r="AD71" s="3" t="str">
        <f t="shared" si="39"/>
        <v>N/A</v>
      </c>
    </row>
    <row r="72" spans="1:30" x14ac:dyDescent="0.35">
      <c r="A72" t="s">
        <v>180</v>
      </c>
      <c r="B72" t="s">
        <v>483</v>
      </c>
      <c r="C72" t="s">
        <v>484</v>
      </c>
      <c r="D72" t="s">
        <v>103</v>
      </c>
      <c r="E72" s="1">
        <v>3786</v>
      </c>
      <c r="F72" s="2" t="s">
        <v>1270</v>
      </c>
      <c r="G72" s="2">
        <v>10.09</v>
      </c>
      <c r="H72" t="s">
        <v>1197</v>
      </c>
      <c r="I72" s="3">
        <f t="shared" si="40"/>
        <v>22716</v>
      </c>
      <c r="J72" s="3">
        <f t="shared" si="41"/>
        <v>23170.32</v>
      </c>
      <c r="K72" s="3">
        <f t="shared" si="42"/>
        <v>23662.5</v>
      </c>
      <c r="L72" s="3">
        <f t="shared" si="43"/>
        <v>23965.38</v>
      </c>
      <c r="M72" t="str">
        <f t="shared" si="22"/>
        <v>N/A</v>
      </c>
      <c r="N72" s="3" t="str">
        <f t="shared" si="23"/>
        <v>N/A</v>
      </c>
      <c r="O72" s="3" t="str">
        <f t="shared" si="24"/>
        <v>N/A</v>
      </c>
      <c r="P72" s="3" t="str">
        <f t="shared" si="25"/>
        <v>N/A</v>
      </c>
      <c r="Q72" s="3">
        <f t="shared" si="26"/>
        <v>23170.32</v>
      </c>
      <c r="R72" s="3" t="str">
        <f t="shared" si="27"/>
        <v>N/A</v>
      </c>
      <c r="S72" s="3" t="str">
        <f t="shared" si="28"/>
        <v>N/A</v>
      </c>
      <c r="T72" s="3" t="str">
        <f t="shared" si="29"/>
        <v>N/A</v>
      </c>
      <c r="U72" s="3" t="str">
        <f t="shared" si="30"/>
        <v>N/A</v>
      </c>
      <c r="V72" s="3" t="str">
        <f t="shared" si="31"/>
        <v>N/A</v>
      </c>
      <c r="W72" s="3" t="str">
        <f t="shared" si="32"/>
        <v>N/A</v>
      </c>
      <c r="X72" s="3" t="str">
        <f t="shared" si="33"/>
        <v>N/A</v>
      </c>
      <c r="Y72" s="3" t="str">
        <f t="shared" si="34"/>
        <v>N/A</v>
      </c>
      <c r="Z72" s="3" t="str">
        <f t="shared" si="35"/>
        <v>N/A</v>
      </c>
      <c r="AA72" s="3" t="str">
        <f t="shared" si="36"/>
        <v>N/A</v>
      </c>
      <c r="AB72" s="3" t="str">
        <f t="shared" si="37"/>
        <v>N/A</v>
      </c>
      <c r="AC72" s="3" t="str">
        <f t="shared" si="38"/>
        <v>N/A</v>
      </c>
      <c r="AD72" s="3" t="str">
        <f t="shared" si="39"/>
        <v>N/A</v>
      </c>
    </row>
    <row r="73" spans="1:30" x14ac:dyDescent="0.35">
      <c r="A73" t="s">
        <v>180</v>
      </c>
      <c r="B73" t="s">
        <v>280</v>
      </c>
      <c r="C73" t="s">
        <v>490</v>
      </c>
      <c r="D73" t="s">
        <v>103</v>
      </c>
      <c r="E73" s="1">
        <v>3870</v>
      </c>
      <c r="F73" s="2" t="s">
        <v>1262</v>
      </c>
      <c r="G73" s="2">
        <v>10.53</v>
      </c>
      <c r="H73" t="s">
        <v>1197</v>
      </c>
      <c r="I73" s="3">
        <f t="shared" si="40"/>
        <v>23220</v>
      </c>
      <c r="J73" s="3">
        <f t="shared" si="41"/>
        <v>23684.400000000001</v>
      </c>
      <c r="K73" s="3">
        <f t="shared" si="42"/>
        <v>24187.5</v>
      </c>
      <c r="L73" s="3">
        <f t="shared" si="43"/>
        <v>24497.1</v>
      </c>
      <c r="M73" t="str">
        <f t="shared" si="22"/>
        <v>N/A</v>
      </c>
      <c r="N73" s="3" t="str">
        <f t="shared" si="23"/>
        <v>N/A</v>
      </c>
      <c r="O73" s="3" t="str">
        <f t="shared" si="24"/>
        <v>N/A</v>
      </c>
      <c r="P73" s="3" t="str">
        <f t="shared" si="25"/>
        <v>N/A</v>
      </c>
      <c r="Q73" s="3">
        <f t="shared" si="26"/>
        <v>23684.400000000001</v>
      </c>
      <c r="R73" s="3" t="str">
        <f t="shared" si="27"/>
        <v>N/A</v>
      </c>
      <c r="S73" s="3" t="str">
        <f t="shared" si="28"/>
        <v>N/A</v>
      </c>
      <c r="T73" s="3" t="str">
        <f t="shared" si="29"/>
        <v>N/A</v>
      </c>
      <c r="U73" s="3" t="str">
        <f t="shared" si="30"/>
        <v>N/A</v>
      </c>
      <c r="V73" s="3" t="str">
        <f t="shared" si="31"/>
        <v>N/A</v>
      </c>
      <c r="W73" s="3" t="str">
        <f t="shared" si="32"/>
        <v>N/A</v>
      </c>
      <c r="X73" s="3" t="str">
        <f t="shared" si="33"/>
        <v>N/A</v>
      </c>
      <c r="Y73" s="3" t="str">
        <f t="shared" si="34"/>
        <v>N/A</v>
      </c>
      <c r="Z73" s="3" t="str">
        <f t="shared" si="35"/>
        <v>N/A</v>
      </c>
      <c r="AA73" s="3" t="str">
        <f t="shared" si="36"/>
        <v>N/A</v>
      </c>
      <c r="AB73" s="3" t="str">
        <f t="shared" si="37"/>
        <v>N/A</v>
      </c>
      <c r="AC73" s="3" t="str">
        <f t="shared" si="38"/>
        <v>N/A</v>
      </c>
      <c r="AD73" s="3" t="str">
        <f t="shared" si="39"/>
        <v>N/A</v>
      </c>
    </row>
    <row r="74" spans="1:30" x14ac:dyDescent="0.35">
      <c r="A74" t="s">
        <v>180</v>
      </c>
      <c r="B74" t="s">
        <v>232</v>
      </c>
      <c r="C74" t="s">
        <v>503</v>
      </c>
      <c r="D74" t="s">
        <v>103</v>
      </c>
      <c r="E74" s="1">
        <v>2966</v>
      </c>
      <c r="F74" s="2" t="s">
        <v>1284</v>
      </c>
      <c r="G74" s="2">
        <v>7.49</v>
      </c>
      <c r="H74" t="s">
        <v>1197</v>
      </c>
      <c r="I74" s="3">
        <f t="shared" si="40"/>
        <v>17796</v>
      </c>
      <c r="J74" s="3">
        <f t="shared" si="41"/>
        <v>18151.920000000002</v>
      </c>
      <c r="K74" s="3">
        <f t="shared" si="42"/>
        <v>18537.5</v>
      </c>
      <c r="L74" s="3">
        <f t="shared" si="43"/>
        <v>18774.78</v>
      </c>
      <c r="M74" t="str">
        <f t="shared" si="22"/>
        <v>N/A</v>
      </c>
      <c r="N74" s="3" t="str">
        <f t="shared" si="23"/>
        <v>N/A</v>
      </c>
      <c r="O74" s="3" t="str">
        <f t="shared" si="24"/>
        <v>N/A</v>
      </c>
      <c r="P74" s="3" t="str">
        <f t="shared" si="25"/>
        <v>N/A</v>
      </c>
      <c r="Q74" s="3">
        <f t="shared" si="26"/>
        <v>18151.920000000002</v>
      </c>
      <c r="R74" s="3" t="str">
        <f t="shared" si="27"/>
        <v>N/A</v>
      </c>
      <c r="S74" s="3" t="str">
        <f t="shared" si="28"/>
        <v>N/A</v>
      </c>
      <c r="T74" s="3" t="str">
        <f t="shared" si="29"/>
        <v>N/A</v>
      </c>
      <c r="U74" s="3" t="str">
        <f t="shared" si="30"/>
        <v>N/A</v>
      </c>
      <c r="V74" s="3" t="str">
        <f t="shared" si="31"/>
        <v>N/A</v>
      </c>
      <c r="W74" s="3" t="str">
        <f t="shared" si="32"/>
        <v>N/A</v>
      </c>
      <c r="X74" s="3" t="str">
        <f t="shared" si="33"/>
        <v>N/A</v>
      </c>
      <c r="Y74" s="3" t="str">
        <f t="shared" si="34"/>
        <v>N/A</v>
      </c>
      <c r="Z74" s="3" t="str">
        <f t="shared" si="35"/>
        <v>N/A</v>
      </c>
      <c r="AA74" s="3" t="str">
        <f t="shared" si="36"/>
        <v>N/A</v>
      </c>
      <c r="AB74" s="3" t="str">
        <f t="shared" si="37"/>
        <v>N/A</v>
      </c>
      <c r="AC74" s="3" t="str">
        <f t="shared" si="38"/>
        <v>N/A</v>
      </c>
      <c r="AD74" s="3" t="str">
        <f t="shared" si="39"/>
        <v>N/A</v>
      </c>
    </row>
    <row r="75" spans="1:30" x14ac:dyDescent="0.35">
      <c r="A75" t="s">
        <v>180</v>
      </c>
      <c r="B75" t="s">
        <v>323</v>
      </c>
      <c r="C75" t="s">
        <v>510</v>
      </c>
      <c r="D75" t="s">
        <v>103</v>
      </c>
      <c r="E75" s="1">
        <v>2455</v>
      </c>
      <c r="F75" s="2" t="s">
        <v>1277</v>
      </c>
      <c r="G75" s="2">
        <v>6.21</v>
      </c>
      <c r="H75" t="s">
        <v>1197</v>
      </c>
      <c r="I75" s="3">
        <f t="shared" si="40"/>
        <v>14730</v>
      </c>
      <c r="J75" s="3">
        <f t="shared" si="41"/>
        <v>15024.6</v>
      </c>
      <c r="K75" s="3">
        <f t="shared" si="42"/>
        <v>15343.75</v>
      </c>
      <c r="L75" s="3">
        <f t="shared" si="43"/>
        <v>15540.15</v>
      </c>
      <c r="M75" t="str">
        <f t="shared" si="22"/>
        <v>N/A</v>
      </c>
      <c r="N75" s="3" t="str">
        <f t="shared" si="23"/>
        <v>N/A</v>
      </c>
      <c r="O75" s="3" t="str">
        <f t="shared" si="24"/>
        <v>N/A</v>
      </c>
      <c r="P75" s="3" t="str">
        <f t="shared" si="25"/>
        <v>N/A</v>
      </c>
      <c r="Q75" s="3">
        <f t="shared" si="26"/>
        <v>15024.6</v>
      </c>
      <c r="R75" s="3" t="str">
        <f t="shared" si="27"/>
        <v>N/A</v>
      </c>
      <c r="S75" s="3" t="str">
        <f t="shared" si="28"/>
        <v>N/A</v>
      </c>
      <c r="T75" s="3" t="str">
        <f t="shared" si="29"/>
        <v>N/A</v>
      </c>
      <c r="U75" s="3" t="str">
        <f t="shared" si="30"/>
        <v>N/A</v>
      </c>
      <c r="V75" s="3" t="str">
        <f t="shared" si="31"/>
        <v>N/A</v>
      </c>
      <c r="W75" s="3" t="str">
        <f t="shared" si="32"/>
        <v>N/A</v>
      </c>
      <c r="X75" s="3" t="str">
        <f t="shared" si="33"/>
        <v>N/A</v>
      </c>
      <c r="Y75" s="3" t="str">
        <f t="shared" si="34"/>
        <v>N/A</v>
      </c>
      <c r="Z75" s="3" t="str">
        <f t="shared" si="35"/>
        <v>N/A</v>
      </c>
      <c r="AA75" s="3" t="str">
        <f t="shared" si="36"/>
        <v>N/A</v>
      </c>
      <c r="AB75" s="3" t="str">
        <f t="shared" si="37"/>
        <v>N/A</v>
      </c>
      <c r="AC75" s="3" t="str">
        <f t="shared" si="38"/>
        <v>N/A</v>
      </c>
      <c r="AD75" s="3" t="str">
        <f t="shared" si="39"/>
        <v>N/A</v>
      </c>
    </row>
    <row r="76" spans="1:30" x14ac:dyDescent="0.35">
      <c r="A76" t="s">
        <v>180</v>
      </c>
      <c r="B76" t="s">
        <v>517</v>
      </c>
      <c r="C76" t="s">
        <v>518</v>
      </c>
      <c r="D76" t="s">
        <v>103</v>
      </c>
      <c r="E76">
        <v>999</v>
      </c>
      <c r="F76" s="2" t="s">
        <v>1315</v>
      </c>
      <c r="G76" s="2">
        <v>2.42</v>
      </c>
      <c r="H76" t="s">
        <v>1197</v>
      </c>
      <c r="I76" s="3" t="str">
        <f t="shared" si="40"/>
        <v>not eligible</v>
      </c>
      <c r="J76" s="3" t="str">
        <f t="shared" si="41"/>
        <v>not eligible</v>
      </c>
      <c r="K76" s="3" t="str">
        <f t="shared" si="42"/>
        <v>not eligible</v>
      </c>
      <c r="L76" s="3" t="str">
        <f t="shared" si="43"/>
        <v>not eligible</v>
      </c>
      <c r="M76" t="str">
        <f t="shared" si="22"/>
        <v>N/A</v>
      </c>
      <c r="N76" s="3" t="str">
        <f t="shared" si="23"/>
        <v>N/A</v>
      </c>
      <c r="O76" s="3" t="str">
        <f t="shared" si="24"/>
        <v>N/A</v>
      </c>
      <c r="P76" s="3" t="str">
        <f t="shared" si="25"/>
        <v>N/A</v>
      </c>
      <c r="Q76" s="3" t="str">
        <f t="shared" si="26"/>
        <v>not eligible</v>
      </c>
      <c r="R76" s="3" t="str">
        <f t="shared" si="27"/>
        <v>N/A</v>
      </c>
      <c r="S76" s="3" t="str">
        <f t="shared" si="28"/>
        <v>N/A</v>
      </c>
      <c r="T76" s="3" t="str">
        <f t="shared" si="29"/>
        <v>N/A</v>
      </c>
      <c r="U76" s="3" t="str">
        <f t="shared" si="30"/>
        <v>N/A</v>
      </c>
      <c r="V76" s="3" t="str">
        <f t="shared" si="31"/>
        <v>N/A</v>
      </c>
      <c r="W76" s="3" t="str">
        <f t="shared" si="32"/>
        <v>N/A</v>
      </c>
      <c r="X76" s="3" t="str">
        <f t="shared" si="33"/>
        <v>N/A</v>
      </c>
      <c r="Y76" s="3" t="str">
        <f t="shared" si="34"/>
        <v>N/A</v>
      </c>
      <c r="Z76" s="3" t="str">
        <f t="shared" si="35"/>
        <v>N/A</v>
      </c>
      <c r="AA76" s="3" t="str">
        <f t="shared" si="36"/>
        <v>N/A</v>
      </c>
      <c r="AB76" s="3" t="str">
        <f t="shared" si="37"/>
        <v>N/A</v>
      </c>
      <c r="AC76" s="3" t="str">
        <f t="shared" si="38"/>
        <v>N/A</v>
      </c>
      <c r="AD76" s="3" t="str">
        <f t="shared" si="39"/>
        <v>N/A</v>
      </c>
    </row>
    <row r="77" spans="1:30" x14ac:dyDescent="0.35">
      <c r="A77" t="s">
        <v>180</v>
      </c>
      <c r="B77" t="s">
        <v>190</v>
      </c>
      <c r="C77" t="s">
        <v>525</v>
      </c>
      <c r="D77" t="s">
        <v>103</v>
      </c>
      <c r="E77" s="1">
        <v>2483</v>
      </c>
      <c r="F77" s="2" t="s">
        <v>1265</v>
      </c>
      <c r="G77" s="2">
        <v>7.51</v>
      </c>
      <c r="H77" t="s">
        <v>1197</v>
      </c>
      <c r="I77" s="3">
        <f t="shared" si="40"/>
        <v>14898</v>
      </c>
      <c r="J77" s="3">
        <f t="shared" si="41"/>
        <v>15195.960000000001</v>
      </c>
      <c r="K77" s="3">
        <f t="shared" si="42"/>
        <v>15518.75</v>
      </c>
      <c r="L77" s="3">
        <f t="shared" si="43"/>
        <v>15717.39</v>
      </c>
      <c r="M77" t="str">
        <f t="shared" si="22"/>
        <v>N/A</v>
      </c>
      <c r="N77" s="3" t="str">
        <f t="shared" si="23"/>
        <v>N/A</v>
      </c>
      <c r="O77" s="3" t="str">
        <f t="shared" si="24"/>
        <v>N/A</v>
      </c>
      <c r="P77" s="3" t="str">
        <f t="shared" si="25"/>
        <v>N/A</v>
      </c>
      <c r="Q77" s="3">
        <f t="shared" si="26"/>
        <v>15195.960000000001</v>
      </c>
      <c r="R77" s="3" t="str">
        <f t="shared" si="27"/>
        <v>N/A</v>
      </c>
      <c r="S77" s="3" t="str">
        <f t="shared" si="28"/>
        <v>N/A</v>
      </c>
      <c r="T77" s="3" t="str">
        <f t="shared" si="29"/>
        <v>N/A</v>
      </c>
      <c r="U77" s="3" t="str">
        <f t="shared" si="30"/>
        <v>N/A</v>
      </c>
      <c r="V77" s="3" t="str">
        <f t="shared" si="31"/>
        <v>N/A</v>
      </c>
      <c r="W77" s="3" t="str">
        <f t="shared" si="32"/>
        <v>N/A</v>
      </c>
      <c r="X77" s="3" t="str">
        <f t="shared" si="33"/>
        <v>N/A</v>
      </c>
      <c r="Y77" s="3" t="str">
        <f t="shared" si="34"/>
        <v>N/A</v>
      </c>
      <c r="Z77" s="3" t="str">
        <f t="shared" si="35"/>
        <v>N/A</v>
      </c>
      <c r="AA77" s="3" t="str">
        <f t="shared" si="36"/>
        <v>N/A</v>
      </c>
      <c r="AB77" s="3" t="str">
        <f t="shared" si="37"/>
        <v>N/A</v>
      </c>
      <c r="AC77" s="3" t="str">
        <f t="shared" si="38"/>
        <v>N/A</v>
      </c>
      <c r="AD77" s="3" t="str">
        <f t="shared" si="39"/>
        <v>N/A</v>
      </c>
    </row>
    <row r="78" spans="1:30" x14ac:dyDescent="0.35">
      <c r="A78" t="s">
        <v>180</v>
      </c>
      <c r="B78" t="s">
        <v>527</v>
      </c>
      <c r="C78" t="s">
        <v>528</v>
      </c>
      <c r="D78" t="s">
        <v>103</v>
      </c>
      <c r="E78" s="1">
        <v>3949</v>
      </c>
      <c r="F78" s="2" t="s">
        <v>1307</v>
      </c>
      <c r="G78" s="2">
        <v>9.7899999999999991</v>
      </c>
      <c r="H78" t="s">
        <v>1197</v>
      </c>
      <c r="I78" s="3">
        <f t="shared" si="40"/>
        <v>23694</v>
      </c>
      <c r="J78" s="3">
        <f t="shared" si="41"/>
        <v>24167.88</v>
      </c>
      <c r="K78" s="3">
        <f t="shared" si="42"/>
        <v>24681.25</v>
      </c>
      <c r="L78" s="3">
        <f t="shared" si="43"/>
        <v>24997.170000000002</v>
      </c>
      <c r="M78" t="str">
        <f t="shared" si="22"/>
        <v>N/A</v>
      </c>
      <c r="N78" s="3" t="str">
        <f t="shared" si="23"/>
        <v>N/A</v>
      </c>
      <c r="O78" s="3" t="str">
        <f t="shared" si="24"/>
        <v>N/A</v>
      </c>
      <c r="P78" s="3" t="str">
        <f t="shared" si="25"/>
        <v>N/A</v>
      </c>
      <c r="Q78" s="3">
        <f t="shared" si="26"/>
        <v>24167.88</v>
      </c>
      <c r="R78" s="3" t="str">
        <f t="shared" si="27"/>
        <v>N/A</v>
      </c>
      <c r="S78" s="3" t="str">
        <f t="shared" si="28"/>
        <v>N/A</v>
      </c>
      <c r="T78" s="3" t="str">
        <f t="shared" si="29"/>
        <v>N/A</v>
      </c>
      <c r="U78" s="3" t="str">
        <f t="shared" si="30"/>
        <v>N/A</v>
      </c>
      <c r="V78" s="3" t="str">
        <f t="shared" si="31"/>
        <v>N/A</v>
      </c>
      <c r="W78" s="3" t="str">
        <f t="shared" si="32"/>
        <v>N/A</v>
      </c>
      <c r="X78" s="3" t="str">
        <f t="shared" si="33"/>
        <v>N/A</v>
      </c>
      <c r="Y78" s="3" t="str">
        <f t="shared" si="34"/>
        <v>N/A</v>
      </c>
      <c r="Z78" s="3" t="str">
        <f t="shared" si="35"/>
        <v>N/A</v>
      </c>
      <c r="AA78" s="3" t="str">
        <f t="shared" si="36"/>
        <v>N/A</v>
      </c>
      <c r="AB78" s="3" t="str">
        <f t="shared" si="37"/>
        <v>N/A</v>
      </c>
      <c r="AC78" s="3" t="str">
        <f t="shared" si="38"/>
        <v>N/A</v>
      </c>
      <c r="AD78" s="3" t="str">
        <f t="shared" si="39"/>
        <v>N/A</v>
      </c>
    </row>
    <row r="79" spans="1:30" x14ac:dyDescent="0.35">
      <c r="A79" t="s">
        <v>180</v>
      </c>
      <c r="B79" t="s">
        <v>550</v>
      </c>
      <c r="C79" t="s">
        <v>551</v>
      </c>
      <c r="D79" t="s">
        <v>103</v>
      </c>
      <c r="E79" s="1">
        <v>4208</v>
      </c>
      <c r="F79" s="2" t="s">
        <v>1267</v>
      </c>
      <c r="G79" s="2">
        <v>10.44</v>
      </c>
      <c r="H79" t="s">
        <v>1197</v>
      </c>
      <c r="I79" s="3">
        <f t="shared" si="40"/>
        <v>25248</v>
      </c>
      <c r="J79" s="3">
        <f t="shared" si="41"/>
        <v>25752.959999999999</v>
      </c>
      <c r="K79" s="3">
        <f t="shared" si="42"/>
        <v>26300</v>
      </c>
      <c r="L79" s="3">
        <f t="shared" si="43"/>
        <v>26636.639999999999</v>
      </c>
      <c r="M79" t="str">
        <f t="shared" si="22"/>
        <v>N/A</v>
      </c>
      <c r="N79" s="3" t="str">
        <f t="shared" si="23"/>
        <v>N/A</v>
      </c>
      <c r="O79" s="3" t="str">
        <f t="shared" si="24"/>
        <v>N/A</v>
      </c>
      <c r="P79" s="3" t="str">
        <f t="shared" si="25"/>
        <v>N/A</v>
      </c>
      <c r="Q79" s="3">
        <f t="shared" si="26"/>
        <v>25752.959999999999</v>
      </c>
      <c r="R79" s="3" t="str">
        <f t="shared" si="27"/>
        <v>N/A</v>
      </c>
      <c r="S79" s="3" t="str">
        <f t="shared" si="28"/>
        <v>N/A</v>
      </c>
      <c r="T79" s="3" t="str">
        <f t="shared" si="29"/>
        <v>N/A</v>
      </c>
      <c r="U79" s="3" t="str">
        <f t="shared" si="30"/>
        <v>N/A</v>
      </c>
      <c r="V79" s="3" t="str">
        <f t="shared" si="31"/>
        <v>N/A</v>
      </c>
      <c r="W79" s="3" t="str">
        <f t="shared" si="32"/>
        <v>N/A</v>
      </c>
      <c r="X79" s="3" t="str">
        <f t="shared" si="33"/>
        <v>N/A</v>
      </c>
      <c r="Y79" s="3" t="str">
        <f t="shared" si="34"/>
        <v>N/A</v>
      </c>
      <c r="Z79" s="3" t="str">
        <f t="shared" si="35"/>
        <v>N/A</v>
      </c>
      <c r="AA79" s="3" t="str">
        <f t="shared" si="36"/>
        <v>N/A</v>
      </c>
      <c r="AB79" s="3" t="str">
        <f t="shared" si="37"/>
        <v>N/A</v>
      </c>
      <c r="AC79" s="3" t="str">
        <f t="shared" si="38"/>
        <v>N/A</v>
      </c>
      <c r="AD79" s="3" t="str">
        <f t="shared" si="39"/>
        <v>N/A</v>
      </c>
    </row>
    <row r="80" spans="1:30" x14ac:dyDescent="0.35">
      <c r="A80" t="s">
        <v>180</v>
      </c>
      <c r="B80" t="s">
        <v>252</v>
      </c>
      <c r="C80" t="s">
        <v>558</v>
      </c>
      <c r="D80" t="s">
        <v>103</v>
      </c>
      <c r="E80" s="1">
        <v>4667</v>
      </c>
      <c r="F80" s="2" t="s">
        <v>1276</v>
      </c>
      <c r="G80" s="2">
        <v>10.62</v>
      </c>
      <c r="H80" t="s">
        <v>1197</v>
      </c>
      <c r="I80" s="3">
        <f t="shared" si="40"/>
        <v>28002</v>
      </c>
      <c r="J80" s="3">
        <f t="shared" si="41"/>
        <v>28562.04</v>
      </c>
      <c r="K80" s="3">
        <f t="shared" si="42"/>
        <v>29168.75</v>
      </c>
      <c r="L80" s="3">
        <f t="shared" si="43"/>
        <v>29542.11</v>
      </c>
      <c r="M80" t="str">
        <f t="shared" si="22"/>
        <v>N/A</v>
      </c>
      <c r="N80" s="3" t="str">
        <f t="shared" si="23"/>
        <v>N/A</v>
      </c>
      <c r="O80" s="3" t="str">
        <f t="shared" si="24"/>
        <v>N/A</v>
      </c>
      <c r="P80" s="3" t="str">
        <f t="shared" si="25"/>
        <v>N/A</v>
      </c>
      <c r="Q80" s="3">
        <f t="shared" si="26"/>
        <v>28562.04</v>
      </c>
      <c r="R80" s="3" t="str">
        <f t="shared" si="27"/>
        <v>N/A</v>
      </c>
      <c r="S80" s="3" t="str">
        <f t="shared" si="28"/>
        <v>N/A</v>
      </c>
      <c r="T80" s="3" t="str">
        <f t="shared" si="29"/>
        <v>N/A</v>
      </c>
      <c r="U80" s="3" t="str">
        <f t="shared" si="30"/>
        <v>N/A</v>
      </c>
      <c r="V80" s="3" t="str">
        <f t="shared" si="31"/>
        <v>N/A</v>
      </c>
      <c r="W80" s="3" t="str">
        <f t="shared" si="32"/>
        <v>N/A</v>
      </c>
      <c r="X80" s="3" t="str">
        <f t="shared" si="33"/>
        <v>N/A</v>
      </c>
      <c r="Y80" s="3" t="str">
        <f t="shared" si="34"/>
        <v>N/A</v>
      </c>
      <c r="Z80" s="3" t="str">
        <f t="shared" si="35"/>
        <v>N/A</v>
      </c>
      <c r="AA80" s="3" t="str">
        <f t="shared" si="36"/>
        <v>N/A</v>
      </c>
      <c r="AB80" s="3" t="str">
        <f t="shared" si="37"/>
        <v>N/A</v>
      </c>
      <c r="AC80" s="3" t="str">
        <f t="shared" si="38"/>
        <v>N/A</v>
      </c>
      <c r="AD80" s="3" t="str">
        <f t="shared" si="39"/>
        <v>N/A</v>
      </c>
    </row>
    <row r="81" spans="1:30" x14ac:dyDescent="0.35">
      <c r="A81" t="s">
        <v>180</v>
      </c>
      <c r="B81" t="s">
        <v>584</v>
      </c>
      <c r="C81" t="s">
        <v>585</v>
      </c>
      <c r="D81" t="s">
        <v>103</v>
      </c>
      <c r="E81" s="1">
        <v>2754</v>
      </c>
      <c r="F81" s="2" t="s">
        <v>1320</v>
      </c>
      <c r="G81" s="2">
        <v>6.39</v>
      </c>
      <c r="H81" t="s">
        <v>1197</v>
      </c>
      <c r="I81" s="3">
        <f t="shared" si="40"/>
        <v>16524</v>
      </c>
      <c r="J81" s="3">
        <f t="shared" si="41"/>
        <v>16854.48</v>
      </c>
      <c r="K81" s="3">
        <f t="shared" si="42"/>
        <v>17212.5</v>
      </c>
      <c r="L81" s="3">
        <f t="shared" si="43"/>
        <v>17432.82</v>
      </c>
      <c r="M81" t="str">
        <f t="shared" si="22"/>
        <v>N/A</v>
      </c>
      <c r="N81" s="3" t="str">
        <f t="shared" si="23"/>
        <v>N/A</v>
      </c>
      <c r="O81" s="3" t="str">
        <f t="shared" si="24"/>
        <v>N/A</v>
      </c>
      <c r="P81" s="3" t="str">
        <f t="shared" si="25"/>
        <v>N/A</v>
      </c>
      <c r="Q81" s="3">
        <f t="shared" si="26"/>
        <v>16854.48</v>
      </c>
      <c r="R81" s="3" t="str">
        <f t="shared" si="27"/>
        <v>N/A</v>
      </c>
      <c r="S81" s="3" t="str">
        <f t="shared" si="28"/>
        <v>N/A</v>
      </c>
      <c r="T81" s="3" t="str">
        <f t="shared" si="29"/>
        <v>N/A</v>
      </c>
      <c r="U81" s="3" t="str">
        <f t="shared" si="30"/>
        <v>N/A</v>
      </c>
      <c r="V81" s="3" t="str">
        <f t="shared" si="31"/>
        <v>N/A</v>
      </c>
      <c r="W81" s="3" t="str">
        <f t="shared" si="32"/>
        <v>N/A</v>
      </c>
      <c r="X81" s="3" t="str">
        <f t="shared" si="33"/>
        <v>N/A</v>
      </c>
      <c r="Y81" s="3" t="str">
        <f t="shared" si="34"/>
        <v>N/A</v>
      </c>
      <c r="Z81" s="3" t="str">
        <f t="shared" si="35"/>
        <v>N/A</v>
      </c>
      <c r="AA81" s="3" t="str">
        <f t="shared" si="36"/>
        <v>N/A</v>
      </c>
      <c r="AB81" s="3" t="str">
        <f t="shared" si="37"/>
        <v>N/A</v>
      </c>
      <c r="AC81" s="3" t="str">
        <f t="shared" si="38"/>
        <v>N/A</v>
      </c>
      <c r="AD81" s="3" t="str">
        <f t="shared" si="39"/>
        <v>N/A</v>
      </c>
    </row>
    <row r="82" spans="1:30" x14ac:dyDescent="0.35">
      <c r="A82" t="s">
        <v>180</v>
      </c>
      <c r="B82" t="s">
        <v>198</v>
      </c>
      <c r="C82" t="s">
        <v>600</v>
      </c>
      <c r="D82" t="s">
        <v>103</v>
      </c>
      <c r="E82" s="1">
        <v>11347</v>
      </c>
      <c r="F82" s="2" t="s">
        <v>1308</v>
      </c>
      <c r="G82" s="2">
        <v>28.07</v>
      </c>
      <c r="H82" t="s">
        <v>187</v>
      </c>
      <c r="I82" s="3">
        <f t="shared" si="40"/>
        <v>68082</v>
      </c>
      <c r="J82" s="3">
        <f t="shared" si="41"/>
        <v>69443.64</v>
      </c>
      <c r="K82" s="3">
        <f t="shared" si="42"/>
        <v>70918.75</v>
      </c>
      <c r="L82" s="3">
        <f t="shared" si="43"/>
        <v>71826.509999999995</v>
      </c>
      <c r="M82" t="str">
        <f t="shared" si="22"/>
        <v>N/A</v>
      </c>
      <c r="N82" s="3" t="str">
        <f t="shared" si="23"/>
        <v>N/A</v>
      </c>
      <c r="O82" s="3" t="str">
        <f t="shared" si="24"/>
        <v>N/A</v>
      </c>
      <c r="P82" s="3" t="str">
        <f t="shared" si="25"/>
        <v>N/A</v>
      </c>
      <c r="Q82" s="3">
        <f t="shared" si="26"/>
        <v>69443.64</v>
      </c>
      <c r="R82" s="3" t="str">
        <f t="shared" si="27"/>
        <v>N/A</v>
      </c>
      <c r="S82" s="3" t="str">
        <f t="shared" si="28"/>
        <v>N/A</v>
      </c>
      <c r="T82" s="3" t="str">
        <f t="shared" si="29"/>
        <v>N/A</v>
      </c>
      <c r="U82" s="3" t="str">
        <f t="shared" si="30"/>
        <v>N/A</v>
      </c>
      <c r="V82" s="3" t="str">
        <f t="shared" si="31"/>
        <v>N/A</v>
      </c>
      <c r="W82" s="3" t="str">
        <f t="shared" si="32"/>
        <v>N/A</v>
      </c>
      <c r="X82" s="3" t="str">
        <f t="shared" si="33"/>
        <v>N/A</v>
      </c>
      <c r="Y82" s="3" t="str">
        <f t="shared" si="34"/>
        <v>N/A</v>
      </c>
      <c r="Z82" s="3" t="str">
        <f t="shared" si="35"/>
        <v>N/A</v>
      </c>
      <c r="AA82" s="3" t="str">
        <f t="shared" si="36"/>
        <v>N/A</v>
      </c>
      <c r="AB82" s="3" t="str">
        <f t="shared" si="37"/>
        <v>N/A</v>
      </c>
      <c r="AC82" s="3" t="str">
        <f t="shared" si="38"/>
        <v>N/A</v>
      </c>
      <c r="AD82" s="3" t="str">
        <f t="shared" si="39"/>
        <v>N/A</v>
      </c>
    </row>
    <row r="83" spans="1:30" x14ac:dyDescent="0.35">
      <c r="A83" t="s">
        <v>180</v>
      </c>
      <c r="B83" t="s">
        <v>405</v>
      </c>
      <c r="C83" t="s">
        <v>602</v>
      </c>
      <c r="D83" t="s">
        <v>103</v>
      </c>
      <c r="E83" s="1">
        <v>5826</v>
      </c>
      <c r="F83" s="2" t="s">
        <v>1292</v>
      </c>
      <c r="G83" s="2">
        <v>15.34</v>
      </c>
      <c r="H83" t="s">
        <v>1197</v>
      </c>
      <c r="I83" s="3">
        <f t="shared" si="40"/>
        <v>34956</v>
      </c>
      <c r="J83" s="3">
        <f t="shared" si="41"/>
        <v>35655.120000000003</v>
      </c>
      <c r="K83" s="3">
        <f t="shared" si="42"/>
        <v>36412.5</v>
      </c>
      <c r="L83" s="3">
        <f t="shared" si="43"/>
        <v>36878.58</v>
      </c>
      <c r="M83" t="str">
        <f t="shared" si="22"/>
        <v>N/A</v>
      </c>
      <c r="N83" s="3" t="str">
        <f t="shared" si="23"/>
        <v>N/A</v>
      </c>
      <c r="O83" s="3" t="str">
        <f t="shared" si="24"/>
        <v>N/A</v>
      </c>
      <c r="P83" s="3" t="str">
        <f t="shared" si="25"/>
        <v>N/A</v>
      </c>
      <c r="Q83" s="3">
        <f t="shared" si="26"/>
        <v>35655.120000000003</v>
      </c>
      <c r="R83" s="3" t="str">
        <f t="shared" si="27"/>
        <v>N/A</v>
      </c>
      <c r="S83" s="3" t="str">
        <f t="shared" si="28"/>
        <v>N/A</v>
      </c>
      <c r="T83" s="3" t="str">
        <f t="shared" si="29"/>
        <v>N/A</v>
      </c>
      <c r="U83" s="3" t="str">
        <f t="shared" si="30"/>
        <v>N/A</v>
      </c>
      <c r="V83" s="3" t="str">
        <f t="shared" si="31"/>
        <v>N/A</v>
      </c>
      <c r="W83" s="3" t="str">
        <f t="shared" si="32"/>
        <v>N/A</v>
      </c>
      <c r="X83" s="3" t="str">
        <f t="shared" si="33"/>
        <v>N/A</v>
      </c>
      <c r="Y83" s="3" t="str">
        <f t="shared" si="34"/>
        <v>N/A</v>
      </c>
      <c r="Z83" s="3" t="str">
        <f t="shared" si="35"/>
        <v>N/A</v>
      </c>
      <c r="AA83" s="3" t="str">
        <f t="shared" si="36"/>
        <v>N/A</v>
      </c>
      <c r="AB83" s="3" t="str">
        <f t="shared" si="37"/>
        <v>N/A</v>
      </c>
      <c r="AC83" s="3" t="str">
        <f t="shared" si="38"/>
        <v>N/A</v>
      </c>
      <c r="AD83" s="3" t="str">
        <f t="shared" si="39"/>
        <v>N/A</v>
      </c>
    </row>
    <row r="84" spans="1:30" x14ac:dyDescent="0.35">
      <c r="A84" t="s">
        <v>180</v>
      </c>
      <c r="B84" t="s">
        <v>292</v>
      </c>
      <c r="C84" t="s">
        <v>616</v>
      </c>
      <c r="D84" t="s">
        <v>103</v>
      </c>
      <c r="E84" s="1">
        <v>2679</v>
      </c>
      <c r="F84" s="2" t="s">
        <v>1299</v>
      </c>
      <c r="G84" s="2">
        <v>5.97</v>
      </c>
      <c r="H84" t="s">
        <v>1197</v>
      </c>
      <c r="I84" s="3">
        <f t="shared" si="40"/>
        <v>16074</v>
      </c>
      <c r="J84" s="3">
        <f t="shared" si="41"/>
        <v>16395.48</v>
      </c>
      <c r="K84" s="3">
        <f t="shared" si="42"/>
        <v>16743.75</v>
      </c>
      <c r="L84" s="3">
        <f t="shared" si="43"/>
        <v>16958.07</v>
      </c>
      <c r="M84" t="str">
        <f t="shared" si="22"/>
        <v>N/A</v>
      </c>
      <c r="N84" s="3" t="str">
        <f t="shared" si="23"/>
        <v>N/A</v>
      </c>
      <c r="O84" s="3" t="str">
        <f t="shared" si="24"/>
        <v>N/A</v>
      </c>
      <c r="P84" s="3" t="str">
        <f t="shared" si="25"/>
        <v>N/A</v>
      </c>
      <c r="Q84" s="3">
        <f t="shared" si="26"/>
        <v>16395.48</v>
      </c>
      <c r="R84" s="3" t="str">
        <f t="shared" si="27"/>
        <v>N/A</v>
      </c>
      <c r="S84" s="3" t="str">
        <f t="shared" si="28"/>
        <v>N/A</v>
      </c>
      <c r="T84" s="3" t="str">
        <f t="shared" si="29"/>
        <v>N/A</v>
      </c>
      <c r="U84" s="3" t="str">
        <f t="shared" si="30"/>
        <v>N/A</v>
      </c>
      <c r="V84" s="3" t="str">
        <f t="shared" si="31"/>
        <v>N/A</v>
      </c>
      <c r="W84" s="3" t="str">
        <f t="shared" si="32"/>
        <v>N/A</v>
      </c>
      <c r="X84" s="3" t="str">
        <f t="shared" si="33"/>
        <v>N/A</v>
      </c>
      <c r="Y84" s="3" t="str">
        <f t="shared" si="34"/>
        <v>N/A</v>
      </c>
      <c r="Z84" s="3" t="str">
        <f t="shared" si="35"/>
        <v>N/A</v>
      </c>
      <c r="AA84" s="3" t="str">
        <f t="shared" si="36"/>
        <v>N/A</v>
      </c>
      <c r="AB84" s="3" t="str">
        <f t="shared" si="37"/>
        <v>N/A</v>
      </c>
      <c r="AC84" s="3" t="str">
        <f t="shared" si="38"/>
        <v>N/A</v>
      </c>
      <c r="AD84" s="3" t="str">
        <f t="shared" si="39"/>
        <v>N/A</v>
      </c>
    </row>
    <row r="85" spans="1:30" x14ac:dyDescent="0.35">
      <c r="A85" t="s">
        <v>180</v>
      </c>
      <c r="B85" t="s">
        <v>576</v>
      </c>
      <c r="C85" t="s">
        <v>626</v>
      </c>
      <c r="D85" t="s">
        <v>103</v>
      </c>
      <c r="E85" s="1">
        <v>4926</v>
      </c>
      <c r="F85" s="2" t="s">
        <v>1311</v>
      </c>
      <c r="G85" s="2">
        <v>13.71</v>
      </c>
      <c r="H85" t="s">
        <v>1197</v>
      </c>
      <c r="I85" s="3">
        <f t="shared" si="40"/>
        <v>29556</v>
      </c>
      <c r="J85" s="3">
        <f t="shared" si="41"/>
        <v>30147.119999999999</v>
      </c>
      <c r="K85" s="3">
        <f t="shared" si="42"/>
        <v>30787.5</v>
      </c>
      <c r="L85" s="3">
        <f t="shared" si="43"/>
        <v>31181.58</v>
      </c>
      <c r="M85" t="str">
        <f t="shared" si="22"/>
        <v>N/A</v>
      </c>
      <c r="N85" s="3" t="str">
        <f t="shared" si="23"/>
        <v>N/A</v>
      </c>
      <c r="O85" s="3" t="str">
        <f t="shared" si="24"/>
        <v>N/A</v>
      </c>
      <c r="P85" s="3" t="str">
        <f t="shared" si="25"/>
        <v>N/A</v>
      </c>
      <c r="Q85" s="3">
        <f t="shared" si="26"/>
        <v>30147.119999999999</v>
      </c>
      <c r="R85" s="3" t="str">
        <f t="shared" si="27"/>
        <v>N/A</v>
      </c>
      <c r="S85" s="3" t="str">
        <f t="shared" si="28"/>
        <v>N/A</v>
      </c>
      <c r="T85" s="3" t="str">
        <f t="shared" si="29"/>
        <v>N/A</v>
      </c>
      <c r="U85" s="3" t="str">
        <f t="shared" si="30"/>
        <v>N/A</v>
      </c>
      <c r="V85" s="3" t="str">
        <f t="shared" si="31"/>
        <v>N/A</v>
      </c>
      <c r="W85" s="3" t="str">
        <f t="shared" si="32"/>
        <v>N/A</v>
      </c>
      <c r="X85" s="3" t="str">
        <f t="shared" si="33"/>
        <v>N/A</v>
      </c>
      <c r="Y85" s="3" t="str">
        <f t="shared" si="34"/>
        <v>N/A</v>
      </c>
      <c r="Z85" s="3" t="str">
        <f t="shared" si="35"/>
        <v>N/A</v>
      </c>
      <c r="AA85" s="3" t="str">
        <f t="shared" si="36"/>
        <v>N/A</v>
      </c>
      <c r="AB85" s="3" t="str">
        <f t="shared" si="37"/>
        <v>N/A</v>
      </c>
      <c r="AC85" s="3" t="str">
        <f t="shared" si="38"/>
        <v>N/A</v>
      </c>
      <c r="AD85" s="3" t="str">
        <f t="shared" si="39"/>
        <v>N/A</v>
      </c>
    </row>
    <row r="86" spans="1:30" x14ac:dyDescent="0.35">
      <c r="A86" t="s">
        <v>180</v>
      </c>
      <c r="B86" t="s">
        <v>261</v>
      </c>
      <c r="C86" t="s">
        <v>635</v>
      </c>
      <c r="D86" t="s">
        <v>103</v>
      </c>
      <c r="E86" s="1">
        <v>5451</v>
      </c>
      <c r="F86" s="2" t="s">
        <v>1306</v>
      </c>
      <c r="G86" s="2">
        <v>12.94</v>
      </c>
      <c r="H86" t="s">
        <v>1197</v>
      </c>
      <c r="I86" s="3">
        <f t="shared" si="40"/>
        <v>32706</v>
      </c>
      <c r="J86" s="3">
        <f t="shared" si="41"/>
        <v>33360.120000000003</v>
      </c>
      <c r="K86" s="3">
        <f t="shared" si="42"/>
        <v>34068.75</v>
      </c>
      <c r="L86" s="3">
        <f t="shared" si="43"/>
        <v>34504.83</v>
      </c>
      <c r="M86" t="str">
        <f t="shared" si="22"/>
        <v>N/A</v>
      </c>
      <c r="N86" s="3" t="str">
        <f t="shared" si="23"/>
        <v>N/A</v>
      </c>
      <c r="O86" s="3" t="str">
        <f t="shared" si="24"/>
        <v>N/A</v>
      </c>
      <c r="P86" s="3" t="str">
        <f t="shared" si="25"/>
        <v>N/A</v>
      </c>
      <c r="Q86" s="3">
        <f t="shared" si="26"/>
        <v>33360.120000000003</v>
      </c>
      <c r="R86" s="3" t="str">
        <f t="shared" si="27"/>
        <v>N/A</v>
      </c>
      <c r="S86" s="3" t="str">
        <f t="shared" si="28"/>
        <v>N/A</v>
      </c>
      <c r="T86" s="3" t="str">
        <f t="shared" si="29"/>
        <v>N/A</v>
      </c>
      <c r="U86" s="3" t="str">
        <f t="shared" si="30"/>
        <v>N/A</v>
      </c>
      <c r="V86" s="3" t="str">
        <f t="shared" si="31"/>
        <v>N/A</v>
      </c>
      <c r="W86" s="3" t="str">
        <f t="shared" si="32"/>
        <v>N/A</v>
      </c>
      <c r="X86" s="3" t="str">
        <f t="shared" si="33"/>
        <v>N/A</v>
      </c>
      <c r="Y86" s="3" t="str">
        <f t="shared" si="34"/>
        <v>N/A</v>
      </c>
      <c r="Z86" s="3" t="str">
        <f t="shared" si="35"/>
        <v>N/A</v>
      </c>
      <c r="AA86" s="3" t="str">
        <f t="shared" si="36"/>
        <v>N/A</v>
      </c>
      <c r="AB86" s="3" t="str">
        <f t="shared" si="37"/>
        <v>N/A</v>
      </c>
      <c r="AC86" s="3" t="str">
        <f t="shared" si="38"/>
        <v>N/A</v>
      </c>
      <c r="AD86" s="3" t="str">
        <f t="shared" si="39"/>
        <v>N/A</v>
      </c>
    </row>
    <row r="87" spans="1:30" x14ac:dyDescent="0.35">
      <c r="A87" t="s">
        <v>180</v>
      </c>
      <c r="B87" t="s">
        <v>326</v>
      </c>
      <c r="C87" t="s">
        <v>666</v>
      </c>
      <c r="D87" t="s">
        <v>103</v>
      </c>
      <c r="E87" s="1">
        <v>3028</v>
      </c>
      <c r="F87" s="2" t="s">
        <v>1319</v>
      </c>
      <c r="G87" s="2">
        <v>7.77</v>
      </c>
      <c r="H87" t="s">
        <v>1197</v>
      </c>
      <c r="I87" s="3">
        <f t="shared" si="40"/>
        <v>18168</v>
      </c>
      <c r="J87" s="3">
        <f t="shared" si="41"/>
        <v>18531.36</v>
      </c>
      <c r="K87" s="3">
        <f t="shared" si="42"/>
        <v>18925</v>
      </c>
      <c r="L87" s="3">
        <f t="shared" si="43"/>
        <v>19167.240000000002</v>
      </c>
      <c r="M87" t="str">
        <f t="shared" si="22"/>
        <v>N/A</v>
      </c>
      <c r="N87" s="3" t="str">
        <f t="shared" si="23"/>
        <v>N/A</v>
      </c>
      <c r="O87" s="3" t="str">
        <f t="shared" si="24"/>
        <v>N/A</v>
      </c>
      <c r="P87" s="3" t="str">
        <f t="shared" si="25"/>
        <v>N/A</v>
      </c>
      <c r="Q87" s="3">
        <f t="shared" si="26"/>
        <v>18531.36</v>
      </c>
      <c r="R87" s="3" t="str">
        <f t="shared" si="27"/>
        <v>N/A</v>
      </c>
      <c r="S87" s="3" t="str">
        <f t="shared" si="28"/>
        <v>N/A</v>
      </c>
      <c r="T87" s="3" t="str">
        <f t="shared" si="29"/>
        <v>N/A</v>
      </c>
      <c r="U87" s="3" t="str">
        <f t="shared" si="30"/>
        <v>N/A</v>
      </c>
      <c r="V87" s="3" t="str">
        <f t="shared" si="31"/>
        <v>N/A</v>
      </c>
      <c r="W87" s="3" t="str">
        <f t="shared" si="32"/>
        <v>N/A</v>
      </c>
      <c r="X87" s="3" t="str">
        <f t="shared" si="33"/>
        <v>N/A</v>
      </c>
      <c r="Y87" s="3" t="str">
        <f t="shared" si="34"/>
        <v>N/A</v>
      </c>
      <c r="Z87" s="3" t="str">
        <f t="shared" si="35"/>
        <v>N/A</v>
      </c>
      <c r="AA87" s="3" t="str">
        <f t="shared" si="36"/>
        <v>N/A</v>
      </c>
      <c r="AB87" s="3" t="str">
        <f t="shared" si="37"/>
        <v>N/A</v>
      </c>
      <c r="AC87" s="3" t="str">
        <f t="shared" si="38"/>
        <v>N/A</v>
      </c>
      <c r="AD87" s="3" t="str">
        <f t="shared" si="39"/>
        <v>N/A</v>
      </c>
    </row>
    <row r="88" spans="1:30" x14ac:dyDescent="0.35">
      <c r="A88" t="s">
        <v>180</v>
      </c>
      <c r="B88" t="s">
        <v>567</v>
      </c>
      <c r="C88" t="s">
        <v>670</v>
      </c>
      <c r="D88" t="s">
        <v>103</v>
      </c>
      <c r="E88" s="1">
        <v>4219</v>
      </c>
      <c r="F88" s="2" t="s">
        <v>1256</v>
      </c>
      <c r="G88" s="2">
        <v>11.32</v>
      </c>
      <c r="H88" t="s">
        <v>1197</v>
      </c>
      <c r="I88" s="3">
        <f t="shared" si="40"/>
        <v>25314</v>
      </c>
      <c r="J88" s="3">
        <f t="shared" si="41"/>
        <v>25820.28</v>
      </c>
      <c r="K88" s="3">
        <f t="shared" si="42"/>
        <v>26368.75</v>
      </c>
      <c r="L88" s="3">
        <f t="shared" si="43"/>
        <v>26706.27</v>
      </c>
      <c r="M88" t="str">
        <f t="shared" si="22"/>
        <v>N/A</v>
      </c>
      <c r="N88" s="3" t="str">
        <f t="shared" si="23"/>
        <v>N/A</v>
      </c>
      <c r="O88" s="3" t="str">
        <f t="shared" si="24"/>
        <v>N/A</v>
      </c>
      <c r="P88" s="3" t="str">
        <f t="shared" si="25"/>
        <v>N/A</v>
      </c>
      <c r="Q88" s="3">
        <f t="shared" si="26"/>
        <v>25820.28</v>
      </c>
      <c r="R88" s="3" t="str">
        <f t="shared" si="27"/>
        <v>N/A</v>
      </c>
      <c r="S88" s="3" t="str">
        <f t="shared" si="28"/>
        <v>N/A</v>
      </c>
      <c r="T88" s="3" t="str">
        <f t="shared" si="29"/>
        <v>N/A</v>
      </c>
      <c r="U88" s="3" t="str">
        <f t="shared" si="30"/>
        <v>N/A</v>
      </c>
      <c r="V88" s="3" t="str">
        <f t="shared" si="31"/>
        <v>N/A</v>
      </c>
      <c r="W88" s="3" t="str">
        <f t="shared" si="32"/>
        <v>N/A</v>
      </c>
      <c r="X88" s="3" t="str">
        <f t="shared" si="33"/>
        <v>N/A</v>
      </c>
      <c r="Y88" s="3" t="str">
        <f t="shared" si="34"/>
        <v>N/A</v>
      </c>
      <c r="Z88" s="3" t="str">
        <f t="shared" si="35"/>
        <v>N/A</v>
      </c>
      <c r="AA88" s="3" t="str">
        <f t="shared" si="36"/>
        <v>N/A</v>
      </c>
      <c r="AB88" s="3" t="str">
        <f t="shared" si="37"/>
        <v>N/A</v>
      </c>
      <c r="AC88" s="3" t="str">
        <f t="shared" si="38"/>
        <v>N/A</v>
      </c>
      <c r="AD88" s="3" t="str">
        <f t="shared" si="39"/>
        <v>N/A</v>
      </c>
    </row>
    <row r="89" spans="1:30" x14ac:dyDescent="0.35">
      <c r="A89" t="s">
        <v>180</v>
      </c>
      <c r="B89" t="s">
        <v>469</v>
      </c>
      <c r="C89" t="s">
        <v>699</v>
      </c>
      <c r="D89" t="s">
        <v>103</v>
      </c>
      <c r="E89" s="1">
        <v>2781</v>
      </c>
      <c r="F89" s="2" t="s">
        <v>1274</v>
      </c>
      <c r="G89" s="2">
        <v>7.57</v>
      </c>
      <c r="H89" t="s">
        <v>1197</v>
      </c>
      <c r="I89" s="3">
        <f t="shared" si="40"/>
        <v>16686</v>
      </c>
      <c r="J89" s="3">
        <f t="shared" si="41"/>
        <v>17019.72</v>
      </c>
      <c r="K89" s="3">
        <f t="shared" si="42"/>
        <v>17381.25</v>
      </c>
      <c r="L89" s="3">
        <f t="shared" si="43"/>
        <v>17603.73</v>
      </c>
      <c r="M89" t="str">
        <f t="shared" si="22"/>
        <v>N/A</v>
      </c>
      <c r="N89" s="3" t="str">
        <f t="shared" si="23"/>
        <v>N/A</v>
      </c>
      <c r="O89" s="3" t="str">
        <f t="shared" si="24"/>
        <v>N/A</v>
      </c>
      <c r="P89" s="3" t="str">
        <f t="shared" si="25"/>
        <v>N/A</v>
      </c>
      <c r="Q89" s="3">
        <f t="shared" si="26"/>
        <v>17019.72</v>
      </c>
      <c r="R89" s="3" t="str">
        <f t="shared" si="27"/>
        <v>N/A</v>
      </c>
      <c r="S89" s="3" t="str">
        <f t="shared" si="28"/>
        <v>N/A</v>
      </c>
      <c r="T89" s="3" t="str">
        <f t="shared" si="29"/>
        <v>N/A</v>
      </c>
      <c r="U89" s="3" t="str">
        <f t="shared" si="30"/>
        <v>N/A</v>
      </c>
      <c r="V89" s="3" t="str">
        <f t="shared" si="31"/>
        <v>N/A</v>
      </c>
      <c r="W89" s="3" t="str">
        <f t="shared" si="32"/>
        <v>N/A</v>
      </c>
      <c r="X89" s="3" t="str">
        <f t="shared" si="33"/>
        <v>N/A</v>
      </c>
      <c r="Y89" s="3" t="str">
        <f t="shared" si="34"/>
        <v>N/A</v>
      </c>
      <c r="Z89" s="3" t="str">
        <f t="shared" si="35"/>
        <v>N/A</v>
      </c>
      <c r="AA89" s="3" t="str">
        <f t="shared" si="36"/>
        <v>N/A</v>
      </c>
      <c r="AB89" s="3" t="str">
        <f t="shared" si="37"/>
        <v>N/A</v>
      </c>
      <c r="AC89" s="3" t="str">
        <f t="shared" si="38"/>
        <v>N/A</v>
      </c>
      <c r="AD89" s="3" t="str">
        <f t="shared" si="39"/>
        <v>N/A</v>
      </c>
    </row>
    <row r="90" spans="1:30" x14ac:dyDescent="0.35">
      <c r="A90" t="s">
        <v>180</v>
      </c>
      <c r="B90" t="s">
        <v>286</v>
      </c>
      <c r="C90" t="s">
        <v>700</v>
      </c>
      <c r="D90" t="s">
        <v>103</v>
      </c>
      <c r="E90" s="1">
        <v>2040</v>
      </c>
      <c r="F90" s="2" t="s">
        <v>1285</v>
      </c>
      <c r="G90" s="2">
        <v>5.34</v>
      </c>
      <c r="H90" t="s">
        <v>1197</v>
      </c>
      <c r="I90" s="3">
        <f t="shared" si="40"/>
        <v>12240</v>
      </c>
      <c r="J90" s="3">
        <f t="shared" si="41"/>
        <v>12484.800000000001</v>
      </c>
      <c r="K90" s="3">
        <f t="shared" si="42"/>
        <v>12750</v>
      </c>
      <c r="L90" s="3">
        <f t="shared" si="43"/>
        <v>12913.2</v>
      </c>
      <c r="M90" t="str">
        <f t="shared" si="22"/>
        <v>N/A</v>
      </c>
      <c r="N90" s="3" t="str">
        <f t="shared" si="23"/>
        <v>N/A</v>
      </c>
      <c r="O90" s="3" t="str">
        <f t="shared" si="24"/>
        <v>N/A</v>
      </c>
      <c r="P90" s="3" t="str">
        <f t="shared" si="25"/>
        <v>N/A</v>
      </c>
      <c r="Q90" s="3">
        <f t="shared" si="26"/>
        <v>12484.800000000001</v>
      </c>
      <c r="R90" s="3" t="str">
        <f t="shared" si="27"/>
        <v>N/A</v>
      </c>
      <c r="S90" s="3" t="str">
        <f t="shared" si="28"/>
        <v>N/A</v>
      </c>
      <c r="T90" s="3" t="str">
        <f t="shared" si="29"/>
        <v>N/A</v>
      </c>
      <c r="U90" s="3" t="str">
        <f t="shared" si="30"/>
        <v>N/A</v>
      </c>
      <c r="V90" s="3" t="str">
        <f t="shared" si="31"/>
        <v>N/A</v>
      </c>
      <c r="W90" s="3" t="str">
        <f t="shared" si="32"/>
        <v>N/A</v>
      </c>
      <c r="X90" s="3" t="str">
        <f t="shared" si="33"/>
        <v>N/A</v>
      </c>
      <c r="Y90" s="3" t="str">
        <f t="shared" si="34"/>
        <v>N/A</v>
      </c>
      <c r="Z90" s="3" t="str">
        <f t="shared" si="35"/>
        <v>N/A</v>
      </c>
      <c r="AA90" s="3" t="str">
        <f t="shared" si="36"/>
        <v>N/A</v>
      </c>
      <c r="AB90" s="3" t="str">
        <f t="shared" si="37"/>
        <v>N/A</v>
      </c>
      <c r="AC90" s="3" t="str">
        <f t="shared" si="38"/>
        <v>N/A</v>
      </c>
      <c r="AD90" s="3" t="str">
        <f t="shared" si="39"/>
        <v>N/A</v>
      </c>
    </row>
    <row r="91" spans="1:30" x14ac:dyDescent="0.35">
      <c r="A91" t="s">
        <v>180</v>
      </c>
      <c r="B91" t="s">
        <v>329</v>
      </c>
      <c r="C91" t="s">
        <v>718</v>
      </c>
      <c r="D91" t="s">
        <v>103</v>
      </c>
      <c r="E91" s="1">
        <v>3811</v>
      </c>
      <c r="F91" s="2" t="s">
        <v>1279</v>
      </c>
      <c r="G91" s="2">
        <v>8.67</v>
      </c>
      <c r="H91" t="s">
        <v>1197</v>
      </c>
      <c r="I91" s="3">
        <f t="shared" si="40"/>
        <v>22866</v>
      </c>
      <c r="J91" s="3">
        <f t="shared" si="41"/>
        <v>23323.32</v>
      </c>
      <c r="K91" s="3">
        <f t="shared" si="42"/>
        <v>23818.75</v>
      </c>
      <c r="L91" s="3">
        <f t="shared" si="43"/>
        <v>24123.63</v>
      </c>
      <c r="M91" t="str">
        <f t="shared" si="22"/>
        <v>N/A</v>
      </c>
      <c r="N91" s="3" t="str">
        <f t="shared" si="23"/>
        <v>N/A</v>
      </c>
      <c r="O91" s="3" t="str">
        <f t="shared" si="24"/>
        <v>N/A</v>
      </c>
      <c r="P91" s="3" t="str">
        <f t="shared" si="25"/>
        <v>N/A</v>
      </c>
      <c r="Q91" s="3">
        <f t="shared" si="26"/>
        <v>23323.32</v>
      </c>
      <c r="R91" s="3" t="str">
        <f t="shared" si="27"/>
        <v>N/A</v>
      </c>
      <c r="S91" s="3" t="str">
        <f t="shared" si="28"/>
        <v>N/A</v>
      </c>
      <c r="T91" s="3" t="str">
        <f t="shared" si="29"/>
        <v>N/A</v>
      </c>
      <c r="U91" s="3" t="str">
        <f t="shared" si="30"/>
        <v>N/A</v>
      </c>
      <c r="V91" s="3" t="str">
        <f t="shared" si="31"/>
        <v>N/A</v>
      </c>
      <c r="W91" s="3" t="str">
        <f t="shared" si="32"/>
        <v>N/A</v>
      </c>
      <c r="X91" s="3" t="str">
        <f t="shared" si="33"/>
        <v>N/A</v>
      </c>
      <c r="Y91" s="3" t="str">
        <f t="shared" si="34"/>
        <v>N/A</v>
      </c>
      <c r="Z91" s="3" t="str">
        <f t="shared" si="35"/>
        <v>N/A</v>
      </c>
      <c r="AA91" s="3" t="str">
        <f t="shared" si="36"/>
        <v>N/A</v>
      </c>
      <c r="AB91" s="3" t="str">
        <f t="shared" si="37"/>
        <v>N/A</v>
      </c>
      <c r="AC91" s="3" t="str">
        <f t="shared" si="38"/>
        <v>N/A</v>
      </c>
      <c r="AD91" s="3" t="str">
        <f t="shared" si="39"/>
        <v>N/A</v>
      </c>
    </row>
    <row r="92" spans="1:30" x14ac:dyDescent="0.35">
      <c r="A92" t="s">
        <v>180</v>
      </c>
      <c r="B92" t="s">
        <v>276</v>
      </c>
      <c r="C92" t="s">
        <v>729</v>
      </c>
      <c r="D92" t="s">
        <v>103</v>
      </c>
      <c r="E92" s="1">
        <v>6960</v>
      </c>
      <c r="F92" s="2" t="s">
        <v>1325</v>
      </c>
      <c r="G92" s="2">
        <v>16.05</v>
      </c>
      <c r="H92" t="s">
        <v>1197</v>
      </c>
      <c r="I92" s="3">
        <f t="shared" si="40"/>
        <v>41760</v>
      </c>
      <c r="J92" s="3">
        <f t="shared" si="41"/>
        <v>42595.200000000004</v>
      </c>
      <c r="K92" s="3">
        <f t="shared" si="42"/>
        <v>43500</v>
      </c>
      <c r="L92" s="3">
        <f t="shared" si="43"/>
        <v>44056.800000000003</v>
      </c>
      <c r="M92" t="str">
        <f t="shared" si="22"/>
        <v>N/A</v>
      </c>
      <c r="N92" s="3" t="str">
        <f t="shared" si="23"/>
        <v>N/A</v>
      </c>
      <c r="O92" s="3" t="str">
        <f t="shared" si="24"/>
        <v>N/A</v>
      </c>
      <c r="P92" s="3" t="str">
        <f t="shared" si="25"/>
        <v>N/A</v>
      </c>
      <c r="Q92" s="3">
        <f t="shared" si="26"/>
        <v>42595.200000000004</v>
      </c>
      <c r="R92" s="3" t="str">
        <f t="shared" si="27"/>
        <v>N/A</v>
      </c>
      <c r="S92" s="3" t="str">
        <f t="shared" si="28"/>
        <v>N/A</v>
      </c>
      <c r="T92" s="3" t="str">
        <f t="shared" si="29"/>
        <v>N/A</v>
      </c>
      <c r="U92" s="3" t="str">
        <f t="shared" si="30"/>
        <v>N/A</v>
      </c>
      <c r="V92" s="3" t="str">
        <f t="shared" si="31"/>
        <v>N/A</v>
      </c>
      <c r="W92" s="3" t="str">
        <f t="shared" si="32"/>
        <v>N/A</v>
      </c>
      <c r="X92" s="3" t="str">
        <f t="shared" si="33"/>
        <v>N/A</v>
      </c>
      <c r="Y92" s="3" t="str">
        <f t="shared" si="34"/>
        <v>N/A</v>
      </c>
      <c r="Z92" s="3" t="str">
        <f t="shared" si="35"/>
        <v>N/A</v>
      </c>
      <c r="AA92" s="3" t="str">
        <f t="shared" si="36"/>
        <v>N/A</v>
      </c>
      <c r="AB92" s="3" t="str">
        <f t="shared" si="37"/>
        <v>N/A</v>
      </c>
      <c r="AC92" s="3" t="str">
        <f t="shared" si="38"/>
        <v>N/A</v>
      </c>
      <c r="AD92" s="3" t="str">
        <f t="shared" si="39"/>
        <v>N/A</v>
      </c>
    </row>
    <row r="93" spans="1:30" x14ac:dyDescent="0.35">
      <c r="A93" t="s">
        <v>180</v>
      </c>
      <c r="B93" t="s">
        <v>629</v>
      </c>
      <c r="C93" t="s">
        <v>749</v>
      </c>
      <c r="D93" t="s">
        <v>103</v>
      </c>
      <c r="E93" s="1">
        <v>4600</v>
      </c>
      <c r="F93" s="2" t="s">
        <v>1318</v>
      </c>
      <c r="G93" s="2">
        <v>12.28</v>
      </c>
      <c r="H93" t="s">
        <v>1197</v>
      </c>
      <c r="I93" s="3">
        <f t="shared" si="40"/>
        <v>27600</v>
      </c>
      <c r="J93" s="3">
        <f t="shared" si="41"/>
        <v>28152</v>
      </c>
      <c r="K93" s="3">
        <f t="shared" si="42"/>
        <v>28750</v>
      </c>
      <c r="L93" s="3">
        <f t="shared" si="43"/>
        <v>29118</v>
      </c>
      <c r="M93" t="str">
        <f t="shared" si="22"/>
        <v>N/A</v>
      </c>
      <c r="N93" s="3" t="str">
        <f t="shared" si="23"/>
        <v>N/A</v>
      </c>
      <c r="O93" s="3" t="str">
        <f t="shared" si="24"/>
        <v>N/A</v>
      </c>
      <c r="P93" s="3" t="str">
        <f t="shared" si="25"/>
        <v>N/A</v>
      </c>
      <c r="Q93" s="3">
        <f t="shared" si="26"/>
        <v>28152</v>
      </c>
      <c r="R93" s="3" t="str">
        <f t="shared" si="27"/>
        <v>N/A</v>
      </c>
      <c r="S93" s="3" t="str">
        <f t="shared" si="28"/>
        <v>N/A</v>
      </c>
      <c r="T93" s="3" t="str">
        <f t="shared" si="29"/>
        <v>N/A</v>
      </c>
      <c r="U93" s="3" t="str">
        <f t="shared" si="30"/>
        <v>N/A</v>
      </c>
      <c r="V93" s="3" t="str">
        <f t="shared" si="31"/>
        <v>N/A</v>
      </c>
      <c r="W93" s="3" t="str">
        <f t="shared" si="32"/>
        <v>N/A</v>
      </c>
      <c r="X93" s="3" t="str">
        <f t="shared" si="33"/>
        <v>N/A</v>
      </c>
      <c r="Y93" s="3" t="str">
        <f t="shared" si="34"/>
        <v>N/A</v>
      </c>
      <c r="Z93" s="3" t="str">
        <f t="shared" si="35"/>
        <v>N/A</v>
      </c>
      <c r="AA93" s="3" t="str">
        <f t="shared" si="36"/>
        <v>N/A</v>
      </c>
      <c r="AB93" s="3" t="str">
        <f t="shared" si="37"/>
        <v>N/A</v>
      </c>
      <c r="AC93" s="3" t="str">
        <f t="shared" si="38"/>
        <v>N/A</v>
      </c>
      <c r="AD93" s="3" t="str">
        <f t="shared" si="39"/>
        <v>N/A</v>
      </c>
    </row>
    <row r="94" spans="1:30" x14ac:dyDescent="0.35">
      <c r="A94" t="s">
        <v>180</v>
      </c>
      <c r="B94" t="s">
        <v>667</v>
      </c>
      <c r="C94" t="s">
        <v>753</v>
      </c>
      <c r="D94" t="s">
        <v>103</v>
      </c>
      <c r="E94" s="1">
        <v>15197</v>
      </c>
      <c r="F94" s="2" t="s">
        <v>1310</v>
      </c>
      <c r="G94" s="2">
        <v>34.229999999999997</v>
      </c>
      <c r="H94" t="s">
        <v>1197</v>
      </c>
      <c r="I94" s="3">
        <f t="shared" si="40"/>
        <v>91182</v>
      </c>
      <c r="J94" s="3">
        <f t="shared" si="41"/>
        <v>93005.64</v>
      </c>
      <c r="K94" s="3">
        <f t="shared" si="42"/>
        <v>94981.25</v>
      </c>
      <c r="L94" s="3">
        <f t="shared" si="43"/>
        <v>96197.01</v>
      </c>
      <c r="M94" t="str">
        <f t="shared" si="22"/>
        <v>N/A</v>
      </c>
      <c r="N94" s="3" t="str">
        <f t="shared" si="23"/>
        <v>N/A</v>
      </c>
      <c r="O94" s="3" t="str">
        <f t="shared" si="24"/>
        <v>N/A</v>
      </c>
      <c r="P94" s="3" t="str">
        <f t="shared" si="25"/>
        <v>N/A</v>
      </c>
      <c r="Q94" s="3">
        <f t="shared" si="26"/>
        <v>93005.64</v>
      </c>
      <c r="R94" s="3" t="str">
        <f t="shared" si="27"/>
        <v>N/A</v>
      </c>
      <c r="S94" s="3" t="str">
        <f t="shared" si="28"/>
        <v>N/A</v>
      </c>
      <c r="T94" s="3" t="str">
        <f t="shared" si="29"/>
        <v>N/A</v>
      </c>
      <c r="U94" s="3" t="str">
        <f t="shared" si="30"/>
        <v>N/A</v>
      </c>
      <c r="V94" s="3" t="str">
        <f t="shared" si="31"/>
        <v>N/A</v>
      </c>
      <c r="W94" s="3" t="str">
        <f t="shared" si="32"/>
        <v>N/A</v>
      </c>
      <c r="X94" s="3" t="str">
        <f t="shared" si="33"/>
        <v>N/A</v>
      </c>
      <c r="Y94" s="3" t="str">
        <f t="shared" si="34"/>
        <v>N/A</v>
      </c>
      <c r="Z94" s="3" t="str">
        <f t="shared" si="35"/>
        <v>N/A</v>
      </c>
      <c r="AA94" s="3" t="str">
        <f t="shared" si="36"/>
        <v>N/A</v>
      </c>
      <c r="AB94" s="3" t="str">
        <f t="shared" si="37"/>
        <v>N/A</v>
      </c>
      <c r="AC94" s="3" t="str">
        <f t="shared" si="38"/>
        <v>N/A</v>
      </c>
      <c r="AD94" s="3" t="str">
        <f t="shared" si="39"/>
        <v>N/A</v>
      </c>
    </row>
    <row r="95" spans="1:30" x14ac:dyDescent="0.35">
      <c r="A95" t="s">
        <v>180</v>
      </c>
      <c r="B95" t="s">
        <v>425</v>
      </c>
      <c r="C95" t="s">
        <v>755</v>
      </c>
      <c r="D95" t="s">
        <v>103</v>
      </c>
      <c r="E95" s="1">
        <v>5961</v>
      </c>
      <c r="F95" s="2" t="s">
        <v>1282</v>
      </c>
      <c r="G95" s="2">
        <v>15.38</v>
      </c>
      <c r="H95" t="s">
        <v>1197</v>
      </c>
      <c r="I95" s="3">
        <f t="shared" si="40"/>
        <v>35766</v>
      </c>
      <c r="J95" s="3">
        <f t="shared" si="41"/>
        <v>36481.32</v>
      </c>
      <c r="K95" s="3">
        <f t="shared" si="42"/>
        <v>37256.25</v>
      </c>
      <c r="L95" s="3">
        <f t="shared" si="43"/>
        <v>37733.129999999997</v>
      </c>
      <c r="M95" t="str">
        <f t="shared" si="22"/>
        <v>N/A</v>
      </c>
      <c r="N95" s="3" t="str">
        <f t="shared" si="23"/>
        <v>N/A</v>
      </c>
      <c r="O95" s="3" t="str">
        <f t="shared" si="24"/>
        <v>N/A</v>
      </c>
      <c r="P95" s="3" t="str">
        <f t="shared" si="25"/>
        <v>N/A</v>
      </c>
      <c r="Q95" s="3">
        <f t="shared" si="26"/>
        <v>36481.32</v>
      </c>
      <c r="R95" s="3" t="str">
        <f t="shared" si="27"/>
        <v>N/A</v>
      </c>
      <c r="S95" s="3" t="str">
        <f t="shared" si="28"/>
        <v>N/A</v>
      </c>
      <c r="T95" s="3" t="str">
        <f t="shared" si="29"/>
        <v>N/A</v>
      </c>
      <c r="U95" s="3" t="str">
        <f t="shared" si="30"/>
        <v>N/A</v>
      </c>
      <c r="V95" s="3" t="str">
        <f t="shared" si="31"/>
        <v>N/A</v>
      </c>
      <c r="W95" s="3" t="str">
        <f t="shared" si="32"/>
        <v>N/A</v>
      </c>
      <c r="X95" s="3" t="str">
        <f t="shared" si="33"/>
        <v>N/A</v>
      </c>
      <c r="Y95" s="3" t="str">
        <f t="shared" si="34"/>
        <v>N/A</v>
      </c>
      <c r="Z95" s="3" t="str">
        <f t="shared" si="35"/>
        <v>N/A</v>
      </c>
      <c r="AA95" s="3" t="str">
        <f t="shared" si="36"/>
        <v>N/A</v>
      </c>
      <c r="AB95" s="3" t="str">
        <f t="shared" si="37"/>
        <v>N/A</v>
      </c>
      <c r="AC95" s="3" t="str">
        <f t="shared" si="38"/>
        <v>N/A</v>
      </c>
      <c r="AD95" s="3" t="str">
        <f t="shared" si="39"/>
        <v>N/A</v>
      </c>
    </row>
    <row r="96" spans="1:30" x14ac:dyDescent="0.35">
      <c r="A96" t="s">
        <v>180</v>
      </c>
      <c r="B96" t="s">
        <v>259</v>
      </c>
      <c r="C96" t="s">
        <v>762</v>
      </c>
      <c r="D96" t="s">
        <v>103</v>
      </c>
      <c r="E96" s="1">
        <v>5387</v>
      </c>
      <c r="F96" s="2" t="s">
        <v>1261</v>
      </c>
      <c r="G96" s="2">
        <v>14.13</v>
      </c>
      <c r="H96" t="s">
        <v>1197</v>
      </c>
      <c r="I96" s="3">
        <f t="shared" si="40"/>
        <v>32322</v>
      </c>
      <c r="J96" s="3">
        <f t="shared" si="41"/>
        <v>32968.44</v>
      </c>
      <c r="K96" s="3">
        <f t="shared" si="42"/>
        <v>33668.75</v>
      </c>
      <c r="L96" s="3">
        <f t="shared" si="43"/>
        <v>34099.71</v>
      </c>
      <c r="M96" t="str">
        <f t="shared" si="22"/>
        <v>N/A</v>
      </c>
      <c r="N96" s="3" t="str">
        <f t="shared" si="23"/>
        <v>N/A</v>
      </c>
      <c r="O96" s="3" t="str">
        <f t="shared" si="24"/>
        <v>N/A</v>
      </c>
      <c r="P96" s="3" t="str">
        <f t="shared" si="25"/>
        <v>N/A</v>
      </c>
      <c r="Q96" s="3">
        <f t="shared" si="26"/>
        <v>32968.44</v>
      </c>
      <c r="R96" s="3" t="str">
        <f t="shared" si="27"/>
        <v>N/A</v>
      </c>
      <c r="S96" s="3" t="str">
        <f t="shared" si="28"/>
        <v>N/A</v>
      </c>
      <c r="T96" s="3" t="str">
        <f t="shared" si="29"/>
        <v>N/A</v>
      </c>
      <c r="U96" s="3" t="str">
        <f t="shared" si="30"/>
        <v>N/A</v>
      </c>
      <c r="V96" s="3" t="str">
        <f t="shared" si="31"/>
        <v>N/A</v>
      </c>
      <c r="W96" s="3" t="str">
        <f t="shared" si="32"/>
        <v>N/A</v>
      </c>
      <c r="X96" s="3" t="str">
        <f t="shared" si="33"/>
        <v>N/A</v>
      </c>
      <c r="Y96" s="3" t="str">
        <f t="shared" si="34"/>
        <v>N/A</v>
      </c>
      <c r="Z96" s="3" t="str">
        <f t="shared" si="35"/>
        <v>N/A</v>
      </c>
      <c r="AA96" s="3" t="str">
        <f t="shared" si="36"/>
        <v>N/A</v>
      </c>
      <c r="AB96" s="3" t="str">
        <f t="shared" si="37"/>
        <v>N/A</v>
      </c>
      <c r="AC96" s="3" t="str">
        <f t="shared" si="38"/>
        <v>N/A</v>
      </c>
      <c r="AD96" s="3" t="str">
        <f t="shared" si="39"/>
        <v>N/A</v>
      </c>
    </row>
    <row r="97" spans="1:30" x14ac:dyDescent="0.35">
      <c r="A97" t="s">
        <v>180</v>
      </c>
      <c r="B97" t="s">
        <v>574</v>
      </c>
      <c r="C97" t="s">
        <v>770</v>
      </c>
      <c r="D97" t="s">
        <v>103</v>
      </c>
      <c r="E97" s="1">
        <v>6996</v>
      </c>
      <c r="F97" s="2" t="s">
        <v>1272</v>
      </c>
      <c r="G97" s="2">
        <v>16.739999999999998</v>
      </c>
      <c r="H97" t="s">
        <v>1197</v>
      </c>
      <c r="I97" s="3">
        <f t="shared" si="40"/>
        <v>41976</v>
      </c>
      <c r="J97" s="3">
        <f t="shared" si="41"/>
        <v>42815.520000000004</v>
      </c>
      <c r="K97" s="3">
        <f t="shared" si="42"/>
        <v>43725</v>
      </c>
      <c r="L97" s="3">
        <f t="shared" si="43"/>
        <v>44284.68</v>
      </c>
      <c r="M97" t="str">
        <f t="shared" si="22"/>
        <v>N/A</v>
      </c>
      <c r="N97" s="3" t="str">
        <f t="shared" si="23"/>
        <v>N/A</v>
      </c>
      <c r="O97" s="3" t="str">
        <f t="shared" si="24"/>
        <v>N/A</v>
      </c>
      <c r="P97" s="3" t="str">
        <f t="shared" si="25"/>
        <v>N/A</v>
      </c>
      <c r="Q97" s="3">
        <f t="shared" si="26"/>
        <v>42815.520000000004</v>
      </c>
      <c r="R97" s="3" t="str">
        <f t="shared" si="27"/>
        <v>N/A</v>
      </c>
      <c r="S97" s="3" t="str">
        <f t="shared" si="28"/>
        <v>N/A</v>
      </c>
      <c r="T97" s="3" t="str">
        <f t="shared" si="29"/>
        <v>N/A</v>
      </c>
      <c r="U97" s="3" t="str">
        <f t="shared" si="30"/>
        <v>N/A</v>
      </c>
      <c r="V97" s="3" t="str">
        <f t="shared" si="31"/>
        <v>N/A</v>
      </c>
      <c r="W97" s="3" t="str">
        <f t="shared" si="32"/>
        <v>N/A</v>
      </c>
      <c r="X97" s="3" t="str">
        <f t="shared" si="33"/>
        <v>N/A</v>
      </c>
      <c r="Y97" s="3" t="str">
        <f t="shared" si="34"/>
        <v>N/A</v>
      </c>
      <c r="Z97" s="3" t="str">
        <f t="shared" si="35"/>
        <v>N/A</v>
      </c>
      <c r="AA97" s="3" t="str">
        <f t="shared" si="36"/>
        <v>N/A</v>
      </c>
      <c r="AB97" s="3" t="str">
        <f t="shared" si="37"/>
        <v>N/A</v>
      </c>
      <c r="AC97" s="3" t="str">
        <f t="shared" si="38"/>
        <v>N/A</v>
      </c>
      <c r="AD97" s="3" t="str">
        <f t="shared" si="39"/>
        <v>N/A</v>
      </c>
    </row>
    <row r="98" spans="1:30" x14ac:dyDescent="0.35">
      <c r="A98" t="s">
        <v>180</v>
      </c>
      <c r="B98" t="s">
        <v>188</v>
      </c>
      <c r="C98" t="s">
        <v>771</v>
      </c>
      <c r="D98" t="s">
        <v>103</v>
      </c>
      <c r="E98" s="1">
        <v>1882</v>
      </c>
      <c r="F98" s="2" t="s">
        <v>1208</v>
      </c>
      <c r="G98" s="2">
        <v>4.9400000000000004</v>
      </c>
      <c r="H98" t="s">
        <v>1197</v>
      </c>
      <c r="I98" s="3">
        <f t="shared" si="40"/>
        <v>11292</v>
      </c>
      <c r="J98" s="3">
        <f t="shared" si="41"/>
        <v>11517.84</v>
      </c>
      <c r="K98" s="3">
        <f t="shared" si="42"/>
        <v>11762.5</v>
      </c>
      <c r="L98" s="3">
        <f t="shared" si="43"/>
        <v>11913.06</v>
      </c>
      <c r="M98" t="str">
        <f t="shared" si="22"/>
        <v>N/A</v>
      </c>
      <c r="N98" s="3" t="str">
        <f t="shared" si="23"/>
        <v>N/A</v>
      </c>
      <c r="O98" s="3" t="str">
        <f t="shared" si="24"/>
        <v>N/A</v>
      </c>
      <c r="P98" s="3" t="str">
        <f t="shared" si="25"/>
        <v>N/A</v>
      </c>
      <c r="Q98" s="3">
        <f t="shared" si="26"/>
        <v>11517.84</v>
      </c>
      <c r="R98" s="3" t="str">
        <f t="shared" si="27"/>
        <v>N/A</v>
      </c>
      <c r="S98" s="3" t="str">
        <f t="shared" si="28"/>
        <v>N/A</v>
      </c>
      <c r="T98" s="3" t="str">
        <f t="shared" si="29"/>
        <v>N/A</v>
      </c>
      <c r="U98" s="3" t="str">
        <f t="shared" si="30"/>
        <v>N/A</v>
      </c>
      <c r="V98" s="3" t="str">
        <f t="shared" si="31"/>
        <v>N/A</v>
      </c>
      <c r="W98" s="3" t="str">
        <f t="shared" si="32"/>
        <v>N/A</v>
      </c>
      <c r="X98" s="3" t="str">
        <f t="shared" si="33"/>
        <v>N/A</v>
      </c>
      <c r="Y98" s="3" t="str">
        <f t="shared" si="34"/>
        <v>N/A</v>
      </c>
      <c r="Z98" s="3" t="str">
        <f t="shared" si="35"/>
        <v>N/A</v>
      </c>
      <c r="AA98" s="3" t="str">
        <f t="shared" si="36"/>
        <v>N/A</v>
      </c>
      <c r="AB98" s="3" t="str">
        <f t="shared" si="37"/>
        <v>N/A</v>
      </c>
      <c r="AC98" s="3" t="str">
        <f t="shared" si="38"/>
        <v>N/A</v>
      </c>
      <c r="AD98" s="3" t="str">
        <f t="shared" si="39"/>
        <v>N/A</v>
      </c>
    </row>
    <row r="99" spans="1:30" x14ac:dyDescent="0.35">
      <c r="A99" t="s">
        <v>180</v>
      </c>
      <c r="B99" t="s">
        <v>519</v>
      </c>
      <c r="C99" t="s">
        <v>774</v>
      </c>
      <c r="D99" t="s">
        <v>103</v>
      </c>
      <c r="E99" s="1">
        <v>3444</v>
      </c>
      <c r="F99" s="2" t="s">
        <v>1296</v>
      </c>
      <c r="G99" s="2">
        <v>10.23</v>
      </c>
      <c r="H99" t="s">
        <v>1197</v>
      </c>
      <c r="I99" s="3">
        <f t="shared" si="40"/>
        <v>20664</v>
      </c>
      <c r="J99" s="3">
        <f t="shared" si="41"/>
        <v>21077.279999999999</v>
      </c>
      <c r="K99" s="3">
        <f t="shared" si="42"/>
        <v>21525</v>
      </c>
      <c r="L99" s="3">
        <f t="shared" si="43"/>
        <v>21800.52</v>
      </c>
      <c r="M99" t="str">
        <f t="shared" si="22"/>
        <v>N/A</v>
      </c>
      <c r="N99" s="3" t="str">
        <f t="shared" si="23"/>
        <v>N/A</v>
      </c>
      <c r="O99" s="3" t="str">
        <f t="shared" si="24"/>
        <v>N/A</v>
      </c>
      <c r="P99" s="3" t="str">
        <f t="shared" si="25"/>
        <v>N/A</v>
      </c>
      <c r="Q99" s="3">
        <f t="shared" si="26"/>
        <v>21077.279999999999</v>
      </c>
      <c r="R99" s="3" t="str">
        <f t="shared" si="27"/>
        <v>N/A</v>
      </c>
      <c r="S99" s="3" t="str">
        <f t="shared" si="28"/>
        <v>N/A</v>
      </c>
      <c r="T99" s="3" t="str">
        <f t="shared" si="29"/>
        <v>N/A</v>
      </c>
      <c r="U99" s="3" t="str">
        <f t="shared" si="30"/>
        <v>N/A</v>
      </c>
      <c r="V99" s="3" t="str">
        <f t="shared" si="31"/>
        <v>N/A</v>
      </c>
      <c r="W99" s="3" t="str">
        <f t="shared" si="32"/>
        <v>N/A</v>
      </c>
      <c r="X99" s="3" t="str">
        <f t="shared" si="33"/>
        <v>N/A</v>
      </c>
      <c r="Y99" s="3" t="str">
        <f t="shared" si="34"/>
        <v>N/A</v>
      </c>
      <c r="Z99" s="3" t="str">
        <f t="shared" si="35"/>
        <v>N/A</v>
      </c>
      <c r="AA99" s="3" t="str">
        <f t="shared" si="36"/>
        <v>N/A</v>
      </c>
      <c r="AB99" s="3" t="str">
        <f t="shared" si="37"/>
        <v>N/A</v>
      </c>
      <c r="AC99" s="3" t="str">
        <f t="shared" si="38"/>
        <v>N/A</v>
      </c>
      <c r="AD99" s="3" t="str">
        <f t="shared" si="39"/>
        <v>N/A</v>
      </c>
    </row>
    <row r="100" spans="1:30" x14ac:dyDescent="0.35">
      <c r="A100" t="s">
        <v>180</v>
      </c>
      <c r="B100" t="s">
        <v>192</v>
      </c>
      <c r="C100" t="s">
        <v>790</v>
      </c>
      <c r="D100" t="s">
        <v>103</v>
      </c>
      <c r="E100" s="1">
        <v>3354</v>
      </c>
      <c r="F100" s="2" t="s">
        <v>1326</v>
      </c>
      <c r="G100" s="2">
        <v>6.82</v>
      </c>
      <c r="H100" t="s">
        <v>1197</v>
      </c>
      <c r="I100" s="3">
        <f t="shared" si="40"/>
        <v>20124</v>
      </c>
      <c r="J100" s="3">
        <f t="shared" si="41"/>
        <v>20526.48</v>
      </c>
      <c r="K100" s="3">
        <f t="shared" si="42"/>
        <v>20962.5</v>
      </c>
      <c r="L100" s="3">
        <f t="shared" si="43"/>
        <v>21230.82</v>
      </c>
      <c r="M100" t="str">
        <f t="shared" si="22"/>
        <v>N/A</v>
      </c>
      <c r="N100" s="3" t="str">
        <f t="shared" si="23"/>
        <v>N/A</v>
      </c>
      <c r="O100" s="3" t="str">
        <f t="shared" si="24"/>
        <v>N/A</v>
      </c>
      <c r="P100" s="3" t="str">
        <f t="shared" si="25"/>
        <v>N/A</v>
      </c>
      <c r="Q100" s="3">
        <f t="shared" si="26"/>
        <v>20526.48</v>
      </c>
      <c r="R100" s="3" t="str">
        <f t="shared" si="27"/>
        <v>N/A</v>
      </c>
      <c r="S100" s="3" t="str">
        <f t="shared" si="28"/>
        <v>N/A</v>
      </c>
      <c r="T100" s="3" t="str">
        <f t="shared" si="29"/>
        <v>N/A</v>
      </c>
      <c r="U100" s="3" t="str">
        <f t="shared" si="30"/>
        <v>N/A</v>
      </c>
      <c r="V100" s="3" t="str">
        <f t="shared" si="31"/>
        <v>N/A</v>
      </c>
      <c r="W100" s="3" t="str">
        <f t="shared" si="32"/>
        <v>N/A</v>
      </c>
      <c r="X100" s="3" t="str">
        <f t="shared" si="33"/>
        <v>N/A</v>
      </c>
      <c r="Y100" s="3" t="str">
        <f t="shared" si="34"/>
        <v>N/A</v>
      </c>
      <c r="Z100" s="3" t="str">
        <f t="shared" si="35"/>
        <v>N/A</v>
      </c>
      <c r="AA100" s="3" t="str">
        <f t="shared" si="36"/>
        <v>N/A</v>
      </c>
      <c r="AB100" s="3" t="str">
        <f t="shared" si="37"/>
        <v>N/A</v>
      </c>
      <c r="AC100" s="3" t="str">
        <f t="shared" si="38"/>
        <v>N/A</v>
      </c>
      <c r="AD100" s="3" t="str">
        <f t="shared" si="39"/>
        <v>N/A</v>
      </c>
    </row>
    <row r="101" spans="1:30" x14ac:dyDescent="0.35">
      <c r="A101" t="s">
        <v>180</v>
      </c>
      <c r="B101" t="s">
        <v>194</v>
      </c>
      <c r="C101" t="s">
        <v>811</v>
      </c>
      <c r="D101" t="s">
        <v>103</v>
      </c>
      <c r="E101" s="1">
        <v>1414</v>
      </c>
      <c r="F101" s="2" t="s">
        <v>1290</v>
      </c>
      <c r="G101" s="2">
        <v>3.8</v>
      </c>
      <c r="H101" t="s">
        <v>1197</v>
      </c>
      <c r="I101" s="3" t="str">
        <f t="shared" si="40"/>
        <v>not eligible</v>
      </c>
      <c r="J101" s="3" t="str">
        <f t="shared" si="41"/>
        <v>not eligible</v>
      </c>
      <c r="K101" s="3" t="str">
        <f t="shared" si="42"/>
        <v>not eligible</v>
      </c>
      <c r="L101" s="3" t="str">
        <f t="shared" si="43"/>
        <v>not eligible</v>
      </c>
      <c r="M101" t="str">
        <f t="shared" si="22"/>
        <v>N/A</v>
      </c>
      <c r="N101" s="3" t="str">
        <f t="shared" si="23"/>
        <v>N/A</v>
      </c>
      <c r="O101" s="3" t="str">
        <f t="shared" si="24"/>
        <v>N/A</v>
      </c>
      <c r="P101" s="3" t="str">
        <f t="shared" si="25"/>
        <v>N/A</v>
      </c>
      <c r="Q101" s="3" t="str">
        <f t="shared" si="26"/>
        <v>not eligible</v>
      </c>
      <c r="R101" s="3" t="str">
        <f t="shared" si="27"/>
        <v>N/A</v>
      </c>
      <c r="S101" s="3" t="str">
        <f t="shared" si="28"/>
        <v>N/A</v>
      </c>
      <c r="T101" s="3" t="str">
        <f t="shared" si="29"/>
        <v>N/A</v>
      </c>
      <c r="U101" s="3" t="str">
        <f t="shared" si="30"/>
        <v>N/A</v>
      </c>
      <c r="V101" s="3" t="str">
        <f t="shared" si="31"/>
        <v>N/A</v>
      </c>
      <c r="W101" s="3" t="str">
        <f t="shared" si="32"/>
        <v>N/A</v>
      </c>
      <c r="X101" s="3" t="str">
        <f t="shared" si="33"/>
        <v>N/A</v>
      </c>
      <c r="Y101" s="3" t="str">
        <f t="shared" si="34"/>
        <v>N/A</v>
      </c>
      <c r="Z101" s="3" t="str">
        <f t="shared" si="35"/>
        <v>N/A</v>
      </c>
      <c r="AA101" s="3" t="str">
        <f t="shared" si="36"/>
        <v>N/A</v>
      </c>
      <c r="AB101" s="3" t="str">
        <f t="shared" si="37"/>
        <v>N/A</v>
      </c>
      <c r="AC101" s="3" t="str">
        <f t="shared" si="38"/>
        <v>N/A</v>
      </c>
      <c r="AD101" s="3" t="str">
        <f t="shared" si="39"/>
        <v>N/A</v>
      </c>
    </row>
    <row r="102" spans="1:30" x14ac:dyDescent="0.35">
      <c r="A102" t="s">
        <v>180</v>
      </c>
      <c r="B102" t="s">
        <v>449</v>
      </c>
      <c r="C102" t="s">
        <v>819</v>
      </c>
      <c r="D102" t="s">
        <v>103</v>
      </c>
      <c r="E102" s="1">
        <v>3897</v>
      </c>
      <c r="F102" s="2" t="s">
        <v>1305</v>
      </c>
      <c r="G102" s="2">
        <v>10.87</v>
      </c>
      <c r="H102" t="s">
        <v>1197</v>
      </c>
      <c r="I102" s="3">
        <f t="shared" si="40"/>
        <v>23382</v>
      </c>
      <c r="J102" s="3">
        <f t="shared" si="41"/>
        <v>23849.64</v>
      </c>
      <c r="K102" s="3">
        <f t="shared" si="42"/>
        <v>24356.25</v>
      </c>
      <c r="L102" s="3">
        <f t="shared" si="43"/>
        <v>24668.010000000002</v>
      </c>
      <c r="M102" t="str">
        <f t="shared" si="22"/>
        <v>N/A</v>
      </c>
      <c r="N102" s="3" t="str">
        <f t="shared" si="23"/>
        <v>N/A</v>
      </c>
      <c r="O102" s="3" t="str">
        <f t="shared" si="24"/>
        <v>N/A</v>
      </c>
      <c r="P102" s="3" t="str">
        <f t="shared" si="25"/>
        <v>N/A</v>
      </c>
      <c r="Q102" s="3">
        <f t="shared" si="26"/>
        <v>23849.64</v>
      </c>
      <c r="R102" s="3" t="str">
        <f t="shared" si="27"/>
        <v>N/A</v>
      </c>
      <c r="S102" s="3" t="str">
        <f t="shared" si="28"/>
        <v>N/A</v>
      </c>
      <c r="T102" s="3" t="str">
        <f t="shared" si="29"/>
        <v>N/A</v>
      </c>
      <c r="U102" s="3" t="str">
        <f t="shared" si="30"/>
        <v>N/A</v>
      </c>
      <c r="V102" s="3" t="str">
        <f t="shared" si="31"/>
        <v>N/A</v>
      </c>
      <c r="W102" s="3" t="str">
        <f t="shared" si="32"/>
        <v>N/A</v>
      </c>
      <c r="X102" s="3" t="str">
        <f t="shared" si="33"/>
        <v>N/A</v>
      </c>
      <c r="Y102" s="3" t="str">
        <f t="shared" si="34"/>
        <v>N/A</v>
      </c>
      <c r="Z102" s="3" t="str">
        <f t="shared" si="35"/>
        <v>N/A</v>
      </c>
      <c r="AA102" s="3" t="str">
        <f t="shared" si="36"/>
        <v>N/A</v>
      </c>
      <c r="AB102" s="3" t="str">
        <f t="shared" si="37"/>
        <v>N/A</v>
      </c>
      <c r="AC102" s="3" t="str">
        <f t="shared" si="38"/>
        <v>N/A</v>
      </c>
      <c r="AD102" s="3" t="str">
        <f t="shared" si="39"/>
        <v>N/A</v>
      </c>
    </row>
    <row r="103" spans="1:30" x14ac:dyDescent="0.35">
      <c r="A103" t="s">
        <v>180</v>
      </c>
      <c r="B103" t="s">
        <v>488</v>
      </c>
      <c r="C103" t="s">
        <v>820</v>
      </c>
      <c r="D103" t="s">
        <v>103</v>
      </c>
      <c r="E103" s="1">
        <v>4659</v>
      </c>
      <c r="F103" s="2" t="s">
        <v>1287</v>
      </c>
      <c r="G103" s="2">
        <v>12.56</v>
      </c>
      <c r="H103" t="s">
        <v>1197</v>
      </c>
      <c r="I103" s="3">
        <f t="shared" si="40"/>
        <v>27954</v>
      </c>
      <c r="J103" s="3">
        <f t="shared" si="41"/>
        <v>28513.08</v>
      </c>
      <c r="K103" s="3">
        <f t="shared" si="42"/>
        <v>29118.75</v>
      </c>
      <c r="L103" s="3">
        <f t="shared" si="43"/>
        <v>29491.47</v>
      </c>
      <c r="M103" t="str">
        <f t="shared" si="22"/>
        <v>N/A</v>
      </c>
      <c r="N103" s="3" t="str">
        <f t="shared" si="23"/>
        <v>N/A</v>
      </c>
      <c r="O103" s="3" t="str">
        <f t="shared" si="24"/>
        <v>N/A</v>
      </c>
      <c r="P103" s="3" t="str">
        <f t="shared" si="25"/>
        <v>N/A</v>
      </c>
      <c r="Q103" s="3">
        <f t="shared" si="26"/>
        <v>28513.08</v>
      </c>
      <c r="R103" s="3" t="str">
        <f t="shared" si="27"/>
        <v>N/A</v>
      </c>
      <c r="S103" s="3" t="str">
        <f t="shared" si="28"/>
        <v>N/A</v>
      </c>
      <c r="T103" s="3" t="str">
        <f t="shared" si="29"/>
        <v>N/A</v>
      </c>
      <c r="U103" s="3" t="str">
        <f t="shared" si="30"/>
        <v>N/A</v>
      </c>
      <c r="V103" s="3" t="str">
        <f t="shared" si="31"/>
        <v>N/A</v>
      </c>
      <c r="W103" s="3" t="str">
        <f t="shared" si="32"/>
        <v>N/A</v>
      </c>
      <c r="X103" s="3" t="str">
        <f t="shared" si="33"/>
        <v>N/A</v>
      </c>
      <c r="Y103" s="3" t="str">
        <f t="shared" si="34"/>
        <v>N/A</v>
      </c>
      <c r="Z103" s="3" t="str">
        <f t="shared" si="35"/>
        <v>N/A</v>
      </c>
      <c r="AA103" s="3" t="str">
        <f t="shared" si="36"/>
        <v>N/A</v>
      </c>
      <c r="AB103" s="3" t="str">
        <f t="shared" si="37"/>
        <v>N/A</v>
      </c>
      <c r="AC103" s="3" t="str">
        <f t="shared" si="38"/>
        <v>N/A</v>
      </c>
      <c r="AD103" s="3" t="str">
        <f t="shared" si="39"/>
        <v>N/A</v>
      </c>
    </row>
    <row r="104" spans="1:30" x14ac:dyDescent="0.35">
      <c r="A104" t="s">
        <v>180</v>
      </c>
      <c r="B104" t="s">
        <v>397</v>
      </c>
      <c r="C104" t="s">
        <v>843</v>
      </c>
      <c r="D104" t="s">
        <v>103</v>
      </c>
      <c r="E104" s="1">
        <v>3922</v>
      </c>
      <c r="F104" s="2" t="s">
        <v>1275</v>
      </c>
      <c r="G104" s="2">
        <v>9.49</v>
      </c>
      <c r="H104" t="s">
        <v>1197</v>
      </c>
      <c r="I104" s="3">
        <f t="shared" si="40"/>
        <v>23532</v>
      </c>
      <c r="J104" s="3">
        <f t="shared" si="41"/>
        <v>24002.639999999999</v>
      </c>
      <c r="K104" s="3">
        <f t="shared" si="42"/>
        <v>24512.5</v>
      </c>
      <c r="L104" s="3">
        <f t="shared" si="43"/>
        <v>24826.260000000002</v>
      </c>
      <c r="M104" t="str">
        <f t="shared" si="22"/>
        <v>N/A</v>
      </c>
      <c r="N104" s="3" t="str">
        <f t="shared" si="23"/>
        <v>N/A</v>
      </c>
      <c r="O104" s="3" t="str">
        <f t="shared" si="24"/>
        <v>N/A</v>
      </c>
      <c r="P104" s="3" t="str">
        <f t="shared" si="25"/>
        <v>N/A</v>
      </c>
      <c r="Q104" s="3">
        <f t="shared" si="26"/>
        <v>24002.639999999999</v>
      </c>
      <c r="R104" s="3" t="str">
        <f t="shared" si="27"/>
        <v>N/A</v>
      </c>
      <c r="S104" s="3" t="str">
        <f t="shared" si="28"/>
        <v>N/A</v>
      </c>
      <c r="T104" s="3" t="str">
        <f t="shared" si="29"/>
        <v>N/A</v>
      </c>
      <c r="U104" s="3" t="str">
        <f t="shared" si="30"/>
        <v>N/A</v>
      </c>
      <c r="V104" s="3" t="str">
        <f t="shared" si="31"/>
        <v>N/A</v>
      </c>
      <c r="W104" s="3" t="str">
        <f t="shared" si="32"/>
        <v>N/A</v>
      </c>
      <c r="X104" s="3" t="str">
        <f t="shared" si="33"/>
        <v>N/A</v>
      </c>
      <c r="Y104" s="3" t="str">
        <f t="shared" si="34"/>
        <v>N/A</v>
      </c>
      <c r="Z104" s="3" t="str">
        <f t="shared" si="35"/>
        <v>N/A</v>
      </c>
      <c r="AA104" s="3" t="str">
        <f t="shared" si="36"/>
        <v>N/A</v>
      </c>
      <c r="AB104" s="3" t="str">
        <f t="shared" si="37"/>
        <v>N/A</v>
      </c>
      <c r="AC104" s="3" t="str">
        <f t="shared" si="38"/>
        <v>N/A</v>
      </c>
      <c r="AD104" s="3" t="str">
        <f t="shared" si="39"/>
        <v>N/A</v>
      </c>
    </row>
    <row r="105" spans="1:30" x14ac:dyDescent="0.35">
      <c r="A105" t="s">
        <v>180</v>
      </c>
      <c r="B105" t="s">
        <v>543</v>
      </c>
      <c r="C105" t="s">
        <v>844</v>
      </c>
      <c r="D105" t="s">
        <v>103</v>
      </c>
      <c r="E105" s="1">
        <v>5636</v>
      </c>
      <c r="F105" s="2" t="s">
        <v>1309</v>
      </c>
      <c r="G105" s="2">
        <v>15.09</v>
      </c>
      <c r="H105" t="s">
        <v>1197</v>
      </c>
      <c r="I105" s="3">
        <f t="shared" si="40"/>
        <v>33816</v>
      </c>
      <c r="J105" s="3">
        <f t="shared" si="41"/>
        <v>34492.32</v>
      </c>
      <c r="K105" s="3">
        <f t="shared" si="42"/>
        <v>35225</v>
      </c>
      <c r="L105" s="3">
        <f t="shared" si="43"/>
        <v>35675.879999999997</v>
      </c>
      <c r="M105" t="str">
        <f t="shared" si="22"/>
        <v>N/A</v>
      </c>
      <c r="N105" s="3" t="str">
        <f t="shared" si="23"/>
        <v>N/A</v>
      </c>
      <c r="O105" s="3" t="str">
        <f t="shared" si="24"/>
        <v>N/A</v>
      </c>
      <c r="P105" s="3" t="str">
        <f t="shared" si="25"/>
        <v>N/A</v>
      </c>
      <c r="Q105" s="3">
        <f t="shared" si="26"/>
        <v>34492.32</v>
      </c>
      <c r="R105" s="3" t="str">
        <f t="shared" si="27"/>
        <v>N/A</v>
      </c>
      <c r="S105" s="3" t="str">
        <f t="shared" si="28"/>
        <v>N/A</v>
      </c>
      <c r="T105" s="3" t="str">
        <f t="shared" si="29"/>
        <v>N/A</v>
      </c>
      <c r="U105" s="3" t="str">
        <f t="shared" si="30"/>
        <v>N/A</v>
      </c>
      <c r="V105" s="3" t="str">
        <f t="shared" si="31"/>
        <v>N/A</v>
      </c>
      <c r="W105" s="3" t="str">
        <f t="shared" si="32"/>
        <v>N/A</v>
      </c>
      <c r="X105" s="3" t="str">
        <f t="shared" si="33"/>
        <v>N/A</v>
      </c>
      <c r="Y105" s="3" t="str">
        <f t="shared" si="34"/>
        <v>N/A</v>
      </c>
      <c r="Z105" s="3" t="str">
        <f t="shared" si="35"/>
        <v>N/A</v>
      </c>
      <c r="AA105" s="3" t="str">
        <f t="shared" si="36"/>
        <v>N/A</v>
      </c>
      <c r="AB105" s="3" t="str">
        <f t="shared" si="37"/>
        <v>N/A</v>
      </c>
      <c r="AC105" s="3" t="str">
        <f t="shared" si="38"/>
        <v>N/A</v>
      </c>
      <c r="AD105" s="3" t="str">
        <f t="shared" si="39"/>
        <v>N/A</v>
      </c>
    </row>
    <row r="106" spans="1:30" x14ac:dyDescent="0.35">
      <c r="A106" t="s">
        <v>180</v>
      </c>
      <c r="B106" t="s">
        <v>394</v>
      </c>
      <c r="C106" t="s">
        <v>865</v>
      </c>
      <c r="D106" t="s">
        <v>103</v>
      </c>
      <c r="E106" s="1">
        <v>3468</v>
      </c>
      <c r="F106" s="2" t="s">
        <v>1264</v>
      </c>
      <c r="G106" s="2">
        <v>9.19</v>
      </c>
      <c r="H106" t="s">
        <v>1197</v>
      </c>
      <c r="I106" s="3">
        <f t="shared" si="40"/>
        <v>20808</v>
      </c>
      <c r="J106" s="3">
        <f t="shared" si="41"/>
        <v>21224.16</v>
      </c>
      <c r="K106" s="3">
        <f t="shared" si="42"/>
        <v>21675</v>
      </c>
      <c r="L106" s="3">
        <f t="shared" si="43"/>
        <v>21952.44</v>
      </c>
      <c r="M106" t="str">
        <f t="shared" si="22"/>
        <v>N/A</v>
      </c>
      <c r="N106" s="3" t="str">
        <f t="shared" si="23"/>
        <v>N/A</v>
      </c>
      <c r="O106" s="3" t="str">
        <f t="shared" si="24"/>
        <v>N/A</v>
      </c>
      <c r="P106" s="3" t="str">
        <f t="shared" si="25"/>
        <v>N/A</v>
      </c>
      <c r="Q106" s="3">
        <f t="shared" si="26"/>
        <v>21224.16</v>
      </c>
      <c r="R106" s="3" t="str">
        <f t="shared" si="27"/>
        <v>N/A</v>
      </c>
      <c r="S106" s="3" t="str">
        <f t="shared" si="28"/>
        <v>N/A</v>
      </c>
      <c r="T106" s="3" t="str">
        <f t="shared" si="29"/>
        <v>N/A</v>
      </c>
      <c r="U106" s="3" t="str">
        <f t="shared" si="30"/>
        <v>N/A</v>
      </c>
      <c r="V106" s="3" t="str">
        <f t="shared" si="31"/>
        <v>N/A</v>
      </c>
      <c r="W106" s="3" t="str">
        <f t="shared" si="32"/>
        <v>N/A</v>
      </c>
      <c r="X106" s="3" t="str">
        <f t="shared" si="33"/>
        <v>N/A</v>
      </c>
      <c r="Y106" s="3" t="str">
        <f t="shared" si="34"/>
        <v>N/A</v>
      </c>
      <c r="Z106" s="3" t="str">
        <f t="shared" si="35"/>
        <v>N/A</v>
      </c>
      <c r="AA106" s="3" t="str">
        <f t="shared" si="36"/>
        <v>N/A</v>
      </c>
      <c r="AB106" s="3" t="str">
        <f t="shared" si="37"/>
        <v>N/A</v>
      </c>
      <c r="AC106" s="3" t="str">
        <f t="shared" si="38"/>
        <v>N/A</v>
      </c>
      <c r="AD106" s="3" t="str">
        <f t="shared" si="39"/>
        <v>N/A</v>
      </c>
    </row>
    <row r="107" spans="1:30" x14ac:dyDescent="0.35">
      <c r="A107" t="s">
        <v>180</v>
      </c>
      <c r="B107" t="s">
        <v>855</v>
      </c>
      <c r="C107" t="s">
        <v>870</v>
      </c>
      <c r="D107" t="s">
        <v>103</v>
      </c>
      <c r="E107" s="1">
        <v>3573</v>
      </c>
      <c r="F107" s="2" t="s">
        <v>1278</v>
      </c>
      <c r="G107" s="2">
        <v>9.6999999999999993</v>
      </c>
      <c r="H107" t="s">
        <v>1197</v>
      </c>
      <c r="I107" s="3">
        <f t="shared" si="40"/>
        <v>21438</v>
      </c>
      <c r="J107" s="3">
        <f t="shared" si="41"/>
        <v>21866.760000000002</v>
      </c>
      <c r="K107" s="3">
        <f t="shared" si="42"/>
        <v>22331.25</v>
      </c>
      <c r="L107" s="3">
        <f t="shared" si="43"/>
        <v>22617.09</v>
      </c>
      <c r="M107" t="str">
        <f t="shared" si="22"/>
        <v>N/A</v>
      </c>
      <c r="N107" s="3" t="str">
        <f t="shared" si="23"/>
        <v>N/A</v>
      </c>
      <c r="O107" s="3" t="str">
        <f t="shared" si="24"/>
        <v>N/A</v>
      </c>
      <c r="P107" s="3" t="str">
        <f t="shared" si="25"/>
        <v>N/A</v>
      </c>
      <c r="Q107" s="3">
        <f t="shared" si="26"/>
        <v>21866.760000000002</v>
      </c>
      <c r="R107" s="3" t="str">
        <f t="shared" si="27"/>
        <v>N/A</v>
      </c>
      <c r="S107" s="3" t="str">
        <f t="shared" si="28"/>
        <v>N/A</v>
      </c>
      <c r="T107" s="3" t="str">
        <f t="shared" si="29"/>
        <v>N/A</v>
      </c>
      <c r="U107" s="3" t="str">
        <f t="shared" si="30"/>
        <v>N/A</v>
      </c>
      <c r="V107" s="3" t="str">
        <f t="shared" si="31"/>
        <v>N/A</v>
      </c>
      <c r="W107" s="3" t="str">
        <f t="shared" si="32"/>
        <v>N/A</v>
      </c>
      <c r="X107" s="3" t="str">
        <f t="shared" si="33"/>
        <v>N/A</v>
      </c>
      <c r="Y107" s="3" t="str">
        <f t="shared" si="34"/>
        <v>N/A</v>
      </c>
      <c r="Z107" s="3" t="str">
        <f t="shared" si="35"/>
        <v>N/A</v>
      </c>
      <c r="AA107" s="3" t="str">
        <f t="shared" si="36"/>
        <v>N/A</v>
      </c>
      <c r="AB107" s="3" t="str">
        <f t="shared" si="37"/>
        <v>N/A</v>
      </c>
      <c r="AC107" s="3" t="str">
        <f t="shared" si="38"/>
        <v>N/A</v>
      </c>
      <c r="AD107" s="3" t="str">
        <f t="shared" si="39"/>
        <v>N/A</v>
      </c>
    </row>
    <row r="108" spans="1:30" x14ac:dyDescent="0.35">
      <c r="A108" t="s">
        <v>180</v>
      </c>
      <c r="B108" t="s">
        <v>515</v>
      </c>
      <c r="C108" t="s">
        <v>901</v>
      </c>
      <c r="D108" t="s">
        <v>103</v>
      </c>
      <c r="E108" s="1">
        <v>3201</v>
      </c>
      <c r="F108" s="2" t="s">
        <v>1314</v>
      </c>
      <c r="G108" s="2">
        <v>8.15</v>
      </c>
      <c r="H108" t="s">
        <v>1197</v>
      </c>
      <c r="I108" s="3">
        <f t="shared" si="40"/>
        <v>19206</v>
      </c>
      <c r="J108" s="3">
        <f t="shared" si="41"/>
        <v>19590.12</v>
      </c>
      <c r="K108" s="3">
        <f t="shared" si="42"/>
        <v>20006.25</v>
      </c>
      <c r="L108" s="3">
        <f t="shared" si="43"/>
        <v>20262.330000000002</v>
      </c>
      <c r="M108" t="str">
        <f t="shared" si="22"/>
        <v>N/A</v>
      </c>
      <c r="N108" s="3" t="str">
        <f t="shared" si="23"/>
        <v>N/A</v>
      </c>
      <c r="O108" s="3" t="str">
        <f t="shared" si="24"/>
        <v>N/A</v>
      </c>
      <c r="P108" s="3" t="str">
        <f t="shared" si="25"/>
        <v>N/A</v>
      </c>
      <c r="Q108" s="3">
        <f t="shared" si="26"/>
        <v>19590.12</v>
      </c>
      <c r="R108" s="3" t="str">
        <f t="shared" si="27"/>
        <v>N/A</v>
      </c>
      <c r="S108" s="3" t="str">
        <f t="shared" si="28"/>
        <v>N/A</v>
      </c>
      <c r="T108" s="3" t="str">
        <f t="shared" si="29"/>
        <v>N/A</v>
      </c>
      <c r="U108" s="3" t="str">
        <f t="shared" si="30"/>
        <v>N/A</v>
      </c>
      <c r="V108" s="3" t="str">
        <f t="shared" si="31"/>
        <v>N/A</v>
      </c>
      <c r="W108" s="3" t="str">
        <f t="shared" si="32"/>
        <v>N/A</v>
      </c>
      <c r="X108" s="3" t="str">
        <f t="shared" si="33"/>
        <v>N/A</v>
      </c>
      <c r="Y108" s="3" t="str">
        <f t="shared" si="34"/>
        <v>N/A</v>
      </c>
      <c r="Z108" s="3" t="str">
        <f t="shared" si="35"/>
        <v>N/A</v>
      </c>
      <c r="AA108" s="3" t="str">
        <f t="shared" si="36"/>
        <v>N/A</v>
      </c>
      <c r="AB108" s="3" t="str">
        <f t="shared" si="37"/>
        <v>N/A</v>
      </c>
      <c r="AC108" s="3" t="str">
        <f t="shared" si="38"/>
        <v>N/A</v>
      </c>
      <c r="AD108" s="3" t="str">
        <f t="shared" si="39"/>
        <v>N/A</v>
      </c>
    </row>
    <row r="109" spans="1:30" x14ac:dyDescent="0.35">
      <c r="A109" t="s">
        <v>180</v>
      </c>
      <c r="B109" t="s">
        <v>206</v>
      </c>
      <c r="C109" t="s">
        <v>928</v>
      </c>
      <c r="D109" t="s">
        <v>103</v>
      </c>
      <c r="E109" s="1">
        <v>2154</v>
      </c>
      <c r="F109" s="2" t="s">
        <v>1297</v>
      </c>
      <c r="G109" s="2">
        <v>6.22</v>
      </c>
      <c r="H109" t="s">
        <v>1197</v>
      </c>
      <c r="I109" s="3">
        <f t="shared" si="40"/>
        <v>12924</v>
      </c>
      <c r="J109" s="3">
        <f t="shared" si="41"/>
        <v>13182.48</v>
      </c>
      <c r="K109" s="3">
        <f t="shared" si="42"/>
        <v>13462.5</v>
      </c>
      <c r="L109" s="3">
        <f t="shared" si="43"/>
        <v>13634.82</v>
      </c>
      <c r="M109" t="str">
        <f t="shared" si="22"/>
        <v>N/A</v>
      </c>
      <c r="N109" s="3" t="str">
        <f t="shared" si="23"/>
        <v>N/A</v>
      </c>
      <c r="O109" s="3" t="str">
        <f t="shared" si="24"/>
        <v>N/A</v>
      </c>
      <c r="P109" s="3" t="str">
        <f t="shared" si="25"/>
        <v>N/A</v>
      </c>
      <c r="Q109" s="3">
        <f t="shared" si="26"/>
        <v>13182.48</v>
      </c>
      <c r="R109" s="3" t="str">
        <f t="shared" si="27"/>
        <v>N/A</v>
      </c>
      <c r="S109" s="3" t="str">
        <f t="shared" si="28"/>
        <v>N/A</v>
      </c>
      <c r="T109" s="3" t="str">
        <f t="shared" si="29"/>
        <v>N/A</v>
      </c>
      <c r="U109" s="3" t="str">
        <f t="shared" si="30"/>
        <v>N/A</v>
      </c>
      <c r="V109" s="3" t="str">
        <f t="shared" si="31"/>
        <v>N/A</v>
      </c>
      <c r="W109" s="3" t="str">
        <f t="shared" si="32"/>
        <v>N/A</v>
      </c>
      <c r="X109" s="3" t="str">
        <f t="shared" si="33"/>
        <v>N/A</v>
      </c>
      <c r="Y109" s="3" t="str">
        <f t="shared" si="34"/>
        <v>N/A</v>
      </c>
      <c r="Z109" s="3" t="str">
        <f t="shared" si="35"/>
        <v>N/A</v>
      </c>
      <c r="AA109" s="3" t="str">
        <f t="shared" si="36"/>
        <v>N/A</v>
      </c>
      <c r="AB109" s="3" t="str">
        <f t="shared" si="37"/>
        <v>N/A</v>
      </c>
      <c r="AC109" s="3" t="str">
        <f t="shared" si="38"/>
        <v>N/A</v>
      </c>
      <c r="AD109" s="3" t="str">
        <f t="shared" si="39"/>
        <v>N/A</v>
      </c>
    </row>
    <row r="110" spans="1:30" x14ac:dyDescent="0.35">
      <c r="A110" t="s">
        <v>180</v>
      </c>
      <c r="B110" t="s">
        <v>783</v>
      </c>
      <c r="C110" t="s">
        <v>929</v>
      </c>
      <c r="D110" t="s">
        <v>103</v>
      </c>
      <c r="E110" s="1">
        <v>3927</v>
      </c>
      <c r="F110" s="2" t="s">
        <v>1322</v>
      </c>
      <c r="G110" s="2">
        <v>10.37</v>
      </c>
      <c r="H110" t="s">
        <v>1197</v>
      </c>
      <c r="I110" s="3">
        <f t="shared" si="40"/>
        <v>23562</v>
      </c>
      <c r="J110" s="3">
        <f t="shared" si="41"/>
        <v>24033.24</v>
      </c>
      <c r="K110" s="3">
        <f t="shared" si="42"/>
        <v>24543.75</v>
      </c>
      <c r="L110" s="3">
        <f t="shared" si="43"/>
        <v>24857.91</v>
      </c>
      <c r="M110" t="str">
        <f t="shared" si="22"/>
        <v>N/A</v>
      </c>
      <c r="N110" s="3" t="str">
        <f t="shared" si="23"/>
        <v>N/A</v>
      </c>
      <c r="O110" s="3" t="str">
        <f t="shared" si="24"/>
        <v>N/A</v>
      </c>
      <c r="P110" s="3" t="str">
        <f t="shared" si="25"/>
        <v>N/A</v>
      </c>
      <c r="Q110" s="3">
        <f t="shared" si="26"/>
        <v>24033.24</v>
      </c>
      <c r="R110" s="3" t="str">
        <f t="shared" si="27"/>
        <v>N/A</v>
      </c>
      <c r="S110" s="3" t="str">
        <f t="shared" si="28"/>
        <v>N/A</v>
      </c>
      <c r="T110" s="3" t="str">
        <f t="shared" si="29"/>
        <v>N/A</v>
      </c>
      <c r="U110" s="3" t="str">
        <f t="shared" si="30"/>
        <v>N/A</v>
      </c>
      <c r="V110" s="3" t="str">
        <f t="shared" si="31"/>
        <v>N/A</v>
      </c>
      <c r="W110" s="3" t="str">
        <f t="shared" si="32"/>
        <v>N/A</v>
      </c>
      <c r="X110" s="3" t="str">
        <f t="shared" si="33"/>
        <v>N/A</v>
      </c>
      <c r="Y110" s="3" t="str">
        <f t="shared" si="34"/>
        <v>N/A</v>
      </c>
      <c r="Z110" s="3" t="str">
        <f t="shared" si="35"/>
        <v>N/A</v>
      </c>
      <c r="AA110" s="3" t="str">
        <f t="shared" si="36"/>
        <v>N/A</v>
      </c>
      <c r="AB110" s="3" t="str">
        <f t="shared" si="37"/>
        <v>N/A</v>
      </c>
      <c r="AC110" s="3" t="str">
        <f t="shared" si="38"/>
        <v>N/A</v>
      </c>
      <c r="AD110" s="3" t="str">
        <f t="shared" si="39"/>
        <v>N/A</v>
      </c>
    </row>
    <row r="111" spans="1:30" x14ac:dyDescent="0.35">
      <c r="A111" t="s">
        <v>180</v>
      </c>
      <c r="B111" t="s">
        <v>334</v>
      </c>
      <c r="C111" t="s">
        <v>933</v>
      </c>
      <c r="D111" t="s">
        <v>103</v>
      </c>
      <c r="E111" s="1">
        <v>3414</v>
      </c>
      <c r="F111" s="2" t="s">
        <v>1271</v>
      </c>
      <c r="G111" s="2">
        <v>9.58</v>
      </c>
      <c r="H111" t="s">
        <v>1197</v>
      </c>
      <c r="I111" s="3">
        <f t="shared" si="40"/>
        <v>20484</v>
      </c>
      <c r="J111" s="3">
        <f t="shared" si="41"/>
        <v>20893.68</v>
      </c>
      <c r="K111" s="3">
        <f t="shared" si="42"/>
        <v>21337.5</v>
      </c>
      <c r="L111" s="3">
        <f t="shared" si="43"/>
        <v>21610.62</v>
      </c>
      <c r="M111" t="str">
        <f t="shared" si="22"/>
        <v>N/A</v>
      </c>
      <c r="N111" s="3" t="str">
        <f t="shared" si="23"/>
        <v>N/A</v>
      </c>
      <c r="O111" s="3" t="str">
        <f t="shared" si="24"/>
        <v>N/A</v>
      </c>
      <c r="P111" s="3" t="str">
        <f t="shared" si="25"/>
        <v>N/A</v>
      </c>
      <c r="Q111" s="3">
        <f t="shared" si="26"/>
        <v>20893.68</v>
      </c>
      <c r="R111" s="3" t="str">
        <f t="shared" si="27"/>
        <v>N/A</v>
      </c>
      <c r="S111" s="3" t="str">
        <f t="shared" si="28"/>
        <v>N/A</v>
      </c>
      <c r="T111" s="3" t="str">
        <f t="shared" si="29"/>
        <v>N/A</v>
      </c>
      <c r="U111" s="3" t="str">
        <f t="shared" si="30"/>
        <v>N/A</v>
      </c>
      <c r="V111" s="3" t="str">
        <f t="shared" si="31"/>
        <v>N/A</v>
      </c>
      <c r="W111" s="3" t="str">
        <f t="shared" si="32"/>
        <v>N/A</v>
      </c>
      <c r="X111" s="3" t="str">
        <f t="shared" si="33"/>
        <v>N/A</v>
      </c>
      <c r="Y111" s="3" t="str">
        <f t="shared" si="34"/>
        <v>N/A</v>
      </c>
      <c r="Z111" s="3" t="str">
        <f t="shared" si="35"/>
        <v>N/A</v>
      </c>
      <c r="AA111" s="3" t="str">
        <f t="shared" si="36"/>
        <v>N/A</v>
      </c>
      <c r="AB111" s="3" t="str">
        <f t="shared" si="37"/>
        <v>N/A</v>
      </c>
      <c r="AC111" s="3" t="str">
        <f t="shared" si="38"/>
        <v>N/A</v>
      </c>
      <c r="AD111" s="3" t="str">
        <f t="shared" si="39"/>
        <v>N/A</v>
      </c>
    </row>
    <row r="112" spans="1:30" x14ac:dyDescent="0.35">
      <c r="A112" t="s">
        <v>180</v>
      </c>
      <c r="B112" t="s">
        <v>202</v>
      </c>
      <c r="C112" t="s">
        <v>935</v>
      </c>
      <c r="D112" t="s">
        <v>103</v>
      </c>
      <c r="E112" s="1">
        <v>17599</v>
      </c>
      <c r="F112" s="2" t="s">
        <v>1255</v>
      </c>
      <c r="G112" s="2">
        <v>40.06</v>
      </c>
      <c r="H112" t="s">
        <v>187</v>
      </c>
      <c r="I112" s="3">
        <f t="shared" si="40"/>
        <v>105594</v>
      </c>
      <c r="J112" s="3">
        <f t="shared" si="41"/>
        <v>107705.88</v>
      </c>
      <c r="K112" s="3">
        <f t="shared" si="42"/>
        <v>109993.75</v>
      </c>
      <c r="L112" s="3">
        <f t="shared" si="43"/>
        <v>111401.67</v>
      </c>
      <c r="M112" t="str">
        <f t="shared" si="22"/>
        <v>N/A</v>
      </c>
      <c r="N112" s="3" t="str">
        <f t="shared" si="23"/>
        <v>N/A</v>
      </c>
      <c r="O112" s="3" t="str">
        <f t="shared" si="24"/>
        <v>N/A</v>
      </c>
      <c r="P112" s="3" t="str">
        <f t="shared" si="25"/>
        <v>N/A</v>
      </c>
      <c r="Q112" s="3">
        <f t="shared" si="26"/>
        <v>107705.88</v>
      </c>
      <c r="R112" s="3" t="str">
        <f t="shared" si="27"/>
        <v>N/A</v>
      </c>
      <c r="S112" s="3" t="str">
        <f t="shared" si="28"/>
        <v>N/A</v>
      </c>
      <c r="T112" s="3" t="str">
        <f t="shared" si="29"/>
        <v>N/A</v>
      </c>
      <c r="U112" s="3" t="str">
        <f t="shared" si="30"/>
        <v>N/A</v>
      </c>
      <c r="V112" s="3" t="str">
        <f t="shared" si="31"/>
        <v>N/A</v>
      </c>
      <c r="W112" s="3" t="str">
        <f t="shared" si="32"/>
        <v>N/A</v>
      </c>
      <c r="X112" s="3" t="str">
        <f t="shared" si="33"/>
        <v>N/A</v>
      </c>
      <c r="Y112" s="3" t="str">
        <f t="shared" si="34"/>
        <v>N/A</v>
      </c>
      <c r="Z112" s="3" t="str">
        <f t="shared" si="35"/>
        <v>N/A</v>
      </c>
      <c r="AA112" s="3" t="str">
        <f t="shared" si="36"/>
        <v>N/A</v>
      </c>
      <c r="AB112" s="3" t="str">
        <f t="shared" si="37"/>
        <v>N/A</v>
      </c>
      <c r="AC112" s="3" t="str">
        <f t="shared" si="38"/>
        <v>N/A</v>
      </c>
      <c r="AD112" s="3" t="str">
        <f t="shared" si="39"/>
        <v>N/A</v>
      </c>
    </row>
    <row r="113" spans="1:30" x14ac:dyDescent="0.35">
      <c r="A113" t="s">
        <v>180</v>
      </c>
      <c r="B113" t="s">
        <v>263</v>
      </c>
      <c r="C113" t="s">
        <v>959</v>
      </c>
      <c r="D113" t="s">
        <v>103</v>
      </c>
      <c r="E113" s="1">
        <v>4604</v>
      </c>
      <c r="F113" s="2" t="s">
        <v>1259</v>
      </c>
      <c r="G113" s="2">
        <v>12.19</v>
      </c>
      <c r="H113" t="s">
        <v>1197</v>
      </c>
      <c r="I113" s="3">
        <f t="shared" si="40"/>
        <v>27624</v>
      </c>
      <c r="J113" s="3">
        <f t="shared" si="41"/>
        <v>28176.48</v>
      </c>
      <c r="K113" s="3">
        <f t="shared" si="42"/>
        <v>28775</v>
      </c>
      <c r="L113" s="3">
        <f t="shared" si="43"/>
        <v>29143.32</v>
      </c>
      <c r="M113" t="str">
        <f t="shared" si="22"/>
        <v>N/A</v>
      </c>
      <c r="N113" s="3" t="str">
        <f t="shared" si="23"/>
        <v>N/A</v>
      </c>
      <c r="O113" s="3" t="str">
        <f t="shared" si="24"/>
        <v>N/A</v>
      </c>
      <c r="P113" s="3" t="str">
        <f t="shared" si="25"/>
        <v>N/A</v>
      </c>
      <c r="Q113" s="3">
        <f t="shared" si="26"/>
        <v>28176.48</v>
      </c>
      <c r="R113" s="3" t="str">
        <f t="shared" si="27"/>
        <v>N/A</v>
      </c>
      <c r="S113" s="3" t="str">
        <f t="shared" si="28"/>
        <v>N/A</v>
      </c>
      <c r="T113" s="3" t="str">
        <f t="shared" si="29"/>
        <v>N/A</v>
      </c>
      <c r="U113" s="3" t="str">
        <f t="shared" si="30"/>
        <v>N/A</v>
      </c>
      <c r="V113" s="3" t="str">
        <f t="shared" si="31"/>
        <v>N/A</v>
      </c>
      <c r="W113" s="3" t="str">
        <f t="shared" si="32"/>
        <v>N/A</v>
      </c>
      <c r="X113" s="3" t="str">
        <f t="shared" si="33"/>
        <v>N/A</v>
      </c>
      <c r="Y113" s="3" t="str">
        <f t="shared" si="34"/>
        <v>N/A</v>
      </c>
      <c r="Z113" s="3" t="str">
        <f t="shared" si="35"/>
        <v>N/A</v>
      </c>
      <c r="AA113" s="3" t="str">
        <f t="shared" si="36"/>
        <v>N/A</v>
      </c>
      <c r="AB113" s="3" t="str">
        <f t="shared" si="37"/>
        <v>N/A</v>
      </c>
      <c r="AC113" s="3" t="str">
        <f t="shared" si="38"/>
        <v>N/A</v>
      </c>
      <c r="AD113" s="3" t="str">
        <f t="shared" si="39"/>
        <v>N/A</v>
      </c>
    </row>
    <row r="114" spans="1:30" x14ac:dyDescent="0.35">
      <c r="A114" t="s">
        <v>180</v>
      </c>
      <c r="B114" t="s">
        <v>456</v>
      </c>
      <c r="C114" t="s">
        <v>977</v>
      </c>
      <c r="D114" t="s">
        <v>103</v>
      </c>
      <c r="E114" s="1">
        <v>3070</v>
      </c>
      <c r="F114" s="2" t="s">
        <v>1327</v>
      </c>
      <c r="G114" s="2">
        <v>6.4</v>
      </c>
      <c r="H114" t="s">
        <v>1197</v>
      </c>
      <c r="I114" s="3">
        <f t="shared" si="40"/>
        <v>18420</v>
      </c>
      <c r="J114" s="3">
        <f t="shared" si="41"/>
        <v>18788.400000000001</v>
      </c>
      <c r="K114" s="3">
        <f t="shared" si="42"/>
        <v>19187.5</v>
      </c>
      <c r="L114" s="3">
        <f t="shared" si="43"/>
        <v>19433.099999999999</v>
      </c>
      <c r="M114" t="str">
        <f t="shared" si="22"/>
        <v>N/A</v>
      </c>
      <c r="N114" s="3" t="str">
        <f t="shared" si="23"/>
        <v>N/A</v>
      </c>
      <c r="O114" s="3" t="str">
        <f t="shared" si="24"/>
        <v>N/A</v>
      </c>
      <c r="P114" s="3" t="str">
        <f t="shared" si="25"/>
        <v>N/A</v>
      </c>
      <c r="Q114" s="3">
        <f t="shared" si="26"/>
        <v>18788.400000000001</v>
      </c>
      <c r="R114" s="3" t="str">
        <f t="shared" si="27"/>
        <v>N/A</v>
      </c>
      <c r="S114" s="3" t="str">
        <f t="shared" si="28"/>
        <v>N/A</v>
      </c>
      <c r="T114" s="3" t="str">
        <f t="shared" si="29"/>
        <v>N/A</v>
      </c>
      <c r="U114" s="3" t="str">
        <f t="shared" si="30"/>
        <v>N/A</v>
      </c>
      <c r="V114" s="3" t="str">
        <f t="shared" si="31"/>
        <v>N/A</v>
      </c>
      <c r="W114" s="3" t="str">
        <f t="shared" si="32"/>
        <v>N/A</v>
      </c>
      <c r="X114" s="3" t="str">
        <f t="shared" si="33"/>
        <v>N/A</v>
      </c>
      <c r="Y114" s="3" t="str">
        <f t="shared" si="34"/>
        <v>N/A</v>
      </c>
      <c r="Z114" s="3" t="str">
        <f t="shared" si="35"/>
        <v>N/A</v>
      </c>
      <c r="AA114" s="3" t="str">
        <f t="shared" si="36"/>
        <v>N/A</v>
      </c>
      <c r="AB114" s="3" t="str">
        <f t="shared" si="37"/>
        <v>N/A</v>
      </c>
      <c r="AC114" s="3" t="str">
        <f t="shared" si="38"/>
        <v>N/A</v>
      </c>
      <c r="AD114" s="3" t="str">
        <f t="shared" si="39"/>
        <v>N/A</v>
      </c>
    </row>
    <row r="115" spans="1:30" x14ac:dyDescent="0.35">
      <c r="A115" t="s">
        <v>180</v>
      </c>
      <c r="B115" t="s">
        <v>375</v>
      </c>
      <c r="C115" t="s">
        <v>978</v>
      </c>
      <c r="D115" t="s">
        <v>103</v>
      </c>
      <c r="E115" s="1">
        <v>15755</v>
      </c>
      <c r="F115" s="2" t="s">
        <v>1288</v>
      </c>
      <c r="G115" s="2">
        <v>38.85</v>
      </c>
      <c r="H115" t="s">
        <v>187</v>
      </c>
      <c r="I115" s="3">
        <f t="shared" si="40"/>
        <v>94530</v>
      </c>
      <c r="J115" s="3">
        <f t="shared" si="41"/>
        <v>96420.6</v>
      </c>
      <c r="K115" s="3">
        <f t="shared" si="42"/>
        <v>98468.75</v>
      </c>
      <c r="L115" s="3">
        <f t="shared" si="43"/>
        <v>99729.15</v>
      </c>
      <c r="M115" t="str">
        <f t="shared" si="22"/>
        <v>N/A</v>
      </c>
      <c r="N115" s="3" t="str">
        <f t="shared" si="23"/>
        <v>N/A</v>
      </c>
      <c r="O115" s="3" t="str">
        <f t="shared" si="24"/>
        <v>N/A</v>
      </c>
      <c r="P115" s="3" t="str">
        <f t="shared" si="25"/>
        <v>N/A</v>
      </c>
      <c r="Q115" s="3">
        <f t="shared" si="26"/>
        <v>96420.6</v>
      </c>
      <c r="R115" s="3" t="str">
        <f t="shared" si="27"/>
        <v>N/A</v>
      </c>
      <c r="S115" s="3" t="str">
        <f t="shared" si="28"/>
        <v>N/A</v>
      </c>
      <c r="T115" s="3" t="str">
        <f t="shared" si="29"/>
        <v>N/A</v>
      </c>
      <c r="U115" s="3" t="str">
        <f t="shared" si="30"/>
        <v>N/A</v>
      </c>
      <c r="V115" s="3" t="str">
        <f t="shared" si="31"/>
        <v>N/A</v>
      </c>
      <c r="W115" s="3" t="str">
        <f t="shared" si="32"/>
        <v>N/A</v>
      </c>
      <c r="X115" s="3" t="str">
        <f t="shared" si="33"/>
        <v>N/A</v>
      </c>
      <c r="Y115" s="3" t="str">
        <f t="shared" si="34"/>
        <v>N/A</v>
      </c>
      <c r="Z115" s="3" t="str">
        <f t="shared" si="35"/>
        <v>N/A</v>
      </c>
      <c r="AA115" s="3" t="str">
        <f t="shared" si="36"/>
        <v>N/A</v>
      </c>
      <c r="AB115" s="3" t="str">
        <f t="shared" si="37"/>
        <v>N/A</v>
      </c>
      <c r="AC115" s="3" t="str">
        <f t="shared" si="38"/>
        <v>N/A</v>
      </c>
      <c r="AD115" s="3" t="str">
        <f t="shared" si="39"/>
        <v>N/A</v>
      </c>
    </row>
    <row r="116" spans="1:30" x14ac:dyDescent="0.35">
      <c r="A116" t="s">
        <v>180</v>
      </c>
      <c r="B116" t="s">
        <v>307</v>
      </c>
      <c r="C116" t="s">
        <v>981</v>
      </c>
      <c r="D116" t="s">
        <v>103</v>
      </c>
      <c r="E116" s="1">
        <v>5080</v>
      </c>
      <c r="F116" s="2" t="s">
        <v>1302</v>
      </c>
      <c r="G116" s="2">
        <v>12.02</v>
      </c>
      <c r="H116" t="s">
        <v>1197</v>
      </c>
      <c r="I116" s="3">
        <f t="shared" si="40"/>
        <v>30480</v>
      </c>
      <c r="J116" s="3">
        <f t="shared" si="41"/>
        <v>31089.600000000002</v>
      </c>
      <c r="K116" s="3">
        <f t="shared" si="42"/>
        <v>31750</v>
      </c>
      <c r="L116" s="3">
        <f t="shared" si="43"/>
        <v>32156.400000000001</v>
      </c>
      <c r="M116" t="str">
        <f t="shared" si="22"/>
        <v>N/A</v>
      </c>
      <c r="N116" s="3" t="str">
        <f t="shared" si="23"/>
        <v>N/A</v>
      </c>
      <c r="O116" s="3" t="str">
        <f t="shared" si="24"/>
        <v>N/A</v>
      </c>
      <c r="P116" s="3" t="str">
        <f t="shared" si="25"/>
        <v>N/A</v>
      </c>
      <c r="Q116" s="3">
        <f t="shared" si="26"/>
        <v>31089.600000000002</v>
      </c>
      <c r="R116" s="3" t="str">
        <f t="shared" si="27"/>
        <v>N/A</v>
      </c>
      <c r="S116" s="3" t="str">
        <f t="shared" si="28"/>
        <v>N/A</v>
      </c>
      <c r="T116" s="3" t="str">
        <f t="shared" si="29"/>
        <v>N/A</v>
      </c>
      <c r="U116" s="3" t="str">
        <f t="shared" si="30"/>
        <v>N/A</v>
      </c>
      <c r="V116" s="3" t="str">
        <f t="shared" si="31"/>
        <v>N/A</v>
      </c>
      <c r="W116" s="3" t="str">
        <f t="shared" si="32"/>
        <v>N/A</v>
      </c>
      <c r="X116" s="3" t="str">
        <f t="shared" si="33"/>
        <v>N/A</v>
      </c>
      <c r="Y116" s="3" t="str">
        <f t="shared" si="34"/>
        <v>N/A</v>
      </c>
      <c r="Z116" s="3" t="str">
        <f t="shared" si="35"/>
        <v>N/A</v>
      </c>
      <c r="AA116" s="3" t="str">
        <f t="shared" si="36"/>
        <v>N/A</v>
      </c>
      <c r="AB116" s="3" t="str">
        <f t="shared" si="37"/>
        <v>N/A</v>
      </c>
      <c r="AC116" s="3" t="str">
        <f t="shared" si="38"/>
        <v>N/A</v>
      </c>
      <c r="AD116" s="3" t="str">
        <f t="shared" si="39"/>
        <v>N/A</v>
      </c>
    </row>
    <row r="117" spans="1:30" x14ac:dyDescent="0.35">
      <c r="A117" t="s">
        <v>180</v>
      </c>
      <c r="B117" t="s">
        <v>181</v>
      </c>
      <c r="C117" t="s">
        <v>993</v>
      </c>
      <c r="D117" t="s">
        <v>103</v>
      </c>
      <c r="E117" s="1">
        <v>3957</v>
      </c>
      <c r="F117" s="2" t="s">
        <v>1245</v>
      </c>
      <c r="G117" s="2">
        <v>8.99</v>
      </c>
      <c r="H117" t="s">
        <v>1197</v>
      </c>
      <c r="I117" s="3">
        <f t="shared" si="40"/>
        <v>23742</v>
      </c>
      <c r="J117" s="3">
        <f t="shared" si="41"/>
        <v>24216.84</v>
      </c>
      <c r="K117" s="3">
        <f t="shared" si="42"/>
        <v>24731.25</v>
      </c>
      <c r="L117" s="3">
        <f t="shared" si="43"/>
        <v>25047.81</v>
      </c>
      <c r="M117" t="str">
        <f t="shared" si="22"/>
        <v>N/A</v>
      </c>
      <c r="N117" s="3" t="str">
        <f t="shared" si="23"/>
        <v>N/A</v>
      </c>
      <c r="O117" s="3" t="str">
        <f t="shared" si="24"/>
        <v>N/A</v>
      </c>
      <c r="P117" s="3" t="str">
        <f t="shared" si="25"/>
        <v>N/A</v>
      </c>
      <c r="Q117" s="3">
        <f t="shared" si="26"/>
        <v>24216.84</v>
      </c>
      <c r="R117" s="3" t="str">
        <f t="shared" si="27"/>
        <v>N/A</v>
      </c>
      <c r="S117" s="3" t="str">
        <f t="shared" si="28"/>
        <v>N/A</v>
      </c>
      <c r="T117" s="3" t="str">
        <f t="shared" si="29"/>
        <v>N/A</v>
      </c>
      <c r="U117" s="3" t="str">
        <f t="shared" si="30"/>
        <v>N/A</v>
      </c>
      <c r="V117" s="3" t="str">
        <f t="shared" si="31"/>
        <v>N/A</v>
      </c>
      <c r="W117" s="3" t="str">
        <f t="shared" si="32"/>
        <v>N/A</v>
      </c>
      <c r="X117" s="3" t="str">
        <f t="shared" si="33"/>
        <v>N/A</v>
      </c>
      <c r="Y117" s="3" t="str">
        <f t="shared" si="34"/>
        <v>N/A</v>
      </c>
      <c r="Z117" s="3" t="str">
        <f t="shared" si="35"/>
        <v>N/A</v>
      </c>
      <c r="AA117" s="3" t="str">
        <f t="shared" si="36"/>
        <v>N/A</v>
      </c>
      <c r="AB117" s="3" t="str">
        <f t="shared" si="37"/>
        <v>N/A</v>
      </c>
      <c r="AC117" s="3" t="str">
        <f t="shared" si="38"/>
        <v>N/A</v>
      </c>
      <c r="AD117" s="3" t="str">
        <f t="shared" si="39"/>
        <v>N/A</v>
      </c>
    </row>
    <row r="118" spans="1:30" x14ac:dyDescent="0.35">
      <c r="A118" t="s">
        <v>180</v>
      </c>
      <c r="B118" t="s">
        <v>392</v>
      </c>
      <c r="C118" t="s">
        <v>998</v>
      </c>
      <c r="D118" t="s">
        <v>103</v>
      </c>
      <c r="E118" s="1">
        <v>3483</v>
      </c>
      <c r="F118" s="2" t="s">
        <v>1313</v>
      </c>
      <c r="G118" s="2">
        <v>10</v>
      </c>
      <c r="H118" t="s">
        <v>1197</v>
      </c>
      <c r="I118" s="3">
        <f t="shared" si="40"/>
        <v>20898</v>
      </c>
      <c r="J118" s="3">
        <f t="shared" si="41"/>
        <v>21315.96</v>
      </c>
      <c r="K118" s="3">
        <f t="shared" si="42"/>
        <v>21768.75</v>
      </c>
      <c r="L118" s="3">
        <f t="shared" si="43"/>
        <v>22047.39</v>
      </c>
      <c r="M118" t="str">
        <f t="shared" si="22"/>
        <v>N/A</v>
      </c>
      <c r="N118" s="3" t="str">
        <f t="shared" si="23"/>
        <v>N/A</v>
      </c>
      <c r="O118" s="3" t="str">
        <f t="shared" si="24"/>
        <v>N/A</v>
      </c>
      <c r="P118" s="3" t="str">
        <f t="shared" si="25"/>
        <v>N/A</v>
      </c>
      <c r="Q118" s="3">
        <f t="shared" si="26"/>
        <v>21315.96</v>
      </c>
      <c r="R118" s="3" t="str">
        <f t="shared" si="27"/>
        <v>N/A</v>
      </c>
      <c r="S118" s="3" t="str">
        <f t="shared" si="28"/>
        <v>N/A</v>
      </c>
      <c r="T118" s="3" t="str">
        <f t="shared" si="29"/>
        <v>N/A</v>
      </c>
      <c r="U118" s="3" t="str">
        <f t="shared" si="30"/>
        <v>N/A</v>
      </c>
      <c r="V118" s="3" t="str">
        <f t="shared" si="31"/>
        <v>N/A</v>
      </c>
      <c r="W118" s="3" t="str">
        <f t="shared" si="32"/>
        <v>N/A</v>
      </c>
      <c r="X118" s="3" t="str">
        <f t="shared" si="33"/>
        <v>N/A</v>
      </c>
      <c r="Y118" s="3" t="str">
        <f t="shared" si="34"/>
        <v>N/A</v>
      </c>
      <c r="Z118" s="3" t="str">
        <f t="shared" si="35"/>
        <v>N/A</v>
      </c>
      <c r="AA118" s="3" t="str">
        <f t="shared" si="36"/>
        <v>N/A</v>
      </c>
      <c r="AB118" s="3" t="str">
        <f t="shared" si="37"/>
        <v>N/A</v>
      </c>
      <c r="AC118" s="3" t="str">
        <f t="shared" si="38"/>
        <v>N/A</v>
      </c>
      <c r="AD118" s="3" t="str">
        <f t="shared" si="39"/>
        <v>N/A</v>
      </c>
    </row>
    <row r="119" spans="1:30" x14ac:dyDescent="0.35">
      <c r="A119" t="s">
        <v>180</v>
      </c>
      <c r="B119" t="s">
        <v>200</v>
      </c>
      <c r="C119" t="s">
        <v>1002</v>
      </c>
      <c r="D119" t="s">
        <v>103</v>
      </c>
      <c r="E119" s="1">
        <v>3398</v>
      </c>
      <c r="F119" s="2" t="s">
        <v>1321</v>
      </c>
      <c r="G119" s="2">
        <v>7.61</v>
      </c>
      <c r="H119" t="s">
        <v>1197</v>
      </c>
      <c r="I119" s="3">
        <f t="shared" si="40"/>
        <v>20388</v>
      </c>
      <c r="J119" s="3">
        <f t="shared" si="41"/>
        <v>20795.760000000002</v>
      </c>
      <c r="K119" s="3">
        <f t="shared" si="42"/>
        <v>21237.5</v>
      </c>
      <c r="L119" s="3">
        <f t="shared" si="43"/>
        <v>21509.34</v>
      </c>
      <c r="M119" t="str">
        <f t="shared" si="22"/>
        <v>N/A</v>
      </c>
      <c r="N119" s="3" t="str">
        <f t="shared" si="23"/>
        <v>N/A</v>
      </c>
      <c r="O119" s="3" t="str">
        <f t="shared" si="24"/>
        <v>N/A</v>
      </c>
      <c r="P119" s="3" t="str">
        <f t="shared" si="25"/>
        <v>N/A</v>
      </c>
      <c r="Q119" s="3">
        <f t="shared" si="26"/>
        <v>20795.760000000002</v>
      </c>
      <c r="R119" s="3" t="str">
        <f t="shared" si="27"/>
        <v>N/A</v>
      </c>
      <c r="S119" s="3" t="str">
        <f t="shared" si="28"/>
        <v>N/A</v>
      </c>
      <c r="T119" s="3" t="str">
        <f t="shared" si="29"/>
        <v>N/A</v>
      </c>
      <c r="U119" s="3" t="str">
        <f t="shared" si="30"/>
        <v>N/A</v>
      </c>
      <c r="V119" s="3" t="str">
        <f t="shared" si="31"/>
        <v>N/A</v>
      </c>
      <c r="W119" s="3" t="str">
        <f t="shared" si="32"/>
        <v>N/A</v>
      </c>
      <c r="X119" s="3" t="str">
        <f t="shared" si="33"/>
        <v>N/A</v>
      </c>
      <c r="Y119" s="3" t="str">
        <f t="shared" si="34"/>
        <v>N/A</v>
      </c>
      <c r="Z119" s="3" t="str">
        <f t="shared" si="35"/>
        <v>N/A</v>
      </c>
      <c r="AA119" s="3" t="str">
        <f t="shared" si="36"/>
        <v>N/A</v>
      </c>
      <c r="AB119" s="3" t="str">
        <f t="shared" si="37"/>
        <v>N/A</v>
      </c>
      <c r="AC119" s="3" t="str">
        <f t="shared" si="38"/>
        <v>N/A</v>
      </c>
      <c r="AD119" s="3" t="str">
        <f t="shared" si="39"/>
        <v>N/A</v>
      </c>
    </row>
    <row r="120" spans="1:30" x14ac:dyDescent="0.35">
      <c r="A120" t="s">
        <v>180</v>
      </c>
      <c r="B120" t="s">
        <v>217</v>
      </c>
      <c r="C120" t="s">
        <v>1005</v>
      </c>
      <c r="D120" t="s">
        <v>103</v>
      </c>
      <c r="E120" s="1">
        <v>6601</v>
      </c>
      <c r="F120" s="2" t="s">
        <v>1244</v>
      </c>
      <c r="G120" s="2">
        <v>16.559999999999999</v>
      </c>
      <c r="H120" t="s">
        <v>1197</v>
      </c>
      <c r="I120" s="3">
        <f t="shared" si="40"/>
        <v>39606</v>
      </c>
      <c r="J120" s="3">
        <f t="shared" si="41"/>
        <v>40398.120000000003</v>
      </c>
      <c r="K120" s="3">
        <f t="shared" si="42"/>
        <v>41256.25</v>
      </c>
      <c r="L120" s="3">
        <f t="shared" si="43"/>
        <v>41784.33</v>
      </c>
      <c r="M120" t="str">
        <f t="shared" si="22"/>
        <v>N/A</v>
      </c>
      <c r="N120" s="3" t="str">
        <f t="shared" si="23"/>
        <v>N/A</v>
      </c>
      <c r="O120" s="3" t="str">
        <f t="shared" si="24"/>
        <v>N/A</v>
      </c>
      <c r="P120" s="3" t="str">
        <f t="shared" si="25"/>
        <v>N/A</v>
      </c>
      <c r="Q120" s="3">
        <f t="shared" si="26"/>
        <v>40398.120000000003</v>
      </c>
      <c r="R120" s="3" t="str">
        <f t="shared" si="27"/>
        <v>N/A</v>
      </c>
      <c r="S120" s="3" t="str">
        <f t="shared" si="28"/>
        <v>N/A</v>
      </c>
      <c r="T120" s="3" t="str">
        <f t="shared" si="29"/>
        <v>N/A</v>
      </c>
      <c r="U120" s="3" t="str">
        <f t="shared" si="30"/>
        <v>N/A</v>
      </c>
      <c r="V120" s="3" t="str">
        <f t="shared" si="31"/>
        <v>N/A</v>
      </c>
      <c r="W120" s="3" t="str">
        <f t="shared" si="32"/>
        <v>N/A</v>
      </c>
      <c r="X120" s="3" t="str">
        <f t="shared" si="33"/>
        <v>N/A</v>
      </c>
      <c r="Y120" s="3" t="str">
        <f t="shared" si="34"/>
        <v>N/A</v>
      </c>
      <c r="Z120" s="3" t="str">
        <f t="shared" si="35"/>
        <v>N/A</v>
      </c>
      <c r="AA120" s="3" t="str">
        <f t="shared" si="36"/>
        <v>N/A</v>
      </c>
      <c r="AB120" s="3" t="str">
        <f t="shared" si="37"/>
        <v>N/A</v>
      </c>
      <c r="AC120" s="3" t="str">
        <f t="shared" si="38"/>
        <v>N/A</v>
      </c>
      <c r="AD120" s="3" t="str">
        <f t="shared" si="39"/>
        <v>N/A</v>
      </c>
    </row>
    <row r="121" spans="1:30" x14ac:dyDescent="0.35">
      <c r="A121" t="s">
        <v>180</v>
      </c>
      <c r="B121" t="s">
        <v>432</v>
      </c>
      <c r="C121" t="s">
        <v>1006</v>
      </c>
      <c r="D121" t="s">
        <v>103</v>
      </c>
      <c r="E121" s="1">
        <v>1667</v>
      </c>
      <c r="F121" s="2" t="s">
        <v>1312</v>
      </c>
      <c r="G121" s="2">
        <v>4.16</v>
      </c>
      <c r="H121" t="s">
        <v>1197</v>
      </c>
      <c r="I121" s="3">
        <f t="shared" si="40"/>
        <v>10002</v>
      </c>
      <c r="J121" s="3">
        <f t="shared" si="41"/>
        <v>10202.040000000001</v>
      </c>
      <c r="K121" s="3">
        <f t="shared" si="42"/>
        <v>10418.75</v>
      </c>
      <c r="L121" s="3">
        <f t="shared" si="43"/>
        <v>10552.11</v>
      </c>
      <c r="M121" t="str">
        <f t="shared" si="22"/>
        <v>N/A</v>
      </c>
      <c r="N121" s="3" t="str">
        <f t="shared" si="23"/>
        <v>N/A</v>
      </c>
      <c r="O121" s="3" t="str">
        <f t="shared" si="24"/>
        <v>N/A</v>
      </c>
      <c r="P121" s="3" t="str">
        <f t="shared" si="25"/>
        <v>N/A</v>
      </c>
      <c r="Q121" s="3">
        <f t="shared" si="26"/>
        <v>10202.040000000001</v>
      </c>
      <c r="R121" s="3" t="str">
        <f t="shared" si="27"/>
        <v>N/A</v>
      </c>
      <c r="S121" s="3" t="str">
        <f t="shared" si="28"/>
        <v>N/A</v>
      </c>
      <c r="T121" s="3" t="str">
        <f t="shared" si="29"/>
        <v>N/A</v>
      </c>
      <c r="U121" s="3" t="str">
        <f t="shared" si="30"/>
        <v>N/A</v>
      </c>
      <c r="V121" s="3" t="str">
        <f t="shared" si="31"/>
        <v>N/A</v>
      </c>
      <c r="W121" s="3" t="str">
        <f t="shared" si="32"/>
        <v>N/A</v>
      </c>
      <c r="X121" s="3" t="str">
        <f t="shared" si="33"/>
        <v>N/A</v>
      </c>
      <c r="Y121" s="3" t="str">
        <f t="shared" si="34"/>
        <v>N/A</v>
      </c>
      <c r="Z121" s="3" t="str">
        <f t="shared" si="35"/>
        <v>N/A</v>
      </c>
      <c r="AA121" s="3" t="str">
        <f t="shared" si="36"/>
        <v>N/A</v>
      </c>
      <c r="AB121" s="3" t="str">
        <f t="shared" si="37"/>
        <v>N/A</v>
      </c>
      <c r="AC121" s="3" t="str">
        <f t="shared" si="38"/>
        <v>N/A</v>
      </c>
      <c r="AD121" s="3" t="str">
        <f t="shared" si="39"/>
        <v>N/A</v>
      </c>
    </row>
    <row r="122" spans="1:30" x14ac:dyDescent="0.35">
      <c r="A122" t="s">
        <v>180</v>
      </c>
      <c r="B122" t="s">
        <v>632</v>
      </c>
      <c r="C122" t="s">
        <v>1009</v>
      </c>
      <c r="D122" t="s">
        <v>103</v>
      </c>
      <c r="E122" s="1">
        <v>4060</v>
      </c>
      <c r="F122" s="2" t="s">
        <v>1294</v>
      </c>
      <c r="G122" s="2">
        <v>9.8000000000000007</v>
      </c>
      <c r="H122" t="s">
        <v>1197</v>
      </c>
      <c r="I122" s="3">
        <f t="shared" si="40"/>
        <v>24360</v>
      </c>
      <c r="J122" s="3">
        <f t="shared" si="41"/>
        <v>24847.200000000001</v>
      </c>
      <c r="K122" s="3">
        <f t="shared" si="42"/>
        <v>25375</v>
      </c>
      <c r="L122" s="3">
        <f t="shared" si="43"/>
        <v>25699.8</v>
      </c>
      <c r="M122" t="str">
        <f t="shared" si="22"/>
        <v>N/A</v>
      </c>
      <c r="N122" s="3" t="str">
        <f t="shared" si="23"/>
        <v>N/A</v>
      </c>
      <c r="O122" s="3" t="str">
        <f t="shared" si="24"/>
        <v>N/A</v>
      </c>
      <c r="P122" s="3" t="str">
        <f t="shared" si="25"/>
        <v>N/A</v>
      </c>
      <c r="Q122" s="3">
        <f t="shared" si="26"/>
        <v>24847.200000000001</v>
      </c>
      <c r="R122" s="3" t="str">
        <f t="shared" si="27"/>
        <v>N/A</v>
      </c>
      <c r="S122" s="3" t="str">
        <f t="shared" si="28"/>
        <v>N/A</v>
      </c>
      <c r="T122" s="3" t="str">
        <f t="shared" si="29"/>
        <v>N/A</v>
      </c>
      <c r="U122" s="3" t="str">
        <f t="shared" si="30"/>
        <v>N/A</v>
      </c>
      <c r="V122" s="3" t="str">
        <f t="shared" si="31"/>
        <v>N/A</v>
      </c>
      <c r="W122" s="3" t="str">
        <f t="shared" si="32"/>
        <v>N/A</v>
      </c>
      <c r="X122" s="3" t="str">
        <f t="shared" si="33"/>
        <v>N/A</v>
      </c>
      <c r="Y122" s="3" t="str">
        <f t="shared" si="34"/>
        <v>N/A</v>
      </c>
      <c r="Z122" s="3" t="str">
        <f t="shared" si="35"/>
        <v>N/A</v>
      </c>
      <c r="AA122" s="3" t="str">
        <f t="shared" si="36"/>
        <v>N/A</v>
      </c>
      <c r="AB122" s="3" t="str">
        <f t="shared" si="37"/>
        <v>N/A</v>
      </c>
      <c r="AC122" s="3" t="str">
        <f t="shared" si="38"/>
        <v>N/A</v>
      </c>
      <c r="AD122" s="3" t="str">
        <f t="shared" si="39"/>
        <v>N/A</v>
      </c>
    </row>
    <row r="123" spans="1:30" x14ac:dyDescent="0.35">
      <c r="A123" t="s">
        <v>180</v>
      </c>
      <c r="B123" t="s">
        <v>274</v>
      </c>
      <c r="C123" t="s">
        <v>1015</v>
      </c>
      <c r="D123" t="s">
        <v>103</v>
      </c>
      <c r="E123" s="1">
        <v>1980</v>
      </c>
      <c r="F123" s="2" t="s">
        <v>1289</v>
      </c>
      <c r="G123" s="2">
        <v>4.71</v>
      </c>
      <c r="H123" t="s">
        <v>1197</v>
      </c>
      <c r="I123" s="3">
        <f t="shared" si="40"/>
        <v>11880</v>
      </c>
      <c r="J123" s="3">
        <f t="shared" si="41"/>
        <v>12117.6</v>
      </c>
      <c r="K123" s="3">
        <f t="shared" si="42"/>
        <v>12375</v>
      </c>
      <c r="L123" s="3">
        <f t="shared" si="43"/>
        <v>12533.4</v>
      </c>
      <c r="M123" t="str">
        <f t="shared" si="22"/>
        <v>N/A</v>
      </c>
      <c r="N123" s="3" t="str">
        <f t="shared" si="23"/>
        <v>N/A</v>
      </c>
      <c r="O123" s="3" t="str">
        <f t="shared" si="24"/>
        <v>N/A</v>
      </c>
      <c r="P123" s="3" t="str">
        <f t="shared" si="25"/>
        <v>N/A</v>
      </c>
      <c r="Q123" s="3">
        <f t="shared" si="26"/>
        <v>12117.6</v>
      </c>
      <c r="R123" s="3" t="str">
        <f t="shared" si="27"/>
        <v>N/A</v>
      </c>
      <c r="S123" s="3" t="str">
        <f t="shared" si="28"/>
        <v>N/A</v>
      </c>
      <c r="T123" s="3" t="str">
        <f t="shared" si="29"/>
        <v>N/A</v>
      </c>
      <c r="U123" s="3" t="str">
        <f t="shared" si="30"/>
        <v>N/A</v>
      </c>
      <c r="V123" s="3" t="str">
        <f t="shared" si="31"/>
        <v>N/A</v>
      </c>
      <c r="W123" s="3" t="str">
        <f t="shared" si="32"/>
        <v>N/A</v>
      </c>
      <c r="X123" s="3" t="str">
        <f t="shared" si="33"/>
        <v>N/A</v>
      </c>
      <c r="Y123" s="3" t="str">
        <f t="shared" si="34"/>
        <v>N/A</v>
      </c>
      <c r="Z123" s="3" t="str">
        <f t="shared" si="35"/>
        <v>N/A</v>
      </c>
      <c r="AA123" s="3" t="str">
        <f t="shared" si="36"/>
        <v>N/A</v>
      </c>
      <c r="AB123" s="3" t="str">
        <f t="shared" si="37"/>
        <v>N/A</v>
      </c>
      <c r="AC123" s="3" t="str">
        <f t="shared" si="38"/>
        <v>N/A</v>
      </c>
      <c r="AD123" s="3" t="str">
        <f t="shared" si="39"/>
        <v>N/A</v>
      </c>
    </row>
    <row r="124" spans="1:30" x14ac:dyDescent="0.35">
      <c r="A124" t="s">
        <v>180</v>
      </c>
      <c r="B124" t="s">
        <v>240</v>
      </c>
      <c r="C124" t="s">
        <v>1023</v>
      </c>
      <c r="D124" t="s">
        <v>103</v>
      </c>
      <c r="E124" s="1">
        <v>4164</v>
      </c>
      <c r="F124" s="2" t="s">
        <v>1316</v>
      </c>
      <c r="G124" s="2">
        <v>8.6199999999999992</v>
      </c>
      <c r="H124" t="s">
        <v>1197</v>
      </c>
      <c r="I124" s="3">
        <f t="shared" si="40"/>
        <v>24984</v>
      </c>
      <c r="J124" s="3">
        <f t="shared" si="41"/>
        <v>25483.68</v>
      </c>
      <c r="K124" s="3">
        <f t="shared" si="42"/>
        <v>26025</v>
      </c>
      <c r="L124" s="3">
        <f t="shared" si="43"/>
        <v>26358.12</v>
      </c>
      <c r="M124" t="str">
        <f t="shared" si="22"/>
        <v>N/A</v>
      </c>
      <c r="N124" s="3" t="str">
        <f t="shared" si="23"/>
        <v>N/A</v>
      </c>
      <c r="O124" s="3" t="str">
        <f t="shared" si="24"/>
        <v>N/A</v>
      </c>
      <c r="P124" s="3" t="str">
        <f t="shared" si="25"/>
        <v>N/A</v>
      </c>
      <c r="Q124" s="3">
        <f t="shared" si="26"/>
        <v>25483.68</v>
      </c>
      <c r="R124" s="3" t="str">
        <f t="shared" si="27"/>
        <v>N/A</v>
      </c>
      <c r="S124" s="3" t="str">
        <f t="shared" si="28"/>
        <v>N/A</v>
      </c>
      <c r="T124" s="3" t="str">
        <f t="shared" si="29"/>
        <v>N/A</v>
      </c>
      <c r="U124" s="3" t="str">
        <f t="shared" si="30"/>
        <v>N/A</v>
      </c>
      <c r="V124" s="3" t="str">
        <f t="shared" si="31"/>
        <v>N/A</v>
      </c>
      <c r="W124" s="3" t="str">
        <f t="shared" si="32"/>
        <v>N/A</v>
      </c>
      <c r="X124" s="3" t="str">
        <f t="shared" si="33"/>
        <v>N/A</v>
      </c>
      <c r="Y124" s="3" t="str">
        <f t="shared" si="34"/>
        <v>N/A</v>
      </c>
      <c r="Z124" s="3" t="str">
        <f t="shared" si="35"/>
        <v>N/A</v>
      </c>
      <c r="AA124" s="3" t="str">
        <f t="shared" si="36"/>
        <v>N/A</v>
      </c>
      <c r="AB124" s="3" t="str">
        <f t="shared" si="37"/>
        <v>N/A</v>
      </c>
      <c r="AC124" s="3" t="str">
        <f t="shared" si="38"/>
        <v>N/A</v>
      </c>
      <c r="AD124" s="3" t="str">
        <f t="shared" si="39"/>
        <v>N/A</v>
      </c>
    </row>
    <row r="125" spans="1:30" x14ac:dyDescent="0.35">
      <c r="A125" t="s">
        <v>180</v>
      </c>
      <c r="B125" t="s">
        <v>440</v>
      </c>
      <c r="C125" t="s">
        <v>1025</v>
      </c>
      <c r="D125" t="s">
        <v>103</v>
      </c>
      <c r="E125" s="1">
        <v>1474</v>
      </c>
      <c r="F125" s="2" t="s">
        <v>1298</v>
      </c>
      <c r="G125" s="2">
        <v>4.25</v>
      </c>
      <c r="H125" t="s">
        <v>1197</v>
      </c>
      <c r="I125" s="3">
        <f t="shared" si="40"/>
        <v>8844</v>
      </c>
      <c r="J125" s="3">
        <f t="shared" si="41"/>
        <v>9020.880000000001</v>
      </c>
      <c r="K125" s="3">
        <f t="shared" si="42"/>
        <v>9212.5</v>
      </c>
      <c r="L125" s="3">
        <f t="shared" si="43"/>
        <v>9330.42</v>
      </c>
      <c r="M125" t="str">
        <f t="shared" si="22"/>
        <v>N/A</v>
      </c>
      <c r="N125" s="3" t="str">
        <f t="shared" si="23"/>
        <v>N/A</v>
      </c>
      <c r="O125" s="3" t="str">
        <f t="shared" si="24"/>
        <v>N/A</v>
      </c>
      <c r="P125" s="3" t="str">
        <f t="shared" si="25"/>
        <v>N/A</v>
      </c>
      <c r="Q125" s="3">
        <f t="shared" si="26"/>
        <v>9020.880000000001</v>
      </c>
      <c r="R125" s="3" t="str">
        <f t="shared" si="27"/>
        <v>N/A</v>
      </c>
      <c r="S125" s="3" t="str">
        <f t="shared" si="28"/>
        <v>N/A</v>
      </c>
      <c r="T125" s="3" t="str">
        <f t="shared" si="29"/>
        <v>N/A</v>
      </c>
      <c r="U125" s="3" t="str">
        <f t="shared" si="30"/>
        <v>N/A</v>
      </c>
      <c r="V125" s="3" t="str">
        <f t="shared" si="31"/>
        <v>N/A</v>
      </c>
      <c r="W125" s="3" t="str">
        <f t="shared" si="32"/>
        <v>N/A</v>
      </c>
      <c r="X125" s="3" t="str">
        <f t="shared" si="33"/>
        <v>N/A</v>
      </c>
      <c r="Y125" s="3" t="str">
        <f t="shared" si="34"/>
        <v>N/A</v>
      </c>
      <c r="Z125" s="3" t="str">
        <f t="shared" si="35"/>
        <v>N/A</v>
      </c>
      <c r="AA125" s="3" t="str">
        <f t="shared" si="36"/>
        <v>N/A</v>
      </c>
      <c r="AB125" s="3" t="str">
        <f t="shared" si="37"/>
        <v>N/A</v>
      </c>
      <c r="AC125" s="3" t="str">
        <f t="shared" si="38"/>
        <v>N/A</v>
      </c>
      <c r="AD125" s="3" t="str">
        <f t="shared" si="39"/>
        <v>N/A</v>
      </c>
    </row>
    <row r="126" spans="1:30" x14ac:dyDescent="0.35">
      <c r="A126" t="s">
        <v>180</v>
      </c>
      <c r="B126" t="s">
        <v>204</v>
      </c>
      <c r="C126" t="s">
        <v>1044</v>
      </c>
      <c r="D126" t="s">
        <v>103</v>
      </c>
      <c r="E126" s="1">
        <v>2790</v>
      </c>
      <c r="F126" s="2" t="s">
        <v>1257</v>
      </c>
      <c r="G126" s="2">
        <v>7.95</v>
      </c>
      <c r="H126" t="s">
        <v>1197</v>
      </c>
      <c r="I126" s="3">
        <f t="shared" si="40"/>
        <v>16740</v>
      </c>
      <c r="J126" s="3">
        <f t="shared" si="41"/>
        <v>17074.8</v>
      </c>
      <c r="K126" s="3">
        <f t="shared" si="42"/>
        <v>17437.5</v>
      </c>
      <c r="L126" s="3">
        <f t="shared" si="43"/>
        <v>17660.7</v>
      </c>
      <c r="M126" t="str">
        <f t="shared" si="22"/>
        <v>N/A</v>
      </c>
      <c r="N126" s="3" t="str">
        <f t="shared" si="23"/>
        <v>N/A</v>
      </c>
      <c r="O126" s="3" t="str">
        <f t="shared" si="24"/>
        <v>N/A</v>
      </c>
      <c r="P126" s="3" t="str">
        <f t="shared" si="25"/>
        <v>N/A</v>
      </c>
      <c r="Q126" s="3">
        <f t="shared" si="26"/>
        <v>17074.8</v>
      </c>
      <c r="R126" s="3" t="str">
        <f t="shared" si="27"/>
        <v>N/A</v>
      </c>
      <c r="S126" s="3" t="str">
        <f t="shared" si="28"/>
        <v>N/A</v>
      </c>
      <c r="T126" s="3" t="str">
        <f t="shared" si="29"/>
        <v>N/A</v>
      </c>
      <c r="U126" s="3" t="str">
        <f t="shared" si="30"/>
        <v>N/A</v>
      </c>
      <c r="V126" s="3" t="str">
        <f t="shared" si="31"/>
        <v>N/A</v>
      </c>
      <c r="W126" s="3" t="str">
        <f t="shared" si="32"/>
        <v>N/A</v>
      </c>
      <c r="X126" s="3" t="str">
        <f t="shared" si="33"/>
        <v>N/A</v>
      </c>
      <c r="Y126" s="3" t="str">
        <f t="shared" si="34"/>
        <v>N/A</v>
      </c>
      <c r="Z126" s="3" t="str">
        <f t="shared" si="35"/>
        <v>N/A</v>
      </c>
      <c r="AA126" s="3" t="str">
        <f t="shared" si="36"/>
        <v>N/A</v>
      </c>
      <c r="AB126" s="3" t="str">
        <f t="shared" si="37"/>
        <v>N/A</v>
      </c>
      <c r="AC126" s="3" t="str">
        <f t="shared" si="38"/>
        <v>N/A</v>
      </c>
      <c r="AD126" s="3" t="str">
        <f t="shared" si="39"/>
        <v>N/A</v>
      </c>
    </row>
    <row r="127" spans="1:30" x14ac:dyDescent="0.35">
      <c r="A127" t="s">
        <v>180</v>
      </c>
      <c r="B127" t="s">
        <v>371</v>
      </c>
      <c r="C127" t="s">
        <v>1060</v>
      </c>
      <c r="D127" t="s">
        <v>103</v>
      </c>
      <c r="E127" s="1">
        <v>5639</v>
      </c>
      <c r="F127" s="2" t="s">
        <v>1252</v>
      </c>
      <c r="G127" s="2">
        <v>14.7</v>
      </c>
      <c r="H127" t="s">
        <v>1197</v>
      </c>
      <c r="I127" s="3">
        <f t="shared" si="40"/>
        <v>33834</v>
      </c>
      <c r="J127" s="3">
        <f t="shared" si="41"/>
        <v>34510.68</v>
      </c>
      <c r="K127" s="3">
        <f t="shared" si="42"/>
        <v>35243.75</v>
      </c>
      <c r="L127" s="3">
        <f t="shared" si="43"/>
        <v>35694.870000000003</v>
      </c>
      <c r="M127" t="str">
        <f t="shared" si="22"/>
        <v>N/A</v>
      </c>
      <c r="N127" s="3" t="str">
        <f t="shared" si="23"/>
        <v>N/A</v>
      </c>
      <c r="O127" s="3" t="str">
        <f t="shared" si="24"/>
        <v>N/A</v>
      </c>
      <c r="P127" s="3" t="str">
        <f t="shared" si="25"/>
        <v>N/A</v>
      </c>
      <c r="Q127" s="3">
        <f t="shared" si="26"/>
        <v>34510.68</v>
      </c>
      <c r="R127" s="3" t="str">
        <f t="shared" si="27"/>
        <v>N/A</v>
      </c>
      <c r="S127" s="3" t="str">
        <f t="shared" si="28"/>
        <v>N/A</v>
      </c>
      <c r="T127" s="3" t="str">
        <f t="shared" si="29"/>
        <v>N/A</v>
      </c>
      <c r="U127" s="3" t="str">
        <f t="shared" si="30"/>
        <v>N/A</v>
      </c>
      <c r="V127" s="3" t="str">
        <f t="shared" si="31"/>
        <v>N/A</v>
      </c>
      <c r="W127" s="3" t="str">
        <f t="shared" si="32"/>
        <v>N/A</v>
      </c>
      <c r="X127" s="3" t="str">
        <f t="shared" si="33"/>
        <v>N/A</v>
      </c>
      <c r="Y127" s="3" t="str">
        <f t="shared" si="34"/>
        <v>N/A</v>
      </c>
      <c r="Z127" s="3" t="str">
        <f t="shared" si="35"/>
        <v>N/A</v>
      </c>
      <c r="AA127" s="3" t="str">
        <f t="shared" si="36"/>
        <v>N/A</v>
      </c>
      <c r="AB127" s="3" t="str">
        <f t="shared" si="37"/>
        <v>N/A</v>
      </c>
      <c r="AC127" s="3" t="str">
        <f t="shared" si="38"/>
        <v>N/A</v>
      </c>
      <c r="AD127" s="3" t="str">
        <f t="shared" si="39"/>
        <v>N/A</v>
      </c>
    </row>
    <row r="128" spans="1:30" x14ac:dyDescent="0.35">
      <c r="A128" t="s">
        <v>180</v>
      </c>
      <c r="B128" t="s">
        <v>460</v>
      </c>
      <c r="C128" t="s">
        <v>1065</v>
      </c>
      <c r="D128" t="s">
        <v>103</v>
      </c>
      <c r="E128" s="1">
        <v>2612</v>
      </c>
      <c r="F128" s="2" t="s">
        <v>1254</v>
      </c>
      <c r="G128" s="2">
        <v>8.09</v>
      </c>
      <c r="H128" t="s">
        <v>1197</v>
      </c>
      <c r="I128" s="3">
        <f t="shared" si="40"/>
        <v>15672</v>
      </c>
      <c r="J128" s="3">
        <f t="shared" si="41"/>
        <v>15985.44</v>
      </c>
      <c r="K128" s="3">
        <f t="shared" si="42"/>
        <v>16325</v>
      </c>
      <c r="L128" s="3">
        <f t="shared" si="43"/>
        <v>16533.96</v>
      </c>
      <c r="M128" t="str">
        <f t="shared" si="22"/>
        <v>N/A</v>
      </c>
      <c r="N128" s="3" t="str">
        <f t="shared" si="23"/>
        <v>N/A</v>
      </c>
      <c r="O128" s="3" t="str">
        <f t="shared" si="24"/>
        <v>N/A</v>
      </c>
      <c r="P128" s="3" t="str">
        <f t="shared" si="25"/>
        <v>N/A</v>
      </c>
      <c r="Q128" s="3">
        <f t="shared" si="26"/>
        <v>15985.44</v>
      </c>
      <c r="R128" s="3" t="str">
        <f t="shared" si="27"/>
        <v>N/A</v>
      </c>
      <c r="S128" s="3" t="str">
        <f t="shared" si="28"/>
        <v>N/A</v>
      </c>
      <c r="T128" s="3" t="str">
        <f t="shared" si="29"/>
        <v>N/A</v>
      </c>
      <c r="U128" s="3" t="str">
        <f t="shared" si="30"/>
        <v>N/A</v>
      </c>
      <c r="V128" s="3" t="str">
        <f t="shared" si="31"/>
        <v>N/A</v>
      </c>
      <c r="W128" s="3" t="str">
        <f t="shared" si="32"/>
        <v>N/A</v>
      </c>
      <c r="X128" s="3" t="str">
        <f t="shared" si="33"/>
        <v>N/A</v>
      </c>
      <c r="Y128" s="3" t="str">
        <f t="shared" si="34"/>
        <v>N/A</v>
      </c>
      <c r="Z128" s="3" t="str">
        <f t="shared" si="35"/>
        <v>N/A</v>
      </c>
      <c r="AA128" s="3" t="str">
        <f t="shared" si="36"/>
        <v>N/A</v>
      </c>
      <c r="AB128" s="3" t="str">
        <f t="shared" si="37"/>
        <v>N/A</v>
      </c>
      <c r="AC128" s="3" t="str">
        <f t="shared" si="38"/>
        <v>N/A</v>
      </c>
      <c r="AD128" s="3" t="str">
        <f t="shared" si="39"/>
        <v>N/A</v>
      </c>
    </row>
    <row r="129" spans="1:30" x14ac:dyDescent="0.35">
      <c r="A129" t="s">
        <v>180</v>
      </c>
      <c r="B129" t="s">
        <v>416</v>
      </c>
      <c r="C129" t="s">
        <v>1068</v>
      </c>
      <c r="D129" t="s">
        <v>103</v>
      </c>
      <c r="E129" s="1">
        <v>3135</v>
      </c>
      <c r="F129" s="2" t="s">
        <v>1293</v>
      </c>
      <c r="G129" s="2">
        <v>7.87</v>
      </c>
      <c r="H129" t="s">
        <v>1197</v>
      </c>
      <c r="I129" s="3">
        <f t="shared" si="40"/>
        <v>18810</v>
      </c>
      <c r="J129" s="3">
        <f t="shared" si="41"/>
        <v>19186.2</v>
      </c>
      <c r="K129" s="3">
        <f t="shared" si="42"/>
        <v>19593.75</v>
      </c>
      <c r="L129" s="3">
        <f t="shared" si="43"/>
        <v>19844.55</v>
      </c>
      <c r="M129" t="str">
        <f t="shared" si="22"/>
        <v>N/A</v>
      </c>
      <c r="N129" s="3" t="str">
        <f t="shared" si="23"/>
        <v>N/A</v>
      </c>
      <c r="O129" s="3" t="str">
        <f t="shared" si="24"/>
        <v>N/A</v>
      </c>
      <c r="P129" s="3" t="str">
        <f t="shared" si="25"/>
        <v>N/A</v>
      </c>
      <c r="Q129" s="3">
        <f t="shared" si="26"/>
        <v>19186.2</v>
      </c>
      <c r="R129" s="3" t="str">
        <f t="shared" si="27"/>
        <v>N/A</v>
      </c>
      <c r="S129" s="3" t="str">
        <f t="shared" si="28"/>
        <v>N/A</v>
      </c>
      <c r="T129" s="3" t="str">
        <f t="shared" si="29"/>
        <v>N/A</v>
      </c>
      <c r="U129" s="3" t="str">
        <f t="shared" si="30"/>
        <v>N/A</v>
      </c>
      <c r="V129" s="3" t="str">
        <f t="shared" si="31"/>
        <v>N/A</v>
      </c>
      <c r="W129" s="3" t="str">
        <f t="shared" si="32"/>
        <v>N/A</v>
      </c>
      <c r="X129" s="3" t="str">
        <f t="shared" si="33"/>
        <v>N/A</v>
      </c>
      <c r="Y129" s="3" t="str">
        <f t="shared" si="34"/>
        <v>N/A</v>
      </c>
      <c r="Z129" s="3" t="str">
        <f t="shared" si="35"/>
        <v>N/A</v>
      </c>
      <c r="AA129" s="3" t="str">
        <f t="shared" si="36"/>
        <v>N/A</v>
      </c>
      <c r="AB129" s="3" t="str">
        <f t="shared" si="37"/>
        <v>N/A</v>
      </c>
      <c r="AC129" s="3" t="str">
        <f t="shared" si="38"/>
        <v>N/A</v>
      </c>
      <c r="AD129" s="3" t="str">
        <f t="shared" si="39"/>
        <v>N/A</v>
      </c>
    </row>
    <row r="130" spans="1:30" x14ac:dyDescent="0.35">
      <c r="A130" t="s">
        <v>180</v>
      </c>
      <c r="B130" t="s">
        <v>237</v>
      </c>
      <c r="C130" t="s">
        <v>1076</v>
      </c>
      <c r="D130" t="s">
        <v>103</v>
      </c>
      <c r="E130" s="1">
        <v>3936</v>
      </c>
      <c r="F130" s="2" t="s">
        <v>1286</v>
      </c>
      <c r="G130" s="2">
        <v>9.81</v>
      </c>
      <c r="H130" t="s">
        <v>1197</v>
      </c>
      <c r="I130" s="3">
        <f t="shared" si="40"/>
        <v>23616</v>
      </c>
      <c r="J130" s="3">
        <f t="shared" si="41"/>
        <v>24088.32</v>
      </c>
      <c r="K130" s="3">
        <f t="shared" si="42"/>
        <v>24600</v>
      </c>
      <c r="L130" s="3">
        <f t="shared" si="43"/>
        <v>24914.880000000001</v>
      </c>
      <c r="M130" t="str">
        <f t="shared" si="22"/>
        <v>N/A</v>
      </c>
      <c r="N130" s="3" t="str">
        <f t="shared" si="23"/>
        <v>N/A</v>
      </c>
      <c r="O130" s="3" t="str">
        <f t="shared" si="24"/>
        <v>N/A</v>
      </c>
      <c r="P130" s="3" t="str">
        <f t="shared" si="25"/>
        <v>N/A</v>
      </c>
      <c r="Q130" s="3">
        <f t="shared" si="26"/>
        <v>24088.32</v>
      </c>
      <c r="R130" s="3" t="str">
        <f t="shared" si="27"/>
        <v>N/A</v>
      </c>
      <c r="S130" s="3" t="str">
        <f t="shared" si="28"/>
        <v>N/A</v>
      </c>
      <c r="T130" s="3" t="str">
        <f t="shared" si="29"/>
        <v>N/A</v>
      </c>
      <c r="U130" s="3" t="str">
        <f t="shared" si="30"/>
        <v>N/A</v>
      </c>
      <c r="V130" s="3" t="str">
        <f t="shared" si="31"/>
        <v>N/A</v>
      </c>
      <c r="W130" s="3" t="str">
        <f t="shared" si="32"/>
        <v>N/A</v>
      </c>
      <c r="X130" s="3" t="str">
        <f t="shared" si="33"/>
        <v>N/A</v>
      </c>
      <c r="Y130" s="3" t="str">
        <f t="shared" si="34"/>
        <v>N/A</v>
      </c>
      <c r="Z130" s="3" t="str">
        <f t="shared" si="35"/>
        <v>N/A</v>
      </c>
      <c r="AA130" s="3" t="str">
        <f t="shared" si="36"/>
        <v>N/A</v>
      </c>
      <c r="AB130" s="3" t="str">
        <f t="shared" si="37"/>
        <v>N/A</v>
      </c>
      <c r="AC130" s="3" t="str">
        <f t="shared" si="38"/>
        <v>N/A</v>
      </c>
      <c r="AD130" s="3" t="str">
        <f t="shared" si="39"/>
        <v>N/A</v>
      </c>
    </row>
    <row r="131" spans="1:30" x14ac:dyDescent="0.35">
      <c r="A131" t="s">
        <v>180</v>
      </c>
      <c r="B131" t="s">
        <v>254</v>
      </c>
      <c r="C131" t="s">
        <v>1081</v>
      </c>
      <c r="D131" t="s">
        <v>103</v>
      </c>
      <c r="E131" s="1">
        <v>2432</v>
      </c>
      <c r="F131" s="2" t="s">
        <v>1260</v>
      </c>
      <c r="G131" s="2">
        <v>5.87</v>
      </c>
      <c r="H131" t="s">
        <v>1197</v>
      </c>
      <c r="I131" s="3">
        <f t="shared" si="40"/>
        <v>14592</v>
      </c>
      <c r="J131" s="3">
        <f t="shared" si="41"/>
        <v>14883.84</v>
      </c>
      <c r="K131" s="3">
        <f t="shared" si="42"/>
        <v>15200</v>
      </c>
      <c r="L131" s="3">
        <f t="shared" si="43"/>
        <v>15394.56</v>
      </c>
      <c r="M131" t="str">
        <f t="shared" ref="M131:M194" si="44">IF(AND(J131="not eligible",H131="Yes"),E131*1.75,"N/A")</f>
        <v>N/A</v>
      </c>
      <c r="N131" s="3" t="str">
        <f t="shared" ref="N131:N194" si="45">IF($D131="Australian Labor Party",$J131,"N/A")</f>
        <v>N/A</v>
      </c>
      <c r="O131" s="3" t="str">
        <f t="shared" ref="O131:O194" si="46">IF($D131="Liberal",$J131,"N/A")</f>
        <v>N/A</v>
      </c>
      <c r="P131" s="3" t="str">
        <f t="shared" ref="P131:P194" si="47">IF($D131="The Nationals",$J131,"N/A")</f>
        <v>N/A</v>
      </c>
      <c r="Q131" s="3">
        <f t="shared" ref="Q131:Q194" si="48">IF($D131="Australian Greens",$J131,"N/A")</f>
        <v>14883.84</v>
      </c>
      <c r="R131" s="3" t="str">
        <f t="shared" ref="R131:R194" si="49">IF($D131="Animal Justice Party",$J131,"N/A")</f>
        <v>N/A</v>
      </c>
      <c r="S131" s="3" t="str">
        <f t="shared" ref="S131:S194" si="50">IF($D131="AUSSIE BATTLER PARTY",$J131,"N/A")</f>
        <v>N/A</v>
      </c>
      <c r="T131" s="3" t="str">
        <f t="shared" ref="T131:T194" si="51">IF($D131="AUSTRALIAN COUNTRY PARTY",$J131,"N/A")</f>
        <v>N/A</v>
      </c>
      <c r="U131" s="3" t="str">
        <f t="shared" ref="U131:U194" si="52">IF($D131="AUSTRALIAN LIBERTY ALLIANCE",$J131,"N/A")</f>
        <v>N/A</v>
      </c>
      <c r="V131" s="3" t="str">
        <f t="shared" ref="V131:V194" si="53">IF($D131="DERRYN HINCH'S JUSTICE PARTY",$J131,"N/A")</f>
        <v>N/A</v>
      </c>
      <c r="W131" s="3" t="str">
        <f t="shared" ref="W131:W194" si="54">IF($D131="FIONA PATTEN'S REASON PARTY",$J131,"N/A")</f>
        <v>N/A</v>
      </c>
      <c r="X131" s="3" t="str">
        <f t="shared" ref="X131:X194" si="55">IF($D131="LABOUR DLP",$J131,"N/A")</f>
        <v>N/A</v>
      </c>
      <c r="Y131" s="3" t="str">
        <f t="shared" ref="Y131:Y194" si="56">IF($D131="LIBERAL DEMOCRATS",$J131,"N/A")</f>
        <v>N/A</v>
      </c>
      <c r="Z131" s="3" t="str">
        <f t="shared" ref="Z131:Z194" si="57">IF($D131="SHOOTERS, FISHERS &amp; FARMERS VIC",$J131,"N/A")</f>
        <v>N/A</v>
      </c>
      <c r="AA131" s="3" t="str">
        <f t="shared" ref="AA131:AA194" si="58">IF($D131="SUSTAINABLE AUSTRALIA",$J131,"N/A")</f>
        <v>N/A</v>
      </c>
      <c r="AB131" s="3" t="str">
        <f t="shared" ref="AB131:AB194" si="59">IF($D131="TRANSPORT MATTERS",$J131,"N/A")</f>
        <v>N/A</v>
      </c>
      <c r="AC131" s="3" t="str">
        <f t="shared" ref="AC131:AC194" si="60">IF($D131="VICTORIAN SOCIALISTS",$J131,"N/A")</f>
        <v>N/A</v>
      </c>
      <c r="AD131" s="3" t="str">
        <f t="shared" ref="AD131:AD194" si="61">IF($D131="",$J131,"N/A")</f>
        <v>N/A</v>
      </c>
    </row>
    <row r="132" spans="1:30" x14ac:dyDescent="0.35">
      <c r="A132" t="s">
        <v>180</v>
      </c>
      <c r="B132" t="s">
        <v>196</v>
      </c>
      <c r="C132" t="s">
        <v>1083</v>
      </c>
      <c r="D132" t="s">
        <v>103</v>
      </c>
      <c r="E132" s="1">
        <v>3465</v>
      </c>
      <c r="F132" s="2" t="s">
        <v>1249</v>
      </c>
      <c r="G132" s="2">
        <v>8.0399999999999991</v>
      </c>
      <c r="H132" t="s">
        <v>1197</v>
      </c>
      <c r="I132" s="3">
        <f t="shared" ref="I132:I195" si="62">IF(H132="Yes",E132*6, IF(G132&gt;=4,E132*6,"not eligible"))</f>
        <v>20790</v>
      </c>
      <c r="J132" s="3">
        <f t="shared" ref="J132:J195" si="63">IF(H132="Yes",E132*6.12, IF(G132&gt;=4,E132*6.12,"not eligible"))</f>
        <v>21205.8</v>
      </c>
      <c r="K132" s="3">
        <f t="shared" ref="K132:K195" si="64">IF(H132="Yes",E132*6.25, IF(G132&gt;=4,E132*6.25,"not eligible"))</f>
        <v>21656.25</v>
      </c>
      <c r="L132" s="3">
        <f t="shared" ref="L132:L195" si="65">IF(H132="Yes",E132*6.33, IF(G132&gt;=4,E132*6.33,"not eligible"))</f>
        <v>21933.45</v>
      </c>
      <c r="M132" t="str">
        <f t="shared" si="44"/>
        <v>N/A</v>
      </c>
      <c r="N132" s="3" t="str">
        <f t="shared" si="45"/>
        <v>N/A</v>
      </c>
      <c r="O132" s="3" t="str">
        <f t="shared" si="46"/>
        <v>N/A</v>
      </c>
      <c r="P132" s="3" t="str">
        <f t="shared" si="47"/>
        <v>N/A</v>
      </c>
      <c r="Q132" s="3">
        <f t="shared" si="48"/>
        <v>21205.8</v>
      </c>
      <c r="R132" s="3" t="str">
        <f t="shared" si="49"/>
        <v>N/A</v>
      </c>
      <c r="S132" s="3" t="str">
        <f t="shared" si="50"/>
        <v>N/A</v>
      </c>
      <c r="T132" s="3" t="str">
        <f t="shared" si="51"/>
        <v>N/A</v>
      </c>
      <c r="U132" s="3" t="str">
        <f t="shared" si="52"/>
        <v>N/A</v>
      </c>
      <c r="V132" s="3" t="str">
        <f t="shared" si="53"/>
        <v>N/A</v>
      </c>
      <c r="W132" s="3" t="str">
        <f t="shared" si="54"/>
        <v>N/A</v>
      </c>
      <c r="X132" s="3" t="str">
        <f t="shared" si="55"/>
        <v>N/A</v>
      </c>
      <c r="Y132" s="3" t="str">
        <f t="shared" si="56"/>
        <v>N/A</v>
      </c>
      <c r="Z132" s="3" t="str">
        <f t="shared" si="57"/>
        <v>N/A</v>
      </c>
      <c r="AA132" s="3" t="str">
        <f t="shared" si="58"/>
        <v>N/A</v>
      </c>
      <c r="AB132" s="3" t="str">
        <f t="shared" si="59"/>
        <v>N/A</v>
      </c>
      <c r="AC132" s="3" t="str">
        <f t="shared" si="60"/>
        <v>N/A</v>
      </c>
      <c r="AD132" s="3" t="str">
        <f t="shared" si="61"/>
        <v>N/A</v>
      </c>
    </row>
    <row r="133" spans="1:30" x14ac:dyDescent="0.35">
      <c r="A133" t="s">
        <v>180</v>
      </c>
      <c r="B133" t="s">
        <v>305</v>
      </c>
      <c r="C133" t="s">
        <v>1085</v>
      </c>
      <c r="D133" t="s">
        <v>103</v>
      </c>
      <c r="E133" s="1">
        <v>16816</v>
      </c>
      <c r="F133" s="2" t="s">
        <v>1304</v>
      </c>
      <c r="G133" s="2">
        <v>39.520000000000003</v>
      </c>
      <c r="H133" t="s">
        <v>1197</v>
      </c>
      <c r="I133" s="3">
        <f t="shared" si="62"/>
        <v>100896</v>
      </c>
      <c r="J133" s="3">
        <f t="shared" si="63"/>
        <v>102913.92</v>
      </c>
      <c r="K133" s="3">
        <f t="shared" si="64"/>
        <v>105100</v>
      </c>
      <c r="L133" s="3">
        <f t="shared" si="65"/>
        <v>106445.28</v>
      </c>
      <c r="M133" t="str">
        <f t="shared" si="44"/>
        <v>N/A</v>
      </c>
      <c r="N133" s="3" t="str">
        <f t="shared" si="45"/>
        <v>N/A</v>
      </c>
      <c r="O133" s="3" t="str">
        <f t="shared" si="46"/>
        <v>N/A</v>
      </c>
      <c r="P133" s="3" t="str">
        <f t="shared" si="47"/>
        <v>N/A</v>
      </c>
      <c r="Q133" s="3">
        <f t="shared" si="48"/>
        <v>102913.92</v>
      </c>
      <c r="R133" s="3" t="str">
        <f t="shared" si="49"/>
        <v>N/A</v>
      </c>
      <c r="S133" s="3" t="str">
        <f t="shared" si="50"/>
        <v>N/A</v>
      </c>
      <c r="T133" s="3" t="str">
        <f t="shared" si="51"/>
        <v>N/A</v>
      </c>
      <c r="U133" s="3" t="str">
        <f t="shared" si="52"/>
        <v>N/A</v>
      </c>
      <c r="V133" s="3" t="str">
        <f t="shared" si="53"/>
        <v>N/A</v>
      </c>
      <c r="W133" s="3" t="str">
        <f t="shared" si="54"/>
        <v>N/A</v>
      </c>
      <c r="X133" s="3" t="str">
        <f t="shared" si="55"/>
        <v>N/A</v>
      </c>
      <c r="Y133" s="3" t="str">
        <f t="shared" si="56"/>
        <v>N/A</v>
      </c>
      <c r="Z133" s="3" t="str">
        <f t="shared" si="57"/>
        <v>N/A</v>
      </c>
      <c r="AA133" s="3" t="str">
        <f t="shared" si="58"/>
        <v>N/A</v>
      </c>
      <c r="AB133" s="3" t="str">
        <f t="shared" si="59"/>
        <v>N/A</v>
      </c>
      <c r="AC133" s="3" t="str">
        <f t="shared" si="60"/>
        <v>N/A</v>
      </c>
      <c r="AD133" s="3" t="str">
        <f t="shared" si="61"/>
        <v>N/A</v>
      </c>
    </row>
    <row r="134" spans="1:30" x14ac:dyDescent="0.35">
      <c r="A134" t="s">
        <v>180</v>
      </c>
      <c r="B134" t="s">
        <v>508</v>
      </c>
      <c r="C134" t="s">
        <v>1088</v>
      </c>
      <c r="D134" t="s">
        <v>103</v>
      </c>
      <c r="E134" s="1">
        <v>2008</v>
      </c>
      <c r="F134" s="2" t="s">
        <v>1263</v>
      </c>
      <c r="G134" s="2">
        <v>3.93</v>
      </c>
      <c r="H134" t="s">
        <v>1197</v>
      </c>
      <c r="I134" s="3" t="str">
        <f t="shared" si="62"/>
        <v>not eligible</v>
      </c>
      <c r="J134" s="3" t="str">
        <f t="shared" si="63"/>
        <v>not eligible</v>
      </c>
      <c r="K134" s="3" t="str">
        <f t="shared" si="64"/>
        <v>not eligible</v>
      </c>
      <c r="L134" s="3" t="str">
        <f t="shared" si="65"/>
        <v>not eligible</v>
      </c>
      <c r="M134" t="str">
        <f t="shared" si="44"/>
        <v>N/A</v>
      </c>
      <c r="N134" s="3" t="str">
        <f t="shared" si="45"/>
        <v>N/A</v>
      </c>
      <c r="O134" s="3" t="str">
        <f t="shared" si="46"/>
        <v>N/A</v>
      </c>
      <c r="P134" s="3" t="str">
        <f t="shared" si="47"/>
        <v>N/A</v>
      </c>
      <c r="Q134" s="3" t="str">
        <f t="shared" si="48"/>
        <v>not eligible</v>
      </c>
      <c r="R134" s="3" t="str">
        <f t="shared" si="49"/>
        <v>N/A</v>
      </c>
      <c r="S134" s="3" t="str">
        <f t="shared" si="50"/>
        <v>N/A</v>
      </c>
      <c r="T134" s="3" t="str">
        <f t="shared" si="51"/>
        <v>N/A</v>
      </c>
      <c r="U134" s="3" t="str">
        <f t="shared" si="52"/>
        <v>N/A</v>
      </c>
      <c r="V134" s="3" t="str">
        <f t="shared" si="53"/>
        <v>N/A</v>
      </c>
      <c r="W134" s="3" t="str">
        <f t="shared" si="54"/>
        <v>N/A</v>
      </c>
      <c r="X134" s="3" t="str">
        <f t="shared" si="55"/>
        <v>N/A</v>
      </c>
      <c r="Y134" s="3" t="str">
        <f t="shared" si="56"/>
        <v>N/A</v>
      </c>
      <c r="Z134" s="3" t="str">
        <f t="shared" si="57"/>
        <v>N/A</v>
      </c>
      <c r="AA134" s="3" t="str">
        <f t="shared" si="58"/>
        <v>N/A</v>
      </c>
      <c r="AB134" s="3" t="str">
        <f t="shared" si="59"/>
        <v>N/A</v>
      </c>
      <c r="AC134" s="3" t="str">
        <f t="shared" si="60"/>
        <v>N/A</v>
      </c>
      <c r="AD134" s="3" t="str">
        <f t="shared" si="61"/>
        <v>N/A</v>
      </c>
    </row>
    <row r="135" spans="1:30" x14ac:dyDescent="0.35">
      <c r="A135" t="s">
        <v>180</v>
      </c>
      <c r="B135" t="s">
        <v>451</v>
      </c>
      <c r="C135" t="s">
        <v>1119</v>
      </c>
      <c r="D135" t="s">
        <v>103</v>
      </c>
      <c r="E135" s="1">
        <v>3615</v>
      </c>
      <c r="F135" s="2" t="s">
        <v>1283</v>
      </c>
      <c r="G135" s="2">
        <v>8.58</v>
      </c>
      <c r="H135" t="s">
        <v>1197</v>
      </c>
      <c r="I135" s="3">
        <f t="shared" si="62"/>
        <v>21690</v>
      </c>
      <c r="J135" s="3">
        <f t="shared" si="63"/>
        <v>22123.8</v>
      </c>
      <c r="K135" s="3">
        <f t="shared" si="64"/>
        <v>22593.75</v>
      </c>
      <c r="L135" s="3">
        <f t="shared" si="65"/>
        <v>22882.95</v>
      </c>
      <c r="M135" t="str">
        <f t="shared" si="44"/>
        <v>N/A</v>
      </c>
      <c r="N135" s="3" t="str">
        <f t="shared" si="45"/>
        <v>N/A</v>
      </c>
      <c r="O135" s="3" t="str">
        <f t="shared" si="46"/>
        <v>N/A</v>
      </c>
      <c r="P135" s="3" t="str">
        <f t="shared" si="47"/>
        <v>N/A</v>
      </c>
      <c r="Q135" s="3">
        <f t="shared" si="48"/>
        <v>22123.8</v>
      </c>
      <c r="R135" s="3" t="str">
        <f t="shared" si="49"/>
        <v>N/A</v>
      </c>
      <c r="S135" s="3" t="str">
        <f t="shared" si="50"/>
        <v>N/A</v>
      </c>
      <c r="T135" s="3" t="str">
        <f t="shared" si="51"/>
        <v>N/A</v>
      </c>
      <c r="U135" s="3" t="str">
        <f t="shared" si="52"/>
        <v>N/A</v>
      </c>
      <c r="V135" s="3" t="str">
        <f t="shared" si="53"/>
        <v>N/A</v>
      </c>
      <c r="W135" s="3" t="str">
        <f t="shared" si="54"/>
        <v>N/A</v>
      </c>
      <c r="X135" s="3" t="str">
        <f t="shared" si="55"/>
        <v>N/A</v>
      </c>
      <c r="Y135" s="3" t="str">
        <f t="shared" si="56"/>
        <v>N/A</v>
      </c>
      <c r="Z135" s="3" t="str">
        <f t="shared" si="57"/>
        <v>N/A</v>
      </c>
      <c r="AA135" s="3" t="str">
        <f t="shared" si="58"/>
        <v>N/A</v>
      </c>
      <c r="AB135" s="3" t="str">
        <f t="shared" si="59"/>
        <v>N/A</v>
      </c>
      <c r="AC135" s="3" t="str">
        <f t="shared" si="60"/>
        <v>N/A</v>
      </c>
      <c r="AD135" s="3" t="str">
        <f t="shared" si="61"/>
        <v>N/A</v>
      </c>
    </row>
    <row r="136" spans="1:30" x14ac:dyDescent="0.35">
      <c r="A136" t="s">
        <v>180</v>
      </c>
      <c r="B136" t="s">
        <v>474</v>
      </c>
      <c r="C136" t="s">
        <v>1127</v>
      </c>
      <c r="D136" t="s">
        <v>103</v>
      </c>
      <c r="E136" s="1">
        <v>5127</v>
      </c>
      <c r="F136" s="2" t="s">
        <v>1250</v>
      </c>
      <c r="G136" s="2">
        <v>13.05</v>
      </c>
      <c r="H136" t="s">
        <v>1197</v>
      </c>
      <c r="I136" s="3">
        <f t="shared" si="62"/>
        <v>30762</v>
      </c>
      <c r="J136" s="3">
        <f t="shared" si="63"/>
        <v>31377.24</v>
      </c>
      <c r="K136" s="3">
        <f t="shared" si="64"/>
        <v>32043.75</v>
      </c>
      <c r="L136" s="3">
        <f t="shared" si="65"/>
        <v>32453.91</v>
      </c>
      <c r="M136" t="str">
        <f t="shared" si="44"/>
        <v>N/A</v>
      </c>
      <c r="N136" s="3" t="str">
        <f t="shared" si="45"/>
        <v>N/A</v>
      </c>
      <c r="O136" s="3" t="str">
        <f t="shared" si="46"/>
        <v>N/A</v>
      </c>
      <c r="P136" s="3" t="str">
        <f t="shared" si="47"/>
        <v>N/A</v>
      </c>
      <c r="Q136" s="3">
        <f t="shared" si="48"/>
        <v>31377.24</v>
      </c>
      <c r="R136" s="3" t="str">
        <f t="shared" si="49"/>
        <v>N/A</v>
      </c>
      <c r="S136" s="3" t="str">
        <f t="shared" si="50"/>
        <v>N/A</v>
      </c>
      <c r="T136" s="3" t="str">
        <f t="shared" si="51"/>
        <v>N/A</v>
      </c>
      <c r="U136" s="3" t="str">
        <f t="shared" si="52"/>
        <v>N/A</v>
      </c>
      <c r="V136" s="3" t="str">
        <f t="shared" si="53"/>
        <v>N/A</v>
      </c>
      <c r="W136" s="3" t="str">
        <f t="shared" si="54"/>
        <v>N/A</v>
      </c>
      <c r="X136" s="3" t="str">
        <f t="shared" si="55"/>
        <v>N/A</v>
      </c>
      <c r="Y136" s="3" t="str">
        <f t="shared" si="56"/>
        <v>N/A</v>
      </c>
      <c r="Z136" s="3" t="str">
        <f t="shared" si="57"/>
        <v>N/A</v>
      </c>
      <c r="AA136" s="3" t="str">
        <f t="shared" si="58"/>
        <v>N/A</v>
      </c>
      <c r="AB136" s="3" t="str">
        <f t="shared" si="59"/>
        <v>N/A</v>
      </c>
      <c r="AC136" s="3" t="str">
        <f t="shared" si="60"/>
        <v>N/A</v>
      </c>
      <c r="AD136" s="3" t="str">
        <f t="shared" si="61"/>
        <v>N/A</v>
      </c>
    </row>
    <row r="137" spans="1:30" x14ac:dyDescent="0.35">
      <c r="A137" t="s">
        <v>180</v>
      </c>
      <c r="B137" t="s">
        <v>235</v>
      </c>
      <c r="C137" t="s">
        <v>1138</v>
      </c>
      <c r="D137" t="s">
        <v>103</v>
      </c>
      <c r="E137" s="1">
        <v>6971</v>
      </c>
      <c r="F137" s="2" t="s">
        <v>1268</v>
      </c>
      <c r="G137" s="2">
        <v>16.809999999999999</v>
      </c>
      <c r="H137" t="s">
        <v>1197</v>
      </c>
      <c r="I137" s="3">
        <f t="shared" si="62"/>
        <v>41826</v>
      </c>
      <c r="J137" s="3">
        <f t="shared" si="63"/>
        <v>42662.520000000004</v>
      </c>
      <c r="K137" s="3">
        <f t="shared" si="64"/>
        <v>43568.75</v>
      </c>
      <c r="L137" s="3">
        <f t="shared" si="65"/>
        <v>44126.43</v>
      </c>
      <c r="M137" t="str">
        <f t="shared" si="44"/>
        <v>N/A</v>
      </c>
      <c r="N137" s="3" t="str">
        <f t="shared" si="45"/>
        <v>N/A</v>
      </c>
      <c r="O137" s="3" t="str">
        <f t="shared" si="46"/>
        <v>N/A</v>
      </c>
      <c r="P137" s="3" t="str">
        <f t="shared" si="47"/>
        <v>N/A</v>
      </c>
      <c r="Q137" s="3">
        <f t="shared" si="48"/>
        <v>42662.520000000004</v>
      </c>
      <c r="R137" s="3" t="str">
        <f t="shared" si="49"/>
        <v>N/A</v>
      </c>
      <c r="S137" s="3" t="str">
        <f t="shared" si="50"/>
        <v>N/A</v>
      </c>
      <c r="T137" s="3" t="str">
        <f t="shared" si="51"/>
        <v>N/A</v>
      </c>
      <c r="U137" s="3" t="str">
        <f t="shared" si="52"/>
        <v>N/A</v>
      </c>
      <c r="V137" s="3" t="str">
        <f t="shared" si="53"/>
        <v>N/A</v>
      </c>
      <c r="W137" s="3" t="str">
        <f t="shared" si="54"/>
        <v>N/A</v>
      </c>
      <c r="X137" s="3" t="str">
        <f t="shared" si="55"/>
        <v>N/A</v>
      </c>
      <c r="Y137" s="3" t="str">
        <f t="shared" si="56"/>
        <v>N/A</v>
      </c>
      <c r="Z137" s="3" t="str">
        <f t="shared" si="57"/>
        <v>N/A</v>
      </c>
      <c r="AA137" s="3" t="str">
        <f t="shared" si="58"/>
        <v>N/A</v>
      </c>
      <c r="AB137" s="3" t="str">
        <f t="shared" si="59"/>
        <v>N/A</v>
      </c>
      <c r="AC137" s="3" t="str">
        <f t="shared" si="60"/>
        <v>N/A</v>
      </c>
      <c r="AD137" s="3" t="str">
        <f t="shared" si="61"/>
        <v>N/A</v>
      </c>
    </row>
    <row r="138" spans="1:30" x14ac:dyDescent="0.35">
      <c r="A138" t="s">
        <v>180</v>
      </c>
      <c r="B138" t="s">
        <v>380</v>
      </c>
      <c r="C138" t="s">
        <v>1158</v>
      </c>
      <c r="D138" t="s">
        <v>103</v>
      </c>
      <c r="E138" s="1">
        <v>3542</v>
      </c>
      <c r="F138" s="2" t="s">
        <v>1258</v>
      </c>
      <c r="G138" s="2">
        <v>9.18</v>
      </c>
      <c r="H138" t="s">
        <v>1197</v>
      </c>
      <c r="I138" s="3">
        <f t="shared" si="62"/>
        <v>21252</v>
      </c>
      <c r="J138" s="3">
        <f t="shared" si="63"/>
        <v>21677.040000000001</v>
      </c>
      <c r="K138" s="3">
        <f t="shared" si="64"/>
        <v>22137.5</v>
      </c>
      <c r="L138" s="3">
        <f t="shared" si="65"/>
        <v>22420.86</v>
      </c>
      <c r="M138" t="str">
        <f t="shared" si="44"/>
        <v>N/A</v>
      </c>
      <c r="N138" s="3" t="str">
        <f t="shared" si="45"/>
        <v>N/A</v>
      </c>
      <c r="O138" s="3" t="str">
        <f t="shared" si="46"/>
        <v>N/A</v>
      </c>
      <c r="P138" s="3" t="str">
        <f t="shared" si="47"/>
        <v>N/A</v>
      </c>
      <c r="Q138" s="3">
        <f t="shared" si="48"/>
        <v>21677.040000000001</v>
      </c>
      <c r="R138" s="3" t="str">
        <f t="shared" si="49"/>
        <v>N/A</v>
      </c>
      <c r="S138" s="3" t="str">
        <f t="shared" si="50"/>
        <v>N/A</v>
      </c>
      <c r="T138" s="3" t="str">
        <f t="shared" si="51"/>
        <v>N/A</v>
      </c>
      <c r="U138" s="3" t="str">
        <f t="shared" si="52"/>
        <v>N/A</v>
      </c>
      <c r="V138" s="3" t="str">
        <f t="shared" si="53"/>
        <v>N/A</v>
      </c>
      <c r="W138" s="3" t="str">
        <f t="shared" si="54"/>
        <v>N/A</v>
      </c>
      <c r="X138" s="3" t="str">
        <f t="shared" si="55"/>
        <v>N/A</v>
      </c>
      <c r="Y138" s="3" t="str">
        <f t="shared" si="56"/>
        <v>N/A</v>
      </c>
      <c r="Z138" s="3" t="str">
        <f t="shared" si="57"/>
        <v>N/A</v>
      </c>
      <c r="AA138" s="3" t="str">
        <f t="shared" si="58"/>
        <v>N/A</v>
      </c>
      <c r="AB138" s="3" t="str">
        <f t="shared" si="59"/>
        <v>N/A</v>
      </c>
      <c r="AC138" s="3" t="str">
        <f t="shared" si="60"/>
        <v>N/A</v>
      </c>
      <c r="AD138" s="3" t="str">
        <f t="shared" si="61"/>
        <v>N/A</v>
      </c>
    </row>
    <row r="139" spans="1:30" x14ac:dyDescent="0.35">
      <c r="A139" t="s">
        <v>180</v>
      </c>
      <c r="B139" t="s">
        <v>185</v>
      </c>
      <c r="C139" t="s">
        <v>186</v>
      </c>
      <c r="D139" t="s">
        <v>91</v>
      </c>
      <c r="E139" s="1">
        <v>18616</v>
      </c>
      <c r="F139" s="2" t="s">
        <v>1409</v>
      </c>
      <c r="G139" s="2">
        <v>49.39</v>
      </c>
      <c r="H139" t="s">
        <v>187</v>
      </c>
      <c r="I139" s="3">
        <f t="shared" si="62"/>
        <v>111696</v>
      </c>
      <c r="J139" s="3">
        <f t="shared" si="63"/>
        <v>113929.92</v>
      </c>
      <c r="K139" s="3">
        <f t="shared" si="64"/>
        <v>116350</v>
      </c>
      <c r="L139" s="3">
        <f t="shared" si="65"/>
        <v>117839.28</v>
      </c>
      <c r="M139" t="str">
        <f t="shared" si="44"/>
        <v>N/A</v>
      </c>
      <c r="N139" s="3">
        <f t="shared" si="45"/>
        <v>113929.92</v>
      </c>
      <c r="O139" s="3" t="str">
        <f t="shared" si="46"/>
        <v>N/A</v>
      </c>
      <c r="P139" s="3" t="str">
        <f t="shared" si="47"/>
        <v>N/A</v>
      </c>
      <c r="Q139" s="3" t="str">
        <f t="shared" si="48"/>
        <v>N/A</v>
      </c>
      <c r="R139" s="3" t="str">
        <f t="shared" si="49"/>
        <v>N/A</v>
      </c>
      <c r="S139" s="3" t="str">
        <f t="shared" si="50"/>
        <v>N/A</v>
      </c>
      <c r="T139" s="3" t="str">
        <f t="shared" si="51"/>
        <v>N/A</v>
      </c>
      <c r="U139" s="3" t="str">
        <f t="shared" si="52"/>
        <v>N/A</v>
      </c>
      <c r="V139" s="3" t="str">
        <f t="shared" si="53"/>
        <v>N/A</v>
      </c>
      <c r="W139" s="3" t="str">
        <f t="shared" si="54"/>
        <v>N/A</v>
      </c>
      <c r="X139" s="3" t="str">
        <f t="shared" si="55"/>
        <v>N/A</v>
      </c>
      <c r="Y139" s="3" t="str">
        <f t="shared" si="56"/>
        <v>N/A</v>
      </c>
      <c r="Z139" s="3" t="str">
        <f t="shared" si="57"/>
        <v>N/A</v>
      </c>
      <c r="AA139" s="3" t="str">
        <f t="shared" si="58"/>
        <v>N/A</v>
      </c>
      <c r="AB139" s="3" t="str">
        <f t="shared" si="59"/>
        <v>N/A</v>
      </c>
      <c r="AC139" s="3" t="str">
        <f t="shared" si="60"/>
        <v>N/A</v>
      </c>
      <c r="AD139" s="3" t="str">
        <f t="shared" si="61"/>
        <v>N/A</v>
      </c>
    </row>
    <row r="140" spans="1:30" x14ac:dyDescent="0.35">
      <c r="A140" t="s">
        <v>180</v>
      </c>
      <c r="B140" t="s">
        <v>194</v>
      </c>
      <c r="C140" t="s">
        <v>195</v>
      </c>
      <c r="D140" t="s">
        <v>91</v>
      </c>
      <c r="E140" s="1">
        <v>6404</v>
      </c>
      <c r="F140" s="2" t="s">
        <v>1375</v>
      </c>
      <c r="G140" s="2">
        <v>17.21</v>
      </c>
      <c r="H140" t="s">
        <v>1197</v>
      </c>
      <c r="I140" s="3">
        <f t="shared" si="62"/>
        <v>38424</v>
      </c>
      <c r="J140" s="3">
        <f t="shared" si="63"/>
        <v>39192.480000000003</v>
      </c>
      <c r="K140" s="3">
        <f t="shared" si="64"/>
        <v>40025</v>
      </c>
      <c r="L140" s="3">
        <f t="shared" si="65"/>
        <v>40537.32</v>
      </c>
      <c r="M140" t="str">
        <f t="shared" si="44"/>
        <v>N/A</v>
      </c>
      <c r="N140" s="3">
        <f t="shared" si="45"/>
        <v>39192.480000000003</v>
      </c>
      <c r="O140" s="3" t="str">
        <f t="shared" si="46"/>
        <v>N/A</v>
      </c>
      <c r="P140" s="3" t="str">
        <f t="shared" si="47"/>
        <v>N/A</v>
      </c>
      <c r="Q140" s="3" t="str">
        <f t="shared" si="48"/>
        <v>N/A</v>
      </c>
      <c r="R140" s="3" t="str">
        <f t="shared" si="49"/>
        <v>N/A</v>
      </c>
      <c r="S140" s="3" t="str">
        <f t="shared" si="50"/>
        <v>N/A</v>
      </c>
      <c r="T140" s="3" t="str">
        <f t="shared" si="51"/>
        <v>N/A</v>
      </c>
      <c r="U140" s="3" t="str">
        <f t="shared" si="52"/>
        <v>N/A</v>
      </c>
      <c r="V140" s="3" t="str">
        <f t="shared" si="53"/>
        <v>N/A</v>
      </c>
      <c r="W140" s="3" t="str">
        <f t="shared" si="54"/>
        <v>N/A</v>
      </c>
      <c r="X140" s="3" t="str">
        <f t="shared" si="55"/>
        <v>N/A</v>
      </c>
      <c r="Y140" s="3" t="str">
        <f t="shared" si="56"/>
        <v>N/A</v>
      </c>
      <c r="Z140" s="3" t="str">
        <f t="shared" si="57"/>
        <v>N/A</v>
      </c>
      <c r="AA140" s="3" t="str">
        <f t="shared" si="58"/>
        <v>N/A</v>
      </c>
      <c r="AB140" s="3" t="str">
        <f t="shared" si="59"/>
        <v>N/A</v>
      </c>
      <c r="AC140" s="3" t="str">
        <f t="shared" si="60"/>
        <v>N/A</v>
      </c>
      <c r="AD140" s="3" t="str">
        <f t="shared" si="61"/>
        <v>N/A</v>
      </c>
    </row>
    <row r="141" spans="1:30" x14ac:dyDescent="0.35">
      <c r="A141" t="s">
        <v>180</v>
      </c>
      <c r="B141" t="s">
        <v>196</v>
      </c>
      <c r="C141" t="s">
        <v>197</v>
      </c>
      <c r="D141" t="s">
        <v>91</v>
      </c>
      <c r="E141" s="1">
        <v>21693</v>
      </c>
      <c r="F141" s="2" t="s">
        <v>1334</v>
      </c>
      <c r="G141" s="2">
        <v>50.35</v>
      </c>
      <c r="H141" t="s">
        <v>187</v>
      </c>
      <c r="I141" s="3">
        <f t="shared" si="62"/>
        <v>130158</v>
      </c>
      <c r="J141" s="3">
        <f t="shared" si="63"/>
        <v>132761.16</v>
      </c>
      <c r="K141" s="3">
        <f t="shared" si="64"/>
        <v>135581.25</v>
      </c>
      <c r="L141" s="3">
        <f t="shared" si="65"/>
        <v>137316.69</v>
      </c>
      <c r="M141" t="str">
        <f t="shared" si="44"/>
        <v>N/A</v>
      </c>
      <c r="N141" s="3">
        <f t="shared" si="45"/>
        <v>132761.16</v>
      </c>
      <c r="O141" s="3" t="str">
        <f t="shared" si="46"/>
        <v>N/A</v>
      </c>
      <c r="P141" s="3" t="str">
        <f t="shared" si="47"/>
        <v>N/A</v>
      </c>
      <c r="Q141" s="3" t="str">
        <f t="shared" si="48"/>
        <v>N/A</v>
      </c>
      <c r="R141" s="3" t="str">
        <f t="shared" si="49"/>
        <v>N/A</v>
      </c>
      <c r="S141" s="3" t="str">
        <f t="shared" si="50"/>
        <v>N/A</v>
      </c>
      <c r="T141" s="3" t="str">
        <f t="shared" si="51"/>
        <v>N/A</v>
      </c>
      <c r="U141" s="3" t="str">
        <f t="shared" si="52"/>
        <v>N/A</v>
      </c>
      <c r="V141" s="3" t="str">
        <f t="shared" si="53"/>
        <v>N/A</v>
      </c>
      <c r="W141" s="3" t="str">
        <f t="shared" si="54"/>
        <v>N/A</v>
      </c>
      <c r="X141" s="3" t="str">
        <f t="shared" si="55"/>
        <v>N/A</v>
      </c>
      <c r="Y141" s="3" t="str">
        <f t="shared" si="56"/>
        <v>N/A</v>
      </c>
      <c r="Z141" s="3" t="str">
        <f t="shared" si="57"/>
        <v>N/A</v>
      </c>
      <c r="AA141" s="3" t="str">
        <f t="shared" si="58"/>
        <v>N/A</v>
      </c>
      <c r="AB141" s="3" t="str">
        <f t="shared" si="59"/>
        <v>N/A</v>
      </c>
      <c r="AC141" s="3" t="str">
        <f t="shared" si="60"/>
        <v>N/A</v>
      </c>
      <c r="AD141" s="3" t="str">
        <f t="shared" si="61"/>
        <v>N/A</v>
      </c>
    </row>
    <row r="142" spans="1:30" x14ac:dyDescent="0.35">
      <c r="A142" t="s">
        <v>180</v>
      </c>
      <c r="B142" t="s">
        <v>206</v>
      </c>
      <c r="C142" t="s">
        <v>207</v>
      </c>
      <c r="D142" t="s">
        <v>91</v>
      </c>
      <c r="E142" s="1">
        <v>19649</v>
      </c>
      <c r="F142" s="2" t="s">
        <v>1382</v>
      </c>
      <c r="G142" s="2">
        <v>56.73</v>
      </c>
      <c r="H142" t="s">
        <v>187</v>
      </c>
      <c r="I142" s="3">
        <f t="shared" si="62"/>
        <v>117894</v>
      </c>
      <c r="J142" s="3">
        <f t="shared" si="63"/>
        <v>120251.88</v>
      </c>
      <c r="K142" s="3">
        <f t="shared" si="64"/>
        <v>122806.25</v>
      </c>
      <c r="L142" s="3">
        <f t="shared" si="65"/>
        <v>124378.17</v>
      </c>
      <c r="M142" t="str">
        <f t="shared" si="44"/>
        <v>N/A</v>
      </c>
      <c r="N142" s="3">
        <f t="shared" si="45"/>
        <v>120251.88</v>
      </c>
      <c r="O142" s="3" t="str">
        <f t="shared" si="46"/>
        <v>N/A</v>
      </c>
      <c r="P142" s="3" t="str">
        <f t="shared" si="47"/>
        <v>N/A</v>
      </c>
      <c r="Q142" s="3" t="str">
        <f t="shared" si="48"/>
        <v>N/A</v>
      </c>
      <c r="R142" s="3" t="str">
        <f t="shared" si="49"/>
        <v>N/A</v>
      </c>
      <c r="S142" s="3" t="str">
        <f t="shared" si="50"/>
        <v>N/A</v>
      </c>
      <c r="T142" s="3" t="str">
        <f t="shared" si="51"/>
        <v>N/A</v>
      </c>
      <c r="U142" s="3" t="str">
        <f t="shared" si="52"/>
        <v>N/A</v>
      </c>
      <c r="V142" s="3" t="str">
        <f t="shared" si="53"/>
        <v>N/A</v>
      </c>
      <c r="W142" s="3" t="str">
        <f t="shared" si="54"/>
        <v>N/A</v>
      </c>
      <c r="X142" s="3" t="str">
        <f t="shared" si="55"/>
        <v>N/A</v>
      </c>
      <c r="Y142" s="3" t="str">
        <f t="shared" si="56"/>
        <v>N/A</v>
      </c>
      <c r="Z142" s="3" t="str">
        <f t="shared" si="57"/>
        <v>N/A</v>
      </c>
      <c r="AA142" s="3" t="str">
        <f t="shared" si="58"/>
        <v>N/A</v>
      </c>
      <c r="AB142" s="3" t="str">
        <f t="shared" si="59"/>
        <v>N/A</v>
      </c>
      <c r="AC142" s="3" t="str">
        <f t="shared" si="60"/>
        <v>N/A</v>
      </c>
      <c r="AD142" s="3" t="str">
        <f t="shared" si="61"/>
        <v>N/A</v>
      </c>
    </row>
    <row r="143" spans="1:30" x14ac:dyDescent="0.35">
      <c r="A143" t="s">
        <v>180</v>
      </c>
      <c r="B143" t="s">
        <v>286</v>
      </c>
      <c r="C143" t="s">
        <v>287</v>
      </c>
      <c r="D143" t="s">
        <v>91</v>
      </c>
      <c r="E143" s="1">
        <v>7681</v>
      </c>
      <c r="F143" s="2" t="s">
        <v>1370</v>
      </c>
      <c r="G143" s="2">
        <v>20.11</v>
      </c>
      <c r="H143" t="s">
        <v>1197</v>
      </c>
      <c r="I143" s="3">
        <f t="shared" si="62"/>
        <v>46086</v>
      </c>
      <c r="J143" s="3">
        <f t="shared" si="63"/>
        <v>47007.72</v>
      </c>
      <c r="K143" s="3">
        <f t="shared" si="64"/>
        <v>48006.25</v>
      </c>
      <c r="L143" s="3">
        <f t="shared" si="65"/>
        <v>48620.73</v>
      </c>
      <c r="M143" t="str">
        <f t="shared" si="44"/>
        <v>N/A</v>
      </c>
      <c r="N143" s="3">
        <f t="shared" si="45"/>
        <v>47007.72</v>
      </c>
      <c r="O143" s="3" t="str">
        <f t="shared" si="46"/>
        <v>N/A</v>
      </c>
      <c r="P143" s="3" t="str">
        <f t="shared" si="47"/>
        <v>N/A</v>
      </c>
      <c r="Q143" s="3" t="str">
        <f t="shared" si="48"/>
        <v>N/A</v>
      </c>
      <c r="R143" s="3" t="str">
        <f t="shared" si="49"/>
        <v>N/A</v>
      </c>
      <c r="S143" s="3" t="str">
        <f t="shared" si="50"/>
        <v>N/A</v>
      </c>
      <c r="T143" s="3" t="str">
        <f t="shared" si="51"/>
        <v>N/A</v>
      </c>
      <c r="U143" s="3" t="str">
        <f t="shared" si="52"/>
        <v>N/A</v>
      </c>
      <c r="V143" s="3" t="str">
        <f t="shared" si="53"/>
        <v>N/A</v>
      </c>
      <c r="W143" s="3" t="str">
        <f t="shared" si="54"/>
        <v>N/A</v>
      </c>
      <c r="X143" s="3" t="str">
        <f t="shared" si="55"/>
        <v>N/A</v>
      </c>
      <c r="Y143" s="3" t="str">
        <f t="shared" si="56"/>
        <v>N/A</v>
      </c>
      <c r="Z143" s="3" t="str">
        <f t="shared" si="57"/>
        <v>N/A</v>
      </c>
      <c r="AA143" s="3" t="str">
        <f t="shared" si="58"/>
        <v>N/A</v>
      </c>
      <c r="AB143" s="3" t="str">
        <f t="shared" si="59"/>
        <v>N/A</v>
      </c>
      <c r="AC143" s="3" t="str">
        <f t="shared" si="60"/>
        <v>N/A</v>
      </c>
      <c r="AD143" s="3" t="str">
        <f t="shared" si="61"/>
        <v>N/A</v>
      </c>
    </row>
    <row r="144" spans="1:30" x14ac:dyDescent="0.35">
      <c r="A144" t="s">
        <v>180</v>
      </c>
      <c r="B144" t="s">
        <v>261</v>
      </c>
      <c r="C144" t="s">
        <v>294</v>
      </c>
      <c r="D144" t="s">
        <v>91</v>
      </c>
      <c r="E144" s="1">
        <v>15904</v>
      </c>
      <c r="F144" s="2" t="s">
        <v>1392</v>
      </c>
      <c r="G144" s="2">
        <v>37.74</v>
      </c>
      <c r="H144" t="s">
        <v>187</v>
      </c>
      <c r="I144" s="3">
        <f t="shared" si="62"/>
        <v>95424</v>
      </c>
      <c r="J144" s="3">
        <f t="shared" si="63"/>
        <v>97332.479999999996</v>
      </c>
      <c r="K144" s="3">
        <f t="shared" si="64"/>
        <v>99400</v>
      </c>
      <c r="L144" s="3">
        <f t="shared" si="65"/>
        <v>100672.32000000001</v>
      </c>
      <c r="M144" t="str">
        <f t="shared" si="44"/>
        <v>N/A</v>
      </c>
      <c r="N144" s="3">
        <f t="shared" si="45"/>
        <v>97332.479999999996</v>
      </c>
      <c r="O144" s="3" t="str">
        <f t="shared" si="46"/>
        <v>N/A</v>
      </c>
      <c r="P144" s="3" t="str">
        <f t="shared" si="47"/>
        <v>N/A</v>
      </c>
      <c r="Q144" s="3" t="str">
        <f t="shared" si="48"/>
        <v>N/A</v>
      </c>
      <c r="R144" s="3" t="str">
        <f t="shared" si="49"/>
        <v>N/A</v>
      </c>
      <c r="S144" s="3" t="str">
        <f t="shared" si="50"/>
        <v>N/A</v>
      </c>
      <c r="T144" s="3" t="str">
        <f t="shared" si="51"/>
        <v>N/A</v>
      </c>
      <c r="U144" s="3" t="str">
        <f t="shared" si="52"/>
        <v>N/A</v>
      </c>
      <c r="V144" s="3" t="str">
        <f t="shared" si="53"/>
        <v>N/A</v>
      </c>
      <c r="W144" s="3" t="str">
        <f t="shared" si="54"/>
        <v>N/A</v>
      </c>
      <c r="X144" s="3" t="str">
        <f t="shared" si="55"/>
        <v>N/A</v>
      </c>
      <c r="Y144" s="3" t="str">
        <f t="shared" si="56"/>
        <v>N/A</v>
      </c>
      <c r="Z144" s="3" t="str">
        <f t="shared" si="57"/>
        <v>N/A</v>
      </c>
      <c r="AA144" s="3" t="str">
        <f t="shared" si="58"/>
        <v>N/A</v>
      </c>
      <c r="AB144" s="3" t="str">
        <f t="shared" si="59"/>
        <v>N/A</v>
      </c>
      <c r="AC144" s="3" t="str">
        <f t="shared" si="60"/>
        <v>N/A</v>
      </c>
      <c r="AD144" s="3" t="str">
        <f t="shared" si="61"/>
        <v>N/A</v>
      </c>
    </row>
    <row r="145" spans="1:30" x14ac:dyDescent="0.35">
      <c r="A145" t="s">
        <v>180</v>
      </c>
      <c r="B145" t="s">
        <v>307</v>
      </c>
      <c r="C145" t="s">
        <v>308</v>
      </c>
      <c r="D145" t="s">
        <v>91</v>
      </c>
      <c r="E145" s="1">
        <v>15835</v>
      </c>
      <c r="F145" s="2" t="s">
        <v>1387</v>
      </c>
      <c r="G145" s="2">
        <v>37.47</v>
      </c>
      <c r="H145" t="s">
        <v>187</v>
      </c>
      <c r="I145" s="3">
        <f t="shared" si="62"/>
        <v>95010</v>
      </c>
      <c r="J145" s="3">
        <f t="shared" si="63"/>
        <v>96910.2</v>
      </c>
      <c r="K145" s="3">
        <f t="shared" si="64"/>
        <v>98968.75</v>
      </c>
      <c r="L145" s="3">
        <f t="shared" si="65"/>
        <v>100235.55</v>
      </c>
      <c r="M145" t="str">
        <f t="shared" si="44"/>
        <v>N/A</v>
      </c>
      <c r="N145" s="3">
        <f t="shared" si="45"/>
        <v>96910.2</v>
      </c>
      <c r="O145" s="3" t="str">
        <f t="shared" si="46"/>
        <v>N/A</v>
      </c>
      <c r="P145" s="3" t="str">
        <f t="shared" si="47"/>
        <v>N/A</v>
      </c>
      <c r="Q145" s="3" t="str">
        <f t="shared" si="48"/>
        <v>N/A</v>
      </c>
      <c r="R145" s="3" t="str">
        <f t="shared" si="49"/>
        <v>N/A</v>
      </c>
      <c r="S145" s="3" t="str">
        <f t="shared" si="50"/>
        <v>N/A</v>
      </c>
      <c r="T145" s="3" t="str">
        <f t="shared" si="51"/>
        <v>N/A</v>
      </c>
      <c r="U145" s="3" t="str">
        <f t="shared" si="52"/>
        <v>N/A</v>
      </c>
      <c r="V145" s="3" t="str">
        <f t="shared" si="53"/>
        <v>N/A</v>
      </c>
      <c r="W145" s="3" t="str">
        <f t="shared" si="54"/>
        <v>N/A</v>
      </c>
      <c r="X145" s="3" t="str">
        <f t="shared" si="55"/>
        <v>N/A</v>
      </c>
      <c r="Y145" s="3" t="str">
        <f t="shared" si="56"/>
        <v>N/A</v>
      </c>
      <c r="Z145" s="3" t="str">
        <f t="shared" si="57"/>
        <v>N/A</v>
      </c>
      <c r="AA145" s="3" t="str">
        <f t="shared" si="58"/>
        <v>N/A</v>
      </c>
      <c r="AB145" s="3" t="str">
        <f t="shared" si="59"/>
        <v>N/A</v>
      </c>
      <c r="AC145" s="3" t="str">
        <f t="shared" si="60"/>
        <v>N/A</v>
      </c>
      <c r="AD145" s="3" t="str">
        <f t="shared" si="61"/>
        <v>N/A</v>
      </c>
    </row>
    <row r="146" spans="1:30" x14ac:dyDescent="0.35">
      <c r="A146" t="s">
        <v>180</v>
      </c>
      <c r="B146" t="s">
        <v>311</v>
      </c>
      <c r="C146" t="s">
        <v>312</v>
      </c>
      <c r="D146" t="s">
        <v>91</v>
      </c>
      <c r="E146" s="1">
        <v>13850</v>
      </c>
      <c r="F146" s="2" t="s">
        <v>1350</v>
      </c>
      <c r="G146" s="2">
        <v>35.770000000000003</v>
      </c>
      <c r="H146" t="s">
        <v>1197</v>
      </c>
      <c r="I146" s="3">
        <f t="shared" si="62"/>
        <v>83100</v>
      </c>
      <c r="J146" s="3">
        <f t="shared" si="63"/>
        <v>84762</v>
      </c>
      <c r="K146" s="3">
        <f t="shared" si="64"/>
        <v>86562.5</v>
      </c>
      <c r="L146" s="3">
        <f t="shared" si="65"/>
        <v>87670.5</v>
      </c>
      <c r="M146" t="str">
        <f t="shared" si="44"/>
        <v>N/A</v>
      </c>
      <c r="N146" s="3">
        <f t="shared" si="45"/>
        <v>84762</v>
      </c>
      <c r="O146" s="3" t="str">
        <f t="shared" si="46"/>
        <v>N/A</v>
      </c>
      <c r="P146" s="3" t="str">
        <f t="shared" si="47"/>
        <v>N/A</v>
      </c>
      <c r="Q146" s="3" t="str">
        <f t="shared" si="48"/>
        <v>N/A</v>
      </c>
      <c r="R146" s="3" t="str">
        <f t="shared" si="49"/>
        <v>N/A</v>
      </c>
      <c r="S146" s="3" t="str">
        <f t="shared" si="50"/>
        <v>N/A</v>
      </c>
      <c r="T146" s="3" t="str">
        <f t="shared" si="51"/>
        <v>N/A</v>
      </c>
      <c r="U146" s="3" t="str">
        <f t="shared" si="52"/>
        <v>N/A</v>
      </c>
      <c r="V146" s="3" t="str">
        <f t="shared" si="53"/>
        <v>N/A</v>
      </c>
      <c r="W146" s="3" t="str">
        <f t="shared" si="54"/>
        <v>N/A</v>
      </c>
      <c r="X146" s="3" t="str">
        <f t="shared" si="55"/>
        <v>N/A</v>
      </c>
      <c r="Y146" s="3" t="str">
        <f t="shared" si="56"/>
        <v>N/A</v>
      </c>
      <c r="Z146" s="3" t="str">
        <f t="shared" si="57"/>
        <v>N/A</v>
      </c>
      <c r="AA146" s="3" t="str">
        <f t="shared" si="58"/>
        <v>N/A</v>
      </c>
      <c r="AB146" s="3" t="str">
        <f t="shared" si="59"/>
        <v>N/A</v>
      </c>
      <c r="AC146" s="3" t="str">
        <f t="shared" si="60"/>
        <v>N/A</v>
      </c>
      <c r="AD146" s="3" t="str">
        <f t="shared" si="61"/>
        <v>N/A</v>
      </c>
    </row>
    <row r="147" spans="1:30" x14ac:dyDescent="0.35">
      <c r="A147" t="s">
        <v>180</v>
      </c>
      <c r="B147" t="s">
        <v>204</v>
      </c>
      <c r="C147" t="s">
        <v>317</v>
      </c>
      <c r="D147" t="s">
        <v>91</v>
      </c>
      <c r="E147" s="1">
        <v>19716</v>
      </c>
      <c r="F147" s="2" t="s">
        <v>1342</v>
      </c>
      <c r="G147" s="2">
        <v>56.17</v>
      </c>
      <c r="H147" t="s">
        <v>187</v>
      </c>
      <c r="I147" s="3">
        <f t="shared" si="62"/>
        <v>118296</v>
      </c>
      <c r="J147" s="3">
        <f t="shared" si="63"/>
        <v>120661.92</v>
      </c>
      <c r="K147" s="3">
        <f t="shared" si="64"/>
        <v>123225</v>
      </c>
      <c r="L147" s="3">
        <f t="shared" si="65"/>
        <v>124802.28</v>
      </c>
      <c r="M147" t="str">
        <f t="shared" si="44"/>
        <v>N/A</v>
      </c>
      <c r="N147" s="3">
        <f t="shared" si="45"/>
        <v>120661.92</v>
      </c>
      <c r="O147" s="3" t="str">
        <f t="shared" si="46"/>
        <v>N/A</v>
      </c>
      <c r="P147" s="3" t="str">
        <f t="shared" si="47"/>
        <v>N/A</v>
      </c>
      <c r="Q147" s="3" t="str">
        <f t="shared" si="48"/>
        <v>N/A</v>
      </c>
      <c r="R147" s="3" t="str">
        <f t="shared" si="49"/>
        <v>N/A</v>
      </c>
      <c r="S147" s="3" t="str">
        <f t="shared" si="50"/>
        <v>N/A</v>
      </c>
      <c r="T147" s="3" t="str">
        <f t="shared" si="51"/>
        <v>N/A</v>
      </c>
      <c r="U147" s="3" t="str">
        <f t="shared" si="52"/>
        <v>N/A</v>
      </c>
      <c r="V147" s="3" t="str">
        <f t="shared" si="53"/>
        <v>N/A</v>
      </c>
      <c r="W147" s="3" t="str">
        <f t="shared" si="54"/>
        <v>N/A</v>
      </c>
      <c r="X147" s="3" t="str">
        <f t="shared" si="55"/>
        <v>N/A</v>
      </c>
      <c r="Y147" s="3" t="str">
        <f t="shared" si="56"/>
        <v>N/A</v>
      </c>
      <c r="Z147" s="3" t="str">
        <f t="shared" si="57"/>
        <v>N/A</v>
      </c>
      <c r="AA147" s="3" t="str">
        <f t="shared" si="58"/>
        <v>N/A</v>
      </c>
      <c r="AB147" s="3" t="str">
        <f t="shared" si="59"/>
        <v>N/A</v>
      </c>
      <c r="AC147" s="3" t="str">
        <f t="shared" si="60"/>
        <v>N/A</v>
      </c>
      <c r="AD147" s="3" t="str">
        <f t="shared" si="61"/>
        <v>N/A</v>
      </c>
    </row>
    <row r="148" spans="1:30" x14ac:dyDescent="0.35">
      <c r="A148" t="s">
        <v>180</v>
      </c>
      <c r="B148" t="s">
        <v>326</v>
      </c>
      <c r="C148" t="s">
        <v>327</v>
      </c>
      <c r="D148" t="s">
        <v>91</v>
      </c>
      <c r="E148" s="1">
        <v>22749</v>
      </c>
      <c r="F148" s="2" t="s">
        <v>1404</v>
      </c>
      <c r="G148" s="2">
        <v>58.4</v>
      </c>
      <c r="H148" t="s">
        <v>187</v>
      </c>
      <c r="I148" s="3">
        <f t="shared" si="62"/>
        <v>136494</v>
      </c>
      <c r="J148" s="3">
        <f t="shared" si="63"/>
        <v>139223.88</v>
      </c>
      <c r="K148" s="3">
        <f t="shared" si="64"/>
        <v>142181.25</v>
      </c>
      <c r="L148" s="3">
        <f t="shared" si="65"/>
        <v>144001.17000000001</v>
      </c>
      <c r="M148" t="str">
        <f t="shared" si="44"/>
        <v>N/A</v>
      </c>
      <c r="N148" s="3">
        <f t="shared" si="45"/>
        <v>139223.88</v>
      </c>
      <c r="O148" s="3" t="str">
        <f t="shared" si="46"/>
        <v>N/A</v>
      </c>
      <c r="P148" s="3" t="str">
        <f t="shared" si="47"/>
        <v>N/A</v>
      </c>
      <c r="Q148" s="3" t="str">
        <f t="shared" si="48"/>
        <v>N/A</v>
      </c>
      <c r="R148" s="3" t="str">
        <f t="shared" si="49"/>
        <v>N/A</v>
      </c>
      <c r="S148" s="3" t="str">
        <f t="shared" si="50"/>
        <v>N/A</v>
      </c>
      <c r="T148" s="3" t="str">
        <f t="shared" si="51"/>
        <v>N/A</v>
      </c>
      <c r="U148" s="3" t="str">
        <f t="shared" si="52"/>
        <v>N/A</v>
      </c>
      <c r="V148" s="3" t="str">
        <f t="shared" si="53"/>
        <v>N/A</v>
      </c>
      <c r="W148" s="3" t="str">
        <f t="shared" si="54"/>
        <v>N/A</v>
      </c>
      <c r="X148" s="3" t="str">
        <f t="shared" si="55"/>
        <v>N/A</v>
      </c>
      <c r="Y148" s="3" t="str">
        <f t="shared" si="56"/>
        <v>N/A</v>
      </c>
      <c r="Z148" s="3" t="str">
        <f t="shared" si="57"/>
        <v>N/A</v>
      </c>
      <c r="AA148" s="3" t="str">
        <f t="shared" si="58"/>
        <v>N/A</v>
      </c>
      <c r="AB148" s="3" t="str">
        <f t="shared" si="59"/>
        <v>N/A</v>
      </c>
      <c r="AC148" s="3" t="str">
        <f t="shared" si="60"/>
        <v>N/A</v>
      </c>
      <c r="AD148" s="3" t="str">
        <f t="shared" si="61"/>
        <v>N/A</v>
      </c>
    </row>
    <row r="149" spans="1:30" x14ac:dyDescent="0.35">
      <c r="A149" t="s">
        <v>180</v>
      </c>
      <c r="B149" t="s">
        <v>334</v>
      </c>
      <c r="C149" t="s">
        <v>335</v>
      </c>
      <c r="D149" t="s">
        <v>91</v>
      </c>
      <c r="E149" s="1">
        <v>14618</v>
      </c>
      <c r="F149" s="2" t="s">
        <v>1355</v>
      </c>
      <c r="G149" s="2">
        <v>41.01</v>
      </c>
      <c r="H149" t="s">
        <v>1197</v>
      </c>
      <c r="I149" s="3">
        <f t="shared" si="62"/>
        <v>87708</v>
      </c>
      <c r="J149" s="3">
        <f t="shared" si="63"/>
        <v>89462.16</v>
      </c>
      <c r="K149" s="3">
        <f t="shared" si="64"/>
        <v>91362.5</v>
      </c>
      <c r="L149" s="3">
        <f t="shared" si="65"/>
        <v>92531.94</v>
      </c>
      <c r="M149" t="str">
        <f t="shared" si="44"/>
        <v>N/A</v>
      </c>
      <c r="N149" s="3">
        <f t="shared" si="45"/>
        <v>89462.16</v>
      </c>
      <c r="O149" s="3" t="str">
        <f t="shared" si="46"/>
        <v>N/A</v>
      </c>
      <c r="P149" s="3" t="str">
        <f t="shared" si="47"/>
        <v>N/A</v>
      </c>
      <c r="Q149" s="3" t="str">
        <f t="shared" si="48"/>
        <v>N/A</v>
      </c>
      <c r="R149" s="3" t="str">
        <f t="shared" si="49"/>
        <v>N/A</v>
      </c>
      <c r="S149" s="3" t="str">
        <f t="shared" si="50"/>
        <v>N/A</v>
      </c>
      <c r="T149" s="3" t="str">
        <f t="shared" si="51"/>
        <v>N/A</v>
      </c>
      <c r="U149" s="3" t="str">
        <f t="shared" si="52"/>
        <v>N/A</v>
      </c>
      <c r="V149" s="3" t="str">
        <f t="shared" si="53"/>
        <v>N/A</v>
      </c>
      <c r="W149" s="3" t="str">
        <f t="shared" si="54"/>
        <v>N/A</v>
      </c>
      <c r="X149" s="3" t="str">
        <f t="shared" si="55"/>
        <v>N/A</v>
      </c>
      <c r="Y149" s="3" t="str">
        <f t="shared" si="56"/>
        <v>N/A</v>
      </c>
      <c r="Z149" s="3" t="str">
        <f t="shared" si="57"/>
        <v>N/A</v>
      </c>
      <c r="AA149" s="3" t="str">
        <f t="shared" si="58"/>
        <v>N/A</v>
      </c>
      <c r="AB149" s="3" t="str">
        <f t="shared" si="59"/>
        <v>N/A</v>
      </c>
      <c r="AC149" s="3" t="str">
        <f t="shared" si="60"/>
        <v>N/A</v>
      </c>
      <c r="AD149" s="3" t="str">
        <f t="shared" si="61"/>
        <v>N/A</v>
      </c>
    </row>
    <row r="150" spans="1:30" x14ac:dyDescent="0.35">
      <c r="A150" t="s">
        <v>180</v>
      </c>
      <c r="B150" t="s">
        <v>342</v>
      </c>
      <c r="C150" t="s">
        <v>343</v>
      </c>
      <c r="D150" t="s">
        <v>91</v>
      </c>
      <c r="E150" s="1">
        <v>18800</v>
      </c>
      <c r="F150" s="2" t="s">
        <v>1365</v>
      </c>
      <c r="G150" s="2">
        <v>46.45</v>
      </c>
      <c r="H150" t="s">
        <v>187</v>
      </c>
      <c r="I150" s="3">
        <f t="shared" si="62"/>
        <v>112800</v>
      </c>
      <c r="J150" s="3">
        <f t="shared" si="63"/>
        <v>115056</v>
      </c>
      <c r="K150" s="3">
        <f t="shared" si="64"/>
        <v>117500</v>
      </c>
      <c r="L150" s="3">
        <f t="shared" si="65"/>
        <v>119004</v>
      </c>
      <c r="M150" t="str">
        <f t="shared" si="44"/>
        <v>N/A</v>
      </c>
      <c r="N150" s="3">
        <f t="shared" si="45"/>
        <v>115056</v>
      </c>
      <c r="O150" s="3" t="str">
        <f t="shared" si="46"/>
        <v>N/A</v>
      </c>
      <c r="P150" s="3" t="str">
        <f t="shared" si="47"/>
        <v>N/A</v>
      </c>
      <c r="Q150" s="3" t="str">
        <f t="shared" si="48"/>
        <v>N/A</v>
      </c>
      <c r="R150" s="3" t="str">
        <f t="shared" si="49"/>
        <v>N/A</v>
      </c>
      <c r="S150" s="3" t="str">
        <f t="shared" si="50"/>
        <v>N/A</v>
      </c>
      <c r="T150" s="3" t="str">
        <f t="shared" si="51"/>
        <v>N/A</v>
      </c>
      <c r="U150" s="3" t="str">
        <f t="shared" si="52"/>
        <v>N/A</v>
      </c>
      <c r="V150" s="3" t="str">
        <f t="shared" si="53"/>
        <v>N/A</v>
      </c>
      <c r="W150" s="3" t="str">
        <f t="shared" si="54"/>
        <v>N/A</v>
      </c>
      <c r="X150" s="3" t="str">
        <f t="shared" si="55"/>
        <v>N/A</v>
      </c>
      <c r="Y150" s="3" t="str">
        <f t="shared" si="56"/>
        <v>N/A</v>
      </c>
      <c r="Z150" s="3" t="str">
        <f t="shared" si="57"/>
        <v>N/A</v>
      </c>
      <c r="AA150" s="3" t="str">
        <f t="shared" si="58"/>
        <v>N/A</v>
      </c>
      <c r="AB150" s="3" t="str">
        <f t="shared" si="59"/>
        <v>N/A</v>
      </c>
      <c r="AC150" s="3" t="str">
        <f t="shared" si="60"/>
        <v>N/A</v>
      </c>
      <c r="AD150" s="3" t="str">
        <f t="shared" si="61"/>
        <v>N/A</v>
      </c>
    </row>
    <row r="151" spans="1:30" x14ac:dyDescent="0.35">
      <c r="A151" t="s">
        <v>180</v>
      </c>
      <c r="B151" t="s">
        <v>346</v>
      </c>
      <c r="C151" t="s">
        <v>347</v>
      </c>
      <c r="D151" t="s">
        <v>91</v>
      </c>
      <c r="E151" s="1">
        <v>21042</v>
      </c>
      <c r="F151" s="2" t="s">
        <v>1388</v>
      </c>
      <c r="G151" s="2">
        <v>54.79</v>
      </c>
      <c r="H151" t="s">
        <v>187</v>
      </c>
      <c r="I151" s="3">
        <f t="shared" si="62"/>
        <v>126252</v>
      </c>
      <c r="J151" s="3">
        <f t="shared" si="63"/>
        <v>128777.04000000001</v>
      </c>
      <c r="K151" s="3">
        <f t="shared" si="64"/>
        <v>131512.5</v>
      </c>
      <c r="L151" s="3">
        <f t="shared" si="65"/>
        <v>133195.86000000002</v>
      </c>
      <c r="M151" t="str">
        <f t="shared" si="44"/>
        <v>N/A</v>
      </c>
      <c r="N151" s="3">
        <f t="shared" si="45"/>
        <v>128777.04000000001</v>
      </c>
      <c r="O151" s="3" t="str">
        <f t="shared" si="46"/>
        <v>N/A</v>
      </c>
      <c r="P151" s="3" t="str">
        <f t="shared" si="47"/>
        <v>N/A</v>
      </c>
      <c r="Q151" s="3" t="str">
        <f t="shared" si="48"/>
        <v>N/A</v>
      </c>
      <c r="R151" s="3" t="str">
        <f t="shared" si="49"/>
        <v>N/A</v>
      </c>
      <c r="S151" s="3" t="str">
        <f t="shared" si="50"/>
        <v>N/A</v>
      </c>
      <c r="T151" s="3" t="str">
        <f t="shared" si="51"/>
        <v>N/A</v>
      </c>
      <c r="U151" s="3" t="str">
        <f t="shared" si="52"/>
        <v>N/A</v>
      </c>
      <c r="V151" s="3" t="str">
        <f t="shared" si="53"/>
        <v>N/A</v>
      </c>
      <c r="W151" s="3" t="str">
        <f t="shared" si="54"/>
        <v>N/A</v>
      </c>
      <c r="X151" s="3" t="str">
        <f t="shared" si="55"/>
        <v>N/A</v>
      </c>
      <c r="Y151" s="3" t="str">
        <f t="shared" si="56"/>
        <v>N/A</v>
      </c>
      <c r="Z151" s="3" t="str">
        <f t="shared" si="57"/>
        <v>N/A</v>
      </c>
      <c r="AA151" s="3" t="str">
        <f t="shared" si="58"/>
        <v>N/A</v>
      </c>
      <c r="AB151" s="3" t="str">
        <f t="shared" si="59"/>
        <v>N/A</v>
      </c>
      <c r="AC151" s="3" t="str">
        <f t="shared" si="60"/>
        <v>N/A</v>
      </c>
      <c r="AD151" s="3" t="str">
        <f t="shared" si="61"/>
        <v>N/A</v>
      </c>
    </row>
    <row r="152" spans="1:30" x14ac:dyDescent="0.35">
      <c r="A152" t="s">
        <v>180</v>
      </c>
      <c r="B152" t="s">
        <v>240</v>
      </c>
      <c r="C152" t="s">
        <v>359</v>
      </c>
      <c r="D152" t="s">
        <v>91</v>
      </c>
      <c r="E152" s="1">
        <v>18003</v>
      </c>
      <c r="F152" s="2" t="s">
        <v>1401</v>
      </c>
      <c r="G152" s="2">
        <v>37.25</v>
      </c>
      <c r="H152" t="s">
        <v>187</v>
      </c>
      <c r="I152" s="3">
        <f t="shared" si="62"/>
        <v>108018</v>
      </c>
      <c r="J152" s="3">
        <f t="shared" si="63"/>
        <v>110178.36</v>
      </c>
      <c r="K152" s="3">
        <f t="shared" si="64"/>
        <v>112518.75</v>
      </c>
      <c r="L152" s="3">
        <f t="shared" si="65"/>
        <v>113958.99</v>
      </c>
      <c r="M152" t="str">
        <f t="shared" si="44"/>
        <v>N/A</v>
      </c>
      <c r="N152" s="3">
        <f t="shared" si="45"/>
        <v>110178.36</v>
      </c>
      <c r="O152" s="3" t="str">
        <f t="shared" si="46"/>
        <v>N/A</v>
      </c>
      <c r="P152" s="3" t="str">
        <f t="shared" si="47"/>
        <v>N/A</v>
      </c>
      <c r="Q152" s="3" t="str">
        <f t="shared" si="48"/>
        <v>N/A</v>
      </c>
      <c r="R152" s="3" t="str">
        <f t="shared" si="49"/>
        <v>N/A</v>
      </c>
      <c r="S152" s="3" t="str">
        <f t="shared" si="50"/>
        <v>N/A</v>
      </c>
      <c r="T152" s="3" t="str">
        <f t="shared" si="51"/>
        <v>N/A</v>
      </c>
      <c r="U152" s="3" t="str">
        <f t="shared" si="52"/>
        <v>N/A</v>
      </c>
      <c r="V152" s="3" t="str">
        <f t="shared" si="53"/>
        <v>N/A</v>
      </c>
      <c r="W152" s="3" t="str">
        <f t="shared" si="54"/>
        <v>N/A</v>
      </c>
      <c r="X152" s="3" t="str">
        <f t="shared" si="55"/>
        <v>N/A</v>
      </c>
      <c r="Y152" s="3" t="str">
        <f t="shared" si="56"/>
        <v>N/A</v>
      </c>
      <c r="Z152" s="3" t="str">
        <f t="shared" si="57"/>
        <v>N/A</v>
      </c>
      <c r="AA152" s="3" t="str">
        <f t="shared" si="58"/>
        <v>N/A</v>
      </c>
      <c r="AB152" s="3" t="str">
        <f t="shared" si="59"/>
        <v>N/A</v>
      </c>
      <c r="AC152" s="3" t="str">
        <f t="shared" si="60"/>
        <v>N/A</v>
      </c>
      <c r="AD152" s="3" t="str">
        <f t="shared" si="61"/>
        <v>N/A</v>
      </c>
    </row>
    <row r="153" spans="1:30" x14ac:dyDescent="0.35">
      <c r="A153" t="s">
        <v>180</v>
      </c>
      <c r="B153" t="s">
        <v>200</v>
      </c>
      <c r="C153" t="s">
        <v>386</v>
      </c>
      <c r="D153" t="s">
        <v>91</v>
      </c>
      <c r="E153" s="1">
        <v>25084</v>
      </c>
      <c r="F153" s="2" t="s">
        <v>1406</v>
      </c>
      <c r="G153" s="2">
        <v>56.2</v>
      </c>
      <c r="H153" t="s">
        <v>187</v>
      </c>
      <c r="I153" s="3">
        <f t="shared" si="62"/>
        <v>150504</v>
      </c>
      <c r="J153" s="3">
        <f t="shared" si="63"/>
        <v>153514.08000000002</v>
      </c>
      <c r="K153" s="3">
        <f t="shared" si="64"/>
        <v>156775</v>
      </c>
      <c r="L153" s="3">
        <f t="shared" si="65"/>
        <v>158781.72</v>
      </c>
      <c r="M153" t="str">
        <f t="shared" si="44"/>
        <v>N/A</v>
      </c>
      <c r="N153" s="3">
        <f t="shared" si="45"/>
        <v>153514.08000000002</v>
      </c>
      <c r="O153" s="3" t="str">
        <f t="shared" si="46"/>
        <v>N/A</v>
      </c>
      <c r="P153" s="3" t="str">
        <f t="shared" si="47"/>
        <v>N/A</v>
      </c>
      <c r="Q153" s="3" t="str">
        <f t="shared" si="48"/>
        <v>N/A</v>
      </c>
      <c r="R153" s="3" t="str">
        <f t="shared" si="49"/>
        <v>N/A</v>
      </c>
      <c r="S153" s="3" t="str">
        <f t="shared" si="50"/>
        <v>N/A</v>
      </c>
      <c r="T153" s="3" t="str">
        <f t="shared" si="51"/>
        <v>N/A</v>
      </c>
      <c r="U153" s="3" t="str">
        <f t="shared" si="52"/>
        <v>N/A</v>
      </c>
      <c r="V153" s="3" t="str">
        <f t="shared" si="53"/>
        <v>N/A</v>
      </c>
      <c r="W153" s="3" t="str">
        <f t="shared" si="54"/>
        <v>N/A</v>
      </c>
      <c r="X153" s="3" t="str">
        <f t="shared" si="55"/>
        <v>N/A</v>
      </c>
      <c r="Y153" s="3" t="str">
        <f t="shared" si="56"/>
        <v>N/A</v>
      </c>
      <c r="Z153" s="3" t="str">
        <f t="shared" si="57"/>
        <v>N/A</v>
      </c>
      <c r="AA153" s="3" t="str">
        <f t="shared" si="58"/>
        <v>N/A</v>
      </c>
      <c r="AB153" s="3" t="str">
        <f t="shared" si="59"/>
        <v>N/A</v>
      </c>
      <c r="AC153" s="3" t="str">
        <f t="shared" si="60"/>
        <v>N/A</v>
      </c>
      <c r="AD153" s="3" t="str">
        <f t="shared" si="61"/>
        <v>N/A</v>
      </c>
    </row>
    <row r="154" spans="1:30" x14ac:dyDescent="0.35">
      <c r="A154" t="s">
        <v>180</v>
      </c>
      <c r="B154" t="s">
        <v>397</v>
      </c>
      <c r="C154" t="s">
        <v>398</v>
      </c>
      <c r="D154" t="s">
        <v>91</v>
      </c>
      <c r="E154" s="1">
        <v>16680</v>
      </c>
      <c r="F154" s="2" t="s">
        <v>1359</v>
      </c>
      <c r="G154" s="2">
        <v>40.369999999999997</v>
      </c>
      <c r="H154" t="s">
        <v>187</v>
      </c>
      <c r="I154" s="3">
        <f t="shared" si="62"/>
        <v>100080</v>
      </c>
      <c r="J154" s="3">
        <f t="shared" si="63"/>
        <v>102081.60000000001</v>
      </c>
      <c r="K154" s="3">
        <f t="shared" si="64"/>
        <v>104250</v>
      </c>
      <c r="L154" s="3">
        <f t="shared" si="65"/>
        <v>105584.4</v>
      </c>
      <c r="M154" t="str">
        <f t="shared" si="44"/>
        <v>N/A</v>
      </c>
      <c r="N154" s="3">
        <f t="shared" si="45"/>
        <v>102081.60000000001</v>
      </c>
      <c r="O154" s="3" t="str">
        <f t="shared" si="46"/>
        <v>N/A</v>
      </c>
      <c r="P154" s="3" t="str">
        <f t="shared" si="47"/>
        <v>N/A</v>
      </c>
      <c r="Q154" s="3" t="str">
        <f t="shared" si="48"/>
        <v>N/A</v>
      </c>
      <c r="R154" s="3" t="str">
        <f t="shared" si="49"/>
        <v>N/A</v>
      </c>
      <c r="S154" s="3" t="str">
        <f t="shared" si="50"/>
        <v>N/A</v>
      </c>
      <c r="T154" s="3" t="str">
        <f t="shared" si="51"/>
        <v>N/A</v>
      </c>
      <c r="U154" s="3" t="str">
        <f t="shared" si="52"/>
        <v>N/A</v>
      </c>
      <c r="V154" s="3" t="str">
        <f t="shared" si="53"/>
        <v>N/A</v>
      </c>
      <c r="W154" s="3" t="str">
        <f t="shared" si="54"/>
        <v>N/A</v>
      </c>
      <c r="X154" s="3" t="str">
        <f t="shared" si="55"/>
        <v>N/A</v>
      </c>
      <c r="Y154" s="3" t="str">
        <f t="shared" si="56"/>
        <v>N/A</v>
      </c>
      <c r="Z154" s="3" t="str">
        <f t="shared" si="57"/>
        <v>N/A</v>
      </c>
      <c r="AA154" s="3" t="str">
        <f t="shared" si="58"/>
        <v>N/A</v>
      </c>
      <c r="AB154" s="3" t="str">
        <f t="shared" si="59"/>
        <v>N/A</v>
      </c>
      <c r="AC154" s="3" t="str">
        <f t="shared" si="60"/>
        <v>N/A</v>
      </c>
      <c r="AD154" s="3" t="str">
        <f t="shared" si="61"/>
        <v>N/A</v>
      </c>
    </row>
    <row r="155" spans="1:30" x14ac:dyDescent="0.35">
      <c r="A155" t="s">
        <v>180</v>
      </c>
      <c r="B155" t="s">
        <v>219</v>
      </c>
      <c r="C155" t="s">
        <v>410</v>
      </c>
      <c r="D155" t="s">
        <v>91</v>
      </c>
      <c r="E155" s="1">
        <v>19954</v>
      </c>
      <c r="F155" s="2" t="s">
        <v>1330</v>
      </c>
      <c r="G155" s="2">
        <v>40.24</v>
      </c>
      <c r="H155" t="s">
        <v>187</v>
      </c>
      <c r="I155" s="3">
        <f t="shared" si="62"/>
        <v>119724</v>
      </c>
      <c r="J155" s="3">
        <f t="shared" si="63"/>
        <v>122118.48</v>
      </c>
      <c r="K155" s="3">
        <f t="shared" si="64"/>
        <v>124712.5</v>
      </c>
      <c r="L155" s="3">
        <f t="shared" si="65"/>
        <v>126308.82</v>
      </c>
      <c r="M155" t="str">
        <f t="shared" si="44"/>
        <v>N/A</v>
      </c>
      <c r="N155" s="3">
        <f t="shared" si="45"/>
        <v>122118.48</v>
      </c>
      <c r="O155" s="3" t="str">
        <f t="shared" si="46"/>
        <v>N/A</v>
      </c>
      <c r="P155" s="3" t="str">
        <f t="shared" si="47"/>
        <v>N/A</v>
      </c>
      <c r="Q155" s="3" t="str">
        <f t="shared" si="48"/>
        <v>N/A</v>
      </c>
      <c r="R155" s="3" t="str">
        <f t="shared" si="49"/>
        <v>N/A</v>
      </c>
      <c r="S155" s="3" t="str">
        <f t="shared" si="50"/>
        <v>N/A</v>
      </c>
      <c r="T155" s="3" t="str">
        <f t="shared" si="51"/>
        <v>N/A</v>
      </c>
      <c r="U155" s="3" t="str">
        <f t="shared" si="52"/>
        <v>N/A</v>
      </c>
      <c r="V155" s="3" t="str">
        <f t="shared" si="53"/>
        <v>N/A</v>
      </c>
      <c r="W155" s="3" t="str">
        <f t="shared" si="54"/>
        <v>N/A</v>
      </c>
      <c r="X155" s="3" t="str">
        <f t="shared" si="55"/>
        <v>N/A</v>
      </c>
      <c r="Y155" s="3" t="str">
        <f t="shared" si="56"/>
        <v>N/A</v>
      </c>
      <c r="Z155" s="3" t="str">
        <f t="shared" si="57"/>
        <v>N/A</v>
      </c>
      <c r="AA155" s="3" t="str">
        <f t="shared" si="58"/>
        <v>N/A</v>
      </c>
      <c r="AB155" s="3" t="str">
        <f t="shared" si="59"/>
        <v>N/A</v>
      </c>
      <c r="AC155" s="3" t="str">
        <f t="shared" si="60"/>
        <v>N/A</v>
      </c>
      <c r="AD155" s="3" t="str">
        <f t="shared" si="61"/>
        <v>N/A</v>
      </c>
    </row>
    <row r="156" spans="1:30" x14ac:dyDescent="0.35">
      <c r="A156" t="s">
        <v>180</v>
      </c>
      <c r="B156" t="s">
        <v>394</v>
      </c>
      <c r="C156" t="s">
        <v>418</v>
      </c>
      <c r="D156" t="s">
        <v>91</v>
      </c>
      <c r="E156" s="1">
        <v>14307</v>
      </c>
      <c r="F156" s="2" t="s">
        <v>1348</v>
      </c>
      <c r="G156" s="2">
        <v>37.9</v>
      </c>
      <c r="H156" t="s">
        <v>1197</v>
      </c>
      <c r="I156" s="3">
        <f t="shared" si="62"/>
        <v>85842</v>
      </c>
      <c r="J156" s="3">
        <f t="shared" si="63"/>
        <v>87558.84</v>
      </c>
      <c r="K156" s="3">
        <f t="shared" si="64"/>
        <v>89418.75</v>
      </c>
      <c r="L156" s="3">
        <f t="shared" si="65"/>
        <v>90563.31</v>
      </c>
      <c r="M156" t="str">
        <f t="shared" si="44"/>
        <v>N/A</v>
      </c>
      <c r="N156" s="3">
        <f t="shared" si="45"/>
        <v>87558.84</v>
      </c>
      <c r="O156" s="3" t="str">
        <f t="shared" si="46"/>
        <v>N/A</v>
      </c>
      <c r="P156" s="3" t="str">
        <f t="shared" si="47"/>
        <v>N/A</v>
      </c>
      <c r="Q156" s="3" t="str">
        <f t="shared" si="48"/>
        <v>N/A</v>
      </c>
      <c r="R156" s="3" t="str">
        <f t="shared" si="49"/>
        <v>N/A</v>
      </c>
      <c r="S156" s="3" t="str">
        <f t="shared" si="50"/>
        <v>N/A</v>
      </c>
      <c r="T156" s="3" t="str">
        <f t="shared" si="51"/>
        <v>N/A</v>
      </c>
      <c r="U156" s="3" t="str">
        <f t="shared" si="52"/>
        <v>N/A</v>
      </c>
      <c r="V156" s="3" t="str">
        <f t="shared" si="53"/>
        <v>N/A</v>
      </c>
      <c r="W156" s="3" t="str">
        <f t="shared" si="54"/>
        <v>N/A</v>
      </c>
      <c r="X156" s="3" t="str">
        <f t="shared" si="55"/>
        <v>N/A</v>
      </c>
      <c r="Y156" s="3" t="str">
        <f t="shared" si="56"/>
        <v>N/A</v>
      </c>
      <c r="Z156" s="3" t="str">
        <f t="shared" si="57"/>
        <v>N/A</v>
      </c>
      <c r="AA156" s="3" t="str">
        <f t="shared" si="58"/>
        <v>N/A</v>
      </c>
      <c r="AB156" s="3" t="str">
        <f t="shared" si="59"/>
        <v>N/A</v>
      </c>
      <c r="AC156" s="3" t="str">
        <f t="shared" si="60"/>
        <v>N/A</v>
      </c>
      <c r="AD156" s="3" t="str">
        <f t="shared" si="61"/>
        <v>N/A</v>
      </c>
    </row>
    <row r="157" spans="1:30" x14ac:dyDescent="0.35">
      <c r="A157" t="s">
        <v>180</v>
      </c>
      <c r="B157" t="s">
        <v>421</v>
      </c>
      <c r="C157" t="s">
        <v>422</v>
      </c>
      <c r="D157" t="s">
        <v>91</v>
      </c>
      <c r="E157" s="1">
        <v>24729</v>
      </c>
      <c r="F157" s="2" t="s">
        <v>1376</v>
      </c>
      <c r="G157" s="2">
        <v>62.71</v>
      </c>
      <c r="H157" t="s">
        <v>187</v>
      </c>
      <c r="I157" s="3">
        <f t="shared" si="62"/>
        <v>148374</v>
      </c>
      <c r="J157" s="3">
        <f t="shared" si="63"/>
        <v>151341.48000000001</v>
      </c>
      <c r="K157" s="3">
        <f t="shared" si="64"/>
        <v>154556.25</v>
      </c>
      <c r="L157" s="3">
        <f t="shared" si="65"/>
        <v>156534.57</v>
      </c>
      <c r="M157" t="str">
        <f t="shared" si="44"/>
        <v>N/A</v>
      </c>
      <c r="N157" s="3">
        <f t="shared" si="45"/>
        <v>151341.48000000001</v>
      </c>
      <c r="O157" s="3" t="str">
        <f t="shared" si="46"/>
        <v>N/A</v>
      </c>
      <c r="P157" s="3" t="str">
        <f t="shared" si="47"/>
        <v>N/A</v>
      </c>
      <c r="Q157" s="3" t="str">
        <f t="shared" si="48"/>
        <v>N/A</v>
      </c>
      <c r="R157" s="3" t="str">
        <f t="shared" si="49"/>
        <v>N/A</v>
      </c>
      <c r="S157" s="3" t="str">
        <f t="shared" si="50"/>
        <v>N/A</v>
      </c>
      <c r="T157" s="3" t="str">
        <f t="shared" si="51"/>
        <v>N/A</v>
      </c>
      <c r="U157" s="3" t="str">
        <f t="shared" si="52"/>
        <v>N/A</v>
      </c>
      <c r="V157" s="3" t="str">
        <f t="shared" si="53"/>
        <v>N/A</v>
      </c>
      <c r="W157" s="3" t="str">
        <f t="shared" si="54"/>
        <v>N/A</v>
      </c>
      <c r="X157" s="3" t="str">
        <f t="shared" si="55"/>
        <v>N/A</v>
      </c>
      <c r="Y157" s="3" t="str">
        <f t="shared" si="56"/>
        <v>N/A</v>
      </c>
      <c r="Z157" s="3" t="str">
        <f t="shared" si="57"/>
        <v>N/A</v>
      </c>
      <c r="AA157" s="3" t="str">
        <f t="shared" si="58"/>
        <v>N/A</v>
      </c>
      <c r="AB157" s="3" t="str">
        <f t="shared" si="59"/>
        <v>N/A</v>
      </c>
      <c r="AC157" s="3" t="str">
        <f t="shared" si="60"/>
        <v>N/A</v>
      </c>
      <c r="AD157" s="3" t="str">
        <f t="shared" si="61"/>
        <v>N/A</v>
      </c>
    </row>
    <row r="158" spans="1:30" x14ac:dyDescent="0.35">
      <c r="A158" t="s">
        <v>180</v>
      </c>
      <c r="B158" t="s">
        <v>425</v>
      </c>
      <c r="C158" t="s">
        <v>426</v>
      </c>
      <c r="D158" t="s">
        <v>91</v>
      </c>
      <c r="E158" s="1">
        <v>11960</v>
      </c>
      <c r="F158" s="2" t="s">
        <v>1366</v>
      </c>
      <c r="G158" s="2">
        <v>30.85</v>
      </c>
      <c r="H158" t="s">
        <v>1197</v>
      </c>
      <c r="I158" s="3">
        <f t="shared" si="62"/>
        <v>71760</v>
      </c>
      <c r="J158" s="3">
        <f t="shared" si="63"/>
        <v>73195.199999999997</v>
      </c>
      <c r="K158" s="3">
        <f t="shared" si="64"/>
        <v>74750</v>
      </c>
      <c r="L158" s="3">
        <f t="shared" si="65"/>
        <v>75706.8</v>
      </c>
      <c r="M158" t="str">
        <f t="shared" si="44"/>
        <v>N/A</v>
      </c>
      <c r="N158" s="3">
        <f t="shared" si="45"/>
        <v>73195.199999999997</v>
      </c>
      <c r="O158" s="3" t="str">
        <f t="shared" si="46"/>
        <v>N/A</v>
      </c>
      <c r="P158" s="3" t="str">
        <f t="shared" si="47"/>
        <v>N/A</v>
      </c>
      <c r="Q158" s="3" t="str">
        <f t="shared" si="48"/>
        <v>N/A</v>
      </c>
      <c r="R158" s="3" t="str">
        <f t="shared" si="49"/>
        <v>N/A</v>
      </c>
      <c r="S158" s="3" t="str">
        <f t="shared" si="50"/>
        <v>N/A</v>
      </c>
      <c r="T158" s="3" t="str">
        <f t="shared" si="51"/>
        <v>N/A</v>
      </c>
      <c r="U158" s="3" t="str">
        <f t="shared" si="52"/>
        <v>N/A</v>
      </c>
      <c r="V158" s="3" t="str">
        <f t="shared" si="53"/>
        <v>N/A</v>
      </c>
      <c r="W158" s="3" t="str">
        <f t="shared" si="54"/>
        <v>N/A</v>
      </c>
      <c r="X158" s="3" t="str">
        <f t="shared" si="55"/>
        <v>N/A</v>
      </c>
      <c r="Y158" s="3" t="str">
        <f t="shared" si="56"/>
        <v>N/A</v>
      </c>
      <c r="Z158" s="3" t="str">
        <f t="shared" si="57"/>
        <v>N/A</v>
      </c>
      <c r="AA158" s="3" t="str">
        <f t="shared" si="58"/>
        <v>N/A</v>
      </c>
      <c r="AB158" s="3" t="str">
        <f t="shared" si="59"/>
        <v>N/A</v>
      </c>
      <c r="AC158" s="3" t="str">
        <f t="shared" si="60"/>
        <v>N/A</v>
      </c>
      <c r="AD158" s="3" t="str">
        <f t="shared" si="61"/>
        <v>N/A</v>
      </c>
    </row>
    <row r="159" spans="1:30" x14ac:dyDescent="0.35">
      <c r="A159" t="s">
        <v>180</v>
      </c>
      <c r="B159" t="s">
        <v>432</v>
      </c>
      <c r="C159" t="s">
        <v>433</v>
      </c>
      <c r="D159" t="s">
        <v>91</v>
      </c>
      <c r="E159" s="1">
        <v>15280</v>
      </c>
      <c r="F159" s="2" t="s">
        <v>1398</v>
      </c>
      <c r="G159" s="2">
        <v>38.15</v>
      </c>
      <c r="H159" t="s">
        <v>1197</v>
      </c>
      <c r="I159" s="3">
        <f t="shared" si="62"/>
        <v>91680</v>
      </c>
      <c r="J159" s="3">
        <f t="shared" si="63"/>
        <v>93513.600000000006</v>
      </c>
      <c r="K159" s="3">
        <f t="shared" si="64"/>
        <v>95500</v>
      </c>
      <c r="L159" s="3">
        <f t="shared" si="65"/>
        <v>96722.4</v>
      </c>
      <c r="M159" t="str">
        <f t="shared" si="44"/>
        <v>N/A</v>
      </c>
      <c r="N159" s="3">
        <f t="shared" si="45"/>
        <v>93513.600000000006</v>
      </c>
      <c r="O159" s="3" t="str">
        <f t="shared" si="46"/>
        <v>N/A</v>
      </c>
      <c r="P159" s="3" t="str">
        <f t="shared" si="47"/>
        <v>N/A</v>
      </c>
      <c r="Q159" s="3" t="str">
        <f t="shared" si="48"/>
        <v>N/A</v>
      </c>
      <c r="R159" s="3" t="str">
        <f t="shared" si="49"/>
        <v>N/A</v>
      </c>
      <c r="S159" s="3" t="str">
        <f t="shared" si="50"/>
        <v>N/A</v>
      </c>
      <c r="T159" s="3" t="str">
        <f t="shared" si="51"/>
        <v>N/A</v>
      </c>
      <c r="U159" s="3" t="str">
        <f t="shared" si="52"/>
        <v>N/A</v>
      </c>
      <c r="V159" s="3" t="str">
        <f t="shared" si="53"/>
        <v>N/A</v>
      </c>
      <c r="W159" s="3" t="str">
        <f t="shared" si="54"/>
        <v>N/A</v>
      </c>
      <c r="X159" s="3" t="str">
        <f t="shared" si="55"/>
        <v>N/A</v>
      </c>
      <c r="Y159" s="3" t="str">
        <f t="shared" si="56"/>
        <v>N/A</v>
      </c>
      <c r="Z159" s="3" t="str">
        <f t="shared" si="57"/>
        <v>N/A</v>
      </c>
      <c r="AA159" s="3" t="str">
        <f t="shared" si="58"/>
        <v>N/A</v>
      </c>
      <c r="AB159" s="3" t="str">
        <f t="shared" si="59"/>
        <v>N/A</v>
      </c>
      <c r="AC159" s="3" t="str">
        <f t="shared" si="60"/>
        <v>N/A</v>
      </c>
      <c r="AD159" s="3" t="str">
        <f t="shared" si="61"/>
        <v>N/A</v>
      </c>
    </row>
    <row r="160" spans="1:30" x14ac:dyDescent="0.35">
      <c r="A160" t="s">
        <v>180</v>
      </c>
      <c r="B160" t="s">
        <v>352</v>
      </c>
      <c r="C160" t="s">
        <v>439</v>
      </c>
      <c r="D160" t="s">
        <v>91</v>
      </c>
      <c r="E160" s="1">
        <v>12003</v>
      </c>
      <c r="F160" s="2" t="s">
        <v>1353</v>
      </c>
      <c r="G160" s="2">
        <v>28.59</v>
      </c>
      <c r="H160" t="s">
        <v>1197</v>
      </c>
      <c r="I160" s="3">
        <f t="shared" si="62"/>
        <v>72018</v>
      </c>
      <c r="J160" s="3">
        <f t="shared" si="63"/>
        <v>73458.36</v>
      </c>
      <c r="K160" s="3">
        <f t="shared" si="64"/>
        <v>75018.75</v>
      </c>
      <c r="L160" s="3">
        <f t="shared" si="65"/>
        <v>75978.990000000005</v>
      </c>
      <c r="M160" t="str">
        <f t="shared" si="44"/>
        <v>N/A</v>
      </c>
      <c r="N160" s="3">
        <f t="shared" si="45"/>
        <v>73458.36</v>
      </c>
      <c r="O160" s="3" t="str">
        <f t="shared" si="46"/>
        <v>N/A</v>
      </c>
      <c r="P160" s="3" t="str">
        <f t="shared" si="47"/>
        <v>N/A</v>
      </c>
      <c r="Q160" s="3" t="str">
        <f t="shared" si="48"/>
        <v>N/A</v>
      </c>
      <c r="R160" s="3" t="str">
        <f t="shared" si="49"/>
        <v>N/A</v>
      </c>
      <c r="S160" s="3" t="str">
        <f t="shared" si="50"/>
        <v>N/A</v>
      </c>
      <c r="T160" s="3" t="str">
        <f t="shared" si="51"/>
        <v>N/A</v>
      </c>
      <c r="U160" s="3" t="str">
        <f t="shared" si="52"/>
        <v>N/A</v>
      </c>
      <c r="V160" s="3" t="str">
        <f t="shared" si="53"/>
        <v>N/A</v>
      </c>
      <c r="W160" s="3" t="str">
        <f t="shared" si="54"/>
        <v>N/A</v>
      </c>
      <c r="X160" s="3" t="str">
        <f t="shared" si="55"/>
        <v>N/A</v>
      </c>
      <c r="Y160" s="3" t="str">
        <f t="shared" si="56"/>
        <v>N/A</v>
      </c>
      <c r="Z160" s="3" t="str">
        <f t="shared" si="57"/>
        <v>N/A</v>
      </c>
      <c r="AA160" s="3" t="str">
        <f t="shared" si="58"/>
        <v>N/A</v>
      </c>
      <c r="AB160" s="3" t="str">
        <f t="shared" si="59"/>
        <v>N/A</v>
      </c>
      <c r="AC160" s="3" t="str">
        <f t="shared" si="60"/>
        <v>N/A</v>
      </c>
      <c r="AD160" s="3" t="str">
        <f t="shared" si="61"/>
        <v>N/A</v>
      </c>
    </row>
    <row r="161" spans="1:30" x14ac:dyDescent="0.35">
      <c r="A161" t="s">
        <v>180</v>
      </c>
      <c r="B161" t="s">
        <v>449</v>
      </c>
      <c r="C161" t="s">
        <v>450</v>
      </c>
      <c r="D161" t="s">
        <v>91</v>
      </c>
      <c r="E161" s="1">
        <v>19202</v>
      </c>
      <c r="F161" s="2" t="s">
        <v>1390</v>
      </c>
      <c r="G161" s="2">
        <v>53.57</v>
      </c>
      <c r="H161" t="s">
        <v>187</v>
      </c>
      <c r="I161" s="3">
        <f t="shared" si="62"/>
        <v>115212</v>
      </c>
      <c r="J161" s="3">
        <f t="shared" si="63"/>
        <v>117516.24</v>
      </c>
      <c r="K161" s="3">
        <f t="shared" si="64"/>
        <v>120012.5</v>
      </c>
      <c r="L161" s="3">
        <f t="shared" si="65"/>
        <v>121548.66</v>
      </c>
      <c r="M161" t="str">
        <f t="shared" si="44"/>
        <v>N/A</v>
      </c>
      <c r="N161" s="3">
        <f t="shared" si="45"/>
        <v>117516.24</v>
      </c>
      <c r="O161" s="3" t="str">
        <f t="shared" si="46"/>
        <v>N/A</v>
      </c>
      <c r="P161" s="3" t="str">
        <f t="shared" si="47"/>
        <v>N/A</v>
      </c>
      <c r="Q161" s="3" t="str">
        <f t="shared" si="48"/>
        <v>N/A</v>
      </c>
      <c r="R161" s="3" t="str">
        <f t="shared" si="49"/>
        <v>N/A</v>
      </c>
      <c r="S161" s="3" t="str">
        <f t="shared" si="50"/>
        <v>N/A</v>
      </c>
      <c r="T161" s="3" t="str">
        <f t="shared" si="51"/>
        <v>N/A</v>
      </c>
      <c r="U161" s="3" t="str">
        <f t="shared" si="52"/>
        <v>N/A</v>
      </c>
      <c r="V161" s="3" t="str">
        <f t="shared" si="53"/>
        <v>N/A</v>
      </c>
      <c r="W161" s="3" t="str">
        <f t="shared" si="54"/>
        <v>N/A</v>
      </c>
      <c r="X161" s="3" t="str">
        <f t="shared" si="55"/>
        <v>N/A</v>
      </c>
      <c r="Y161" s="3" t="str">
        <f t="shared" si="56"/>
        <v>N/A</v>
      </c>
      <c r="Z161" s="3" t="str">
        <f t="shared" si="57"/>
        <v>N/A</v>
      </c>
      <c r="AA161" s="3" t="str">
        <f t="shared" si="58"/>
        <v>N/A</v>
      </c>
      <c r="AB161" s="3" t="str">
        <f t="shared" si="59"/>
        <v>N/A</v>
      </c>
      <c r="AC161" s="3" t="str">
        <f t="shared" si="60"/>
        <v>N/A</v>
      </c>
      <c r="AD161" s="3" t="str">
        <f t="shared" si="61"/>
        <v>N/A</v>
      </c>
    </row>
    <row r="162" spans="1:30" x14ac:dyDescent="0.35">
      <c r="A162" t="s">
        <v>180</v>
      </c>
      <c r="B162" t="s">
        <v>257</v>
      </c>
      <c r="C162" t="s">
        <v>455</v>
      </c>
      <c r="D162" t="s">
        <v>91</v>
      </c>
      <c r="E162" s="1">
        <v>18790</v>
      </c>
      <c r="F162" s="2" t="s">
        <v>1385</v>
      </c>
      <c r="G162" s="2">
        <v>50.12</v>
      </c>
      <c r="H162" t="s">
        <v>187</v>
      </c>
      <c r="I162" s="3">
        <f t="shared" si="62"/>
        <v>112740</v>
      </c>
      <c r="J162" s="3">
        <f t="shared" si="63"/>
        <v>114994.8</v>
      </c>
      <c r="K162" s="3">
        <f t="shared" si="64"/>
        <v>117437.5</v>
      </c>
      <c r="L162" s="3">
        <f t="shared" si="65"/>
        <v>118940.7</v>
      </c>
      <c r="M162" t="str">
        <f t="shared" si="44"/>
        <v>N/A</v>
      </c>
      <c r="N162" s="3">
        <f t="shared" si="45"/>
        <v>114994.8</v>
      </c>
      <c r="O162" s="3" t="str">
        <f t="shared" si="46"/>
        <v>N/A</v>
      </c>
      <c r="P162" s="3" t="str">
        <f t="shared" si="47"/>
        <v>N/A</v>
      </c>
      <c r="Q162" s="3" t="str">
        <f t="shared" si="48"/>
        <v>N/A</v>
      </c>
      <c r="R162" s="3" t="str">
        <f t="shared" si="49"/>
        <v>N/A</v>
      </c>
      <c r="S162" s="3" t="str">
        <f t="shared" si="50"/>
        <v>N/A</v>
      </c>
      <c r="T162" s="3" t="str">
        <f t="shared" si="51"/>
        <v>N/A</v>
      </c>
      <c r="U162" s="3" t="str">
        <f t="shared" si="52"/>
        <v>N/A</v>
      </c>
      <c r="V162" s="3" t="str">
        <f t="shared" si="53"/>
        <v>N/A</v>
      </c>
      <c r="W162" s="3" t="str">
        <f t="shared" si="54"/>
        <v>N/A</v>
      </c>
      <c r="X162" s="3" t="str">
        <f t="shared" si="55"/>
        <v>N/A</v>
      </c>
      <c r="Y162" s="3" t="str">
        <f t="shared" si="56"/>
        <v>N/A</v>
      </c>
      <c r="Z162" s="3" t="str">
        <f t="shared" si="57"/>
        <v>N/A</v>
      </c>
      <c r="AA162" s="3" t="str">
        <f t="shared" si="58"/>
        <v>N/A</v>
      </c>
      <c r="AB162" s="3" t="str">
        <f t="shared" si="59"/>
        <v>N/A</v>
      </c>
      <c r="AC162" s="3" t="str">
        <f t="shared" si="60"/>
        <v>N/A</v>
      </c>
      <c r="AD162" s="3" t="str">
        <f t="shared" si="61"/>
        <v>N/A</v>
      </c>
    </row>
    <row r="163" spans="1:30" x14ac:dyDescent="0.35">
      <c r="A163" t="s">
        <v>180</v>
      </c>
      <c r="B163" t="s">
        <v>222</v>
      </c>
      <c r="C163" t="s">
        <v>462</v>
      </c>
      <c r="D163" t="s">
        <v>91</v>
      </c>
      <c r="E163" s="1">
        <v>7703</v>
      </c>
      <c r="F163" s="2" t="s">
        <v>1391</v>
      </c>
      <c r="G163" s="2">
        <v>20.58</v>
      </c>
      <c r="H163" t="s">
        <v>1197</v>
      </c>
      <c r="I163" s="3">
        <f t="shared" si="62"/>
        <v>46218</v>
      </c>
      <c r="J163" s="3">
        <f t="shared" si="63"/>
        <v>47142.36</v>
      </c>
      <c r="K163" s="3">
        <f t="shared" si="64"/>
        <v>48143.75</v>
      </c>
      <c r="L163" s="3">
        <f t="shared" si="65"/>
        <v>48759.99</v>
      </c>
      <c r="M163" t="str">
        <f t="shared" si="44"/>
        <v>N/A</v>
      </c>
      <c r="N163" s="3">
        <f t="shared" si="45"/>
        <v>47142.36</v>
      </c>
      <c r="O163" s="3" t="str">
        <f t="shared" si="46"/>
        <v>N/A</v>
      </c>
      <c r="P163" s="3" t="str">
        <f t="shared" si="47"/>
        <v>N/A</v>
      </c>
      <c r="Q163" s="3" t="str">
        <f t="shared" si="48"/>
        <v>N/A</v>
      </c>
      <c r="R163" s="3" t="str">
        <f t="shared" si="49"/>
        <v>N/A</v>
      </c>
      <c r="S163" s="3" t="str">
        <f t="shared" si="50"/>
        <v>N/A</v>
      </c>
      <c r="T163" s="3" t="str">
        <f t="shared" si="51"/>
        <v>N/A</v>
      </c>
      <c r="U163" s="3" t="str">
        <f t="shared" si="52"/>
        <v>N/A</v>
      </c>
      <c r="V163" s="3" t="str">
        <f t="shared" si="53"/>
        <v>N/A</v>
      </c>
      <c r="W163" s="3" t="str">
        <f t="shared" si="54"/>
        <v>N/A</v>
      </c>
      <c r="X163" s="3" t="str">
        <f t="shared" si="55"/>
        <v>N/A</v>
      </c>
      <c r="Y163" s="3" t="str">
        <f t="shared" si="56"/>
        <v>N/A</v>
      </c>
      <c r="Z163" s="3" t="str">
        <f t="shared" si="57"/>
        <v>N/A</v>
      </c>
      <c r="AA163" s="3" t="str">
        <f t="shared" si="58"/>
        <v>N/A</v>
      </c>
      <c r="AB163" s="3" t="str">
        <f t="shared" si="59"/>
        <v>N/A</v>
      </c>
      <c r="AC163" s="3" t="str">
        <f t="shared" si="60"/>
        <v>N/A</v>
      </c>
      <c r="AD163" s="3" t="str">
        <f t="shared" si="61"/>
        <v>N/A</v>
      </c>
    </row>
    <row r="164" spans="1:30" x14ac:dyDescent="0.35">
      <c r="A164" t="s">
        <v>180</v>
      </c>
      <c r="B164" t="s">
        <v>469</v>
      </c>
      <c r="C164" t="s">
        <v>470</v>
      </c>
      <c r="D164" t="s">
        <v>91</v>
      </c>
      <c r="E164" s="1">
        <v>16844</v>
      </c>
      <c r="F164" s="2" t="s">
        <v>1358</v>
      </c>
      <c r="G164" s="2">
        <v>45.85</v>
      </c>
      <c r="H164" t="s">
        <v>187</v>
      </c>
      <c r="I164" s="3">
        <f t="shared" si="62"/>
        <v>101064</v>
      </c>
      <c r="J164" s="3">
        <f t="shared" si="63"/>
        <v>103085.28</v>
      </c>
      <c r="K164" s="3">
        <f t="shared" si="64"/>
        <v>105275</v>
      </c>
      <c r="L164" s="3">
        <f t="shared" si="65"/>
        <v>106622.52</v>
      </c>
      <c r="M164" t="str">
        <f t="shared" si="44"/>
        <v>N/A</v>
      </c>
      <c r="N164" s="3">
        <f t="shared" si="45"/>
        <v>103085.28</v>
      </c>
      <c r="O164" s="3" t="str">
        <f t="shared" si="46"/>
        <v>N/A</v>
      </c>
      <c r="P164" s="3" t="str">
        <f t="shared" si="47"/>
        <v>N/A</v>
      </c>
      <c r="Q164" s="3" t="str">
        <f t="shared" si="48"/>
        <v>N/A</v>
      </c>
      <c r="R164" s="3" t="str">
        <f t="shared" si="49"/>
        <v>N/A</v>
      </c>
      <c r="S164" s="3" t="str">
        <f t="shared" si="50"/>
        <v>N/A</v>
      </c>
      <c r="T164" s="3" t="str">
        <f t="shared" si="51"/>
        <v>N/A</v>
      </c>
      <c r="U164" s="3" t="str">
        <f t="shared" si="52"/>
        <v>N/A</v>
      </c>
      <c r="V164" s="3" t="str">
        <f t="shared" si="53"/>
        <v>N/A</v>
      </c>
      <c r="W164" s="3" t="str">
        <f t="shared" si="54"/>
        <v>N/A</v>
      </c>
      <c r="X164" s="3" t="str">
        <f t="shared" si="55"/>
        <v>N/A</v>
      </c>
      <c r="Y164" s="3" t="str">
        <f t="shared" si="56"/>
        <v>N/A</v>
      </c>
      <c r="Z164" s="3" t="str">
        <f t="shared" si="57"/>
        <v>N/A</v>
      </c>
      <c r="AA164" s="3" t="str">
        <f t="shared" si="58"/>
        <v>N/A</v>
      </c>
      <c r="AB164" s="3" t="str">
        <f t="shared" si="59"/>
        <v>N/A</v>
      </c>
      <c r="AC164" s="3" t="str">
        <f t="shared" si="60"/>
        <v>N/A</v>
      </c>
      <c r="AD164" s="3" t="str">
        <f t="shared" si="61"/>
        <v>N/A</v>
      </c>
    </row>
    <row r="165" spans="1:30" x14ac:dyDescent="0.35">
      <c r="A165" t="s">
        <v>180</v>
      </c>
      <c r="B165" t="s">
        <v>474</v>
      </c>
      <c r="C165" t="s">
        <v>475</v>
      </c>
      <c r="D165" t="s">
        <v>91</v>
      </c>
      <c r="E165" s="1">
        <v>21004</v>
      </c>
      <c r="F165" s="2" t="s">
        <v>1335</v>
      </c>
      <c r="G165" s="2">
        <v>53.48</v>
      </c>
      <c r="H165" t="s">
        <v>187</v>
      </c>
      <c r="I165" s="3">
        <f t="shared" si="62"/>
        <v>126024</v>
      </c>
      <c r="J165" s="3">
        <f t="shared" si="63"/>
        <v>128544.48</v>
      </c>
      <c r="K165" s="3">
        <f t="shared" si="64"/>
        <v>131275</v>
      </c>
      <c r="L165" s="3">
        <f t="shared" si="65"/>
        <v>132955.32</v>
      </c>
      <c r="M165" t="str">
        <f t="shared" si="44"/>
        <v>N/A</v>
      </c>
      <c r="N165" s="3">
        <f t="shared" si="45"/>
        <v>128544.48</v>
      </c>
      <c r="O165" s="3" t="str">
        <f t="shared" si="46"/>
        <v>N/A</v>
      </c>
      <c r="P165" s="3" t="str">
        <f t="shared" si="47"/>
        <v>N/A</v>
      </c>
      <c r="Q165" s="3" t="str">
        <f t="shared" si="48"/>
        <v>N/A</v>
      </c>
      <c r="R165" s="3" t="str">
        <f t="shared" si="49"/>
        <v>N/A</v>
      </c>
      <c r="S165" s="3" t="str">
        <f t="shared" si="50"/>
        <v>N/A</v>
      </c>
      <c r="T165" s="3" t="str">
        <f t="shared" si="51"/>
        <v>N/A</v>
      </c>
      <c r="U165" s="3" t="str">
        <f t="shared" si="52"/>
        <v>N/A</v>
      </c>
      <c r="V165" s="3" t="str">
        <f t="shared" si="53"/>
        <v>N/A</v>
      </c>
      <c r="W165" s="3" t="str">
        <f t="shared" si="54"/>
        <v>N/A</v>
      </c>
      <c r="X165" s="3" t="str">
        <f t="shared" si="55"/>
        <v>N/A</v>
      </c>
      <c r="Y165" s="3" t="str">
        <f t="shared" si="56"/>
        <v>N/A</v>
      </c>
      <c r="Z165" s="3" t="str">
        <f t="shared" si="57"/>
        <v>N/A</v>
      </c>
      <c r="AA165" s="3" t="str">
        <f t="shared" si="58"/>
        <v>N/A</v>
      </c>
      <c r="AB165" s="3" t="str">
        <f t="shared" si="59"/>
        <v>N/A</v>
      </c>
      <c r="AC165" s="3" t="str">
        <f t="shared" si="60"/>
        <v>N/A</v>
      </c>
      <c r="AD165" s="3" t="str">
        <f t="shared" si="61"/>
        <v>N/A</v>
      </c>
    </row>
    <row r="166" spans="1:30" x14ac:dyDescent="0.35">
      <c r="A166" t="s">
        <v>180</v>
      </c>
      <c r="B166" t="s">
        <v>232</v>
      </c>
      <c r="C166" t="s">
        <v>480</v>
      </c>
      <c r="D166" t="s">
        <v>91</v>
      </c>
      <c r="E166" s="1">
        <v>22951</v>
      </c>
      <c r="F166" s="2" t="s">
        <v>1369</v>
      </c>
      <c r="G166" s="2">
        <v>57.92</v>
      </c>
      <c r="H166" t="s">
        <v>187</v>
      </c>
      <c r="I166" s="3">
        <f t="shared" si="62"/>
        <v>137706</v>
      </c>
      <c r="J166" s="3">
        <f t="shared" si="63"/>
        <v>140460.12</v>
      </c>
      <c r="K166" s="3">
        <f t="shared" si="64"/>
        <v>143443.75</v>
      </c>
      <c r="L166" s="3">
        <f t="shared" si="65"/>
        <v>145279.82999999999</v>
      </c>
      <c r="M166" t="str">
        <f t="shared" si="44"/>
        <v>N/A</v>
      </c>
      <c r="N166" s="3">
        <f t="shared" si="45"/>
        <v>140460.12</v>
      </c>
      <c r="O166" s="3" t="str">
        <f t="shared" si="46"/>
        <v>N/A</v>
      </c>
      <c r="P166" s="3" t="str">
        <f t="shared" si="47"/>
        <v>N/A</v>
      </c>
      <c r="Q166" s="3" t="str">
        <f t="shared" si="48"/>
        <v>N/A</v>
      </c>
      <c r="R166" s="3" t="str">
        <f t="shared" si="49"/>
        <v>N/A</v>
      </c>
      <c r="S166" s="3" t="str">
        <f t="shared" si="50"/>
        <v>N/A</v>
      </c>
      <c r="T166" s="3" t="str">
        <f t="shared" si="51"/>
        <v>N/A</v>
      </c>
      <c r="U166" s="3" t="str">
        <f t="shared" si="52"/>
        <v>N/A</v>
      </c>
      <c r="V166" s="3" t="str">
        <f t="shared" si="53"/>
        <v>N/A</v>
      </c>
      <c r="W166" s="3" t="str">
        <f t="shared" si="54"/>
        <v>N/A</v>
      </c>
      <c r="X166" s="3" t="str">
        <f t="shared" si="55"/>
        <v>N/A</v>
      </c>
      <c r="Y166" s="3" t="str">
        <f t="shared" si="56"/>
        <v>N/A</v>
      </c>
      <c r="Z166" s="3" t="str">
        <f t="shared" si="57"/>
        <v>N/A</v>
      </c>
      <c r="AA166" s="3" t="str">
        <f t="shared" si="58"/>
        <v>N/A</v>
      </c>
      <c r="AB166" s="3" t="str">
        <f t="shared" si="59"/>
        <v>N/A</v>
      </c>
      <c r="AC166" s="3" t="str">
        <f t="shared" si="60"/>
        <v>N/A</v>
      </c>
      <c r="AD166" s="3" t="str">
        <f t="shared" si="61"/>
        <v>N/A</v>
      </c>
    </row>
    <row r="167" spans="1:30" x14ac:dyDescent="0.35">
      <c r="A167" t="s">
        <v>180</v>
      </c>
      <c r="B167" t="s">
        <v>217</v>
      </c>
      <c r="C167" t="s">
        <v>501</v>
      </c>
      <c r="D167" t="s">
        <v>91</v>
      </c>
      <c r="E167" s="1">
        <v>17287</v>
      </c>
      <c r="F167" s="2" t="s">
        <v>1328</v>
      </c>
      <c r="G167" s="2">
        <v>43.37</v>
      </c>
      <c r="H167" t="s">
        <v>187</v>
      </c>
      <c r="I167" s="3">
        <f t="shared" si="62"/>
        <v>103722</v>
      </c>
      <c r="J167" s="3">
        <f t="shared" si="63"/>
        <v>105796.44</v>
      </c>
      <c r="K167" s="3">
        <f t="shared" si="64"/>
        <v>108043.75</v>
      </c>
      <c r="L167" s="3">
        <f t="shared" si="65"/>
        <v>109426.71</v>
      </c>
      <c r="M167" t="str">
        <f t="shared" si="44"/>
        <v>N/A</v>
      </c>
      <c r="N167" s="3">
        <f t="shared" si="45"/>
        <v>105796.44</v>
      </c>
      <c r="O167" s="3" t="str">
        <f t="shared" si="46"/>
        <v>N/A</v>
      </c>
      <c r="P167" s="3" t="str">
        <f t="shared" si="47"/>
        <v>N/A</v>
      </c>
      <c r="Q167" s="3" t="str">
        <f t="shared" si="48"/>
        <v>N/A</v>
      </c>
      <c r="R167" s="3" t="str">
        <f t="shared" si="49"/>
        <v>N/A</v>
      </c>
      <c r="S167" s="3" t="str">
        <f t="shared" si="50"/>
        <v>N/A</v>
      </c>
      <c r="T167" s="3" t="str">
        <f t="shared" si="51"/>
        <v>N/A</v>
      </c>
      <c r="U167" s="3" t="str">
        <f t="shared" si="52"/>
        <v>N/A</v>
      </c>
      <c r="V167" s="3" t="str">
        <f t="shared" si="53"/>
        <v>N/A</v>
      </c>
      <c r="W167" s="3" t="str">
        <f t="shared" si="54"/>
        <v>N/A</v>
      </c>
      <c r="X167" s="3" t="str">
        <f t="shared" si="55"/>
        <v>N/A</v>
      </c>
      <c r="Y167" s="3" t="str">
        <f t="shared" si="56"/>
        <v>N/A</v>
      </c>
      <c r="Z167" s="3" t="str">
        <f t="shared" si="57"/>
        <v>N/A</v>
      </c>
      <c r="AA167" s="3" t="str">
        <f t="shared" si="58"/>
        <v>N/A</v>
      </c>
      <c r="AB167" s="3" t="str">
        <f t="shared" si="59"/>
        <v>N/A</v>
      </c>
      <c r="AC167" s="3" t="str">
        <f t="shared" si="60"/>
        <v>N/A</v>
      </c>
      <c r="AD167" s="3" t="str">
        <f t="shared" si="61"/>
        <v>N/A</v>
      </c>
    </row>
    <row r="168" spans="1:30" x14ac:dyDescent="0.35">
      <c r="A168" t="s">
        <v>180</v>
      </c>
      <c r="B168" t="s">
        <v>263</v>
      </c>
      <c r="C168" t="s">
        <v>511</v>
      </c>
      <c r="D168" t="s">
        <v>91</v>
      </c>
      <c r="E168" s="1">
        <v>14924</v>
      </c>
      <c r="F168" s="2" t="s">
        <v>1304</v>
      </c>
      <c r="G168" s="2">
        <v>39.520000000000003</v>
      </c>
      <c r="H168" t="s">
        <v>187</v>
      </c>
      <c r="I168" s="3">
        <f t="shared" si="62"/>
        <v>89544</v>
      </c>
      <c r="J168" s="3">
        <f t="shared" si="63"/>
        <v>91334.88</v>
      </c>
      <c r="K168" s="3">
        <f t="shared" si="64"/>
        <v>93275</v>
      </c>
      <c r="L168" s="3">
        <f t="shared" si="65"/>
        <v>94468.92</v>
      </c>
      <c r="M168" t="str">
        <f t="shared" si="44"/>
        <v>N/A</v>
      </c>
      <c r="N168" s="3">
        <f t="shared" si="45"/>
        <v>91334.88</v>
      </c>
      <c r="O168" s="3" t="str">
        <f t="shared" si="46"/>
        <v>N/A</v>
      </c>
      <c r="P168" s="3" t="str">
        <f t="shared" si="47"/>
        <v>N/A</v>
      </c>
      <c r="Q168" s="3" t="str">
        <f t="shared" si="48"/>
        <v>N/A</v>
      </c>
      <c r="R168" s="3" t="str">
        <f t="shared" si="49"/>
        <v>N/A</v>
      </c>
      <c r="S168" s="3" t="str">
        <f t="shared" si="50"/>
        <v>N/A</v>
      </c>
      <c r="T168" s="3" t="str">
        <f t="shared" si="51"/>
        <v>N/A</v>
      </c>
      <c r="U168" s="3" t="str">
        <f t="shared" si="52"/>
        <v>N/A</v>
      </c>
      <c r="V168" s="3" t="str">
        <f t="shared" si="53"/>
        <v>N/A</v>
      </c>
      <c r="W168" s="3" t="str">
        <f t="shared" si="54"/>
        <v>N/A</v>
      </c>
      <c r="X168" s="3" t="str">
        <f t="shared" si="55"/>
        <v>N/A</v>
      </c>
      <c r="Y168" s="3" t="str">
        <f t="shared" si="56"/>
        <v>N/A</v>
      </c>
      <c r="Z168" s="3" t="str">
        <f t="shared" si="57"/>
        <v>N/A</v>
      </c>
      <c r="AA168" s="3" t="str">
        <f t="shared" si="58"/>
        <v>N/A</v>
      </c>
      <c r="AB168" s="3" t="str">
        <f t="shared" si="59"/>
        <v>N/A</v>
      </c>
      <c r="AC168" s="3" t="str">
        <f t="shared" si="60"/>
        <v>N/A</v>
      </c>
      <c r="AD168" s="3" t="str">
        <f t="shared" si="61"/>
        <v>N/A</v>
      </c>
    </row>
    <row r="169" spans="1:30" x14ac:dyDescent="0.35">
      <c r="A169" t="s">
        <v>180</v>
      </c>
      <c r="B169" t="s">
        <v>519</v>
      </c>
      <c r="C169" t="s">
        <v>520</v>
      </c>
      <c r="D169" t="s">
        <v>91</v>
      </c>
      <c r="E169" s="1">
        <v>14722</v>
      </c>
      <c r="F169" s="2" t="s">
        <v>1381</v>
      </c>
      <c r="G169" s="2">
        <v>43.74</v>
      </c>
      <c r="H169" t="s">
        <v>187</v>
      </c>
      <c r="I169" s="3">
        <f t="shared" si="62"/>
        <v>88332</v>
      </c>
      <c r="J169" s="3">
        <f t="shared" si="63"/>
        <v>90098.64</v>
      </c>
      <c r="K169" s="3">
        <f t="shared" si="64"/>
        <v>92012.5</v>
      </c>
      <c r="L169" s="3">
        <f t="shared" si="65"/>
        <v>93190.26</v>
      </c>
      <c r="M169" t="str">
        <f t="shared" si="44"/>
        <v>N/A</v>
      </c>
      <c r="N169" s="3">
        <f t="shared" si="45"/>
        <v>90098.64</v>
      </c>
      <c r="O169" s="3" t="str">
        <f t="shared" si="46"/>
        <v>N/A</v>
      </c>
      <c r="P169" s="3" t="str">
        <f t="shared" si="47"/>
        <v>N/A</v>
      </c>
      <c r="Q169" s="3" t="str">
        <f t="shared" si="48"/>
        <v>N/A</v>
      </c>
      <c r="R169" s="3" t="str">
        <f t="shared" si="49"/>
        <v>N/A</v>
      </c>
      <c r="S169" s="3" t="str">
        <f t="shared" si="50"/>
        <v>N/A</v>
      </c>
      <c r="T169" s="3" t="str">
        <f t="shared" si="51"/>
        <v>N/A</v>
      </c>
      <c r="U169" s="3" t="str">
        <f t="shared" si="52"/>
        <v>N/A</v>
      </c>
      <c r="V169" s="3" t="str">
        <f t="shared" si="53"/>
        <v>N/A</v>
      </c>
      <c r="W169" s="3" t="str">
        <f t="shared" si="54"/>
        <v>N/A</v>
      </c>
      <c r="X169" s="3" t="str">
        <f t="shared" si="55"/>
        <v>N/A</v>
      </c>
      <c r="Y169" s="3" t="str">
        <f t="shared" si="56"/>
        <v>N/A</v>
      </c>
      <c r="Z169" s="3" t="str">
        <f t="shared" si="57"/>
        <v>N/A</v>
      </c>
      <c r="AA169" s="3" t="str">
        <f t="shared" si="58"/>
        <v>N/A</v>
      </c>
      <c r="AB169" s="3" t="str">
        <f t="shared" si="59"/>
        <v>N/A</v>
      </c>
      <c r="AC169" s="3" t="str">
        <f t="shared" si="60"/>
        <v>N/A</v>
      </c>
      <c r="AD169" s="3" t="str">
        <f t="shared" si="61"/>
        <v>N/A</v>
      </c>
    </row>
    <row r="170" spans="1:30" x14ac:dyDescent="0.35">
      <c r="A170" t="s">
        <v>180</v>
      </c>
      <c r="B170" t="s">
        <v>252</v>
      </c>
      <c r="C170" t="s">
        <v>523</v>
      </c>
      <c r="D170" t="s">
        <v>91</v>
      </c>
      <c r="E170" s="1">
        <v>18065</v>
      </c>
      <c r="F170" s="2" t="s">
        <v>1360</v>
      </c>
      <c r="G170" s="2">
        <v>41.12</v>
      </c>
      <c r="H170" t="s">
        <v>1197</v>
      </c>
      <c r="I170" s="3">
        <f t="shared" si="62"/>
        <v>108390</v>
      </c>
      <c r="J170" s="3">
        <f t="shared" si="63"/>
        <v>110557.8</v>
      </c>
      <c r="K170" s="3">
        <f t="shared" si="64"/>
        <v>112906.25</v>
      </c>
      <c r="L170" s="3">
        <f t="shared" si="65"/>
        <v>114351.45</v>
      </c>
      <c r="M170" t="str">
        <f t="shared" si="44"/>
        <v>N/A</v>
      </c>
      <c r="N170" s="3">
        <f t="shared" si="45"/>
        <v>110557.8</v>
      </c>
      <c r="O170" s="3" t="str">
        <f t="shared" si="46"/>
        <v>N/A</v>
      </c>
      <c r="P170" s="3" t="str">
        <f t="shared" si="47"/>
        <v>N/A</v>
      </c>
      <c r="Q170" s="3" t="str">
        <f t="shared" si="48"/>
        <v>N/A</v>
      </c>
      <c r="R170" s="3" t="str">
        <f t="shared" si="49"/>
        <v>N/A</v>
      </c>
      <c r="S170" s="3" t="str">
        <f t="shared" si="50"/>
        <v>N/A</v>
      </c>
      <c r="T170" s="3" t="str">
        <f t="shared" si="51"/>
        <v>N/A</v>
      </c>
      <c r="U170" s="3" t="str">
        <f t="shared" si="52"/>
        <v>N/A</v>
      </c>
      <c r="V170" s="3" t="str">
        <f t="shared" si="53"/>
        <v>N/A</v>
      </c>
      <c r="W170" s="3" t="str">
        <f t="shared" si="54"/>
        <v>N/A</v>
      </c>
      <c r="X170" s="3" t="str">
        <f t="shared" si="55"/>
        <v>N/A</v>
      </c>
      <c r="Y170" s="3" t="str">
        <f t="shared" si="56"/>
        <v>N/A</v>
      </c>
      <c r="Z170" s="3" t="str">
        <f t="shared" si="57"/>
        <v>N/A</v>
      </c>
      <c r="AA170" s="3" t="str">
        <f t="shared" si="58"/>
        <v>N/A</v>
      </c>
      <c r="AB170" s="3" t="str">
        <f t="shared" si="59"/>
        <v>N/A</v>
      </c>
      <c r="AC170" s="3" t="str">
        <f t="shared" si="60"/>
        <v>N/A</v>
      </c>
      <c r="AD170" s="3" t="str">
        <f t="shared" si="61"/>
        <v>N/A</v>
      </c>
    </row>
    <row r="171" spans="1:30" x14ac:dyDescent="0.35">
      <c r="A171" t="s">
        <v>180</v>
      </c>
      <c r="B171" t="s">
        <v>313</v>
      </c>
      <c r="C171" t="s">
        <v>534</v>
      </c>
      <c r="D171" t="s">
        <v>91</v>
      </c>
      <c r="E171" s="1">
        <v>10074</v>
      </c>
      <c r="F171" s="2" t="s">
        <v>1402</v>
      </c>
      <c r="G171" s="2">
        <v>24.53</v>
      </c>
      <c r="H171" t="s">
        <v>1197</v>
      </c>
      <c r="I171" s="3">
        <f t="shared" si="62"/>
        <v>60444</v>
      </c>
      <c r="J171" s="3">
        <f t="shared" si="63"/>
        <v>61652.880000000005</v>
      </c>
      <c r="K171" s="3">
        <f t="shared" si="64"/>
        <v>62962.5</v>
      </c>
      <c r="L171" s="3">
        <f t="shared" si="65"/>
        <v>63768.42</v>
      </c>
      <c r="M171" t="str">
        <f t="shared" si="44"/>
        <v>N/A</v>
      </c>
      <c r="N171" s="3">
        <f t="shared" si="45"/>
        <v>61652.880000000005</v>
      </c>
      <c r="O171" s="3" t="str">
        <f t="shared" si="46"/>
        <v>N/A</v>
      </c>
      <c r="P171" s="3" t="str">
        <f t="shared" si="47"/>
        <v>N/A</v>
      </c>
      <c r="Q171" s="3" t="str">
        <f t="shared" si="48"/>
        <v>N/A</v>
      </c>
      <c r="R171" s="3" t="str">
        <f t="shared" si="49"/>
        <v>N/A</v>
      </c>
      <c r="S171" s="3" t="str">
        <f t="shared" si="50"/>
        <v>N/A</v>
      </c>
      <c r="T171" s="3" t="str">
        <f t="shared" si="51"/>
        <v>N/A</v>
      </c>
      <c r="U171" s="3" t="str">
        <f t="shared" si="52"/>
        <v>N/A</v>
      </c>
      <c r="V171" s="3" t="str">
        <f t="shared" si="53"/>
        <v>N/A</v>
      </c>
      <c r="W171" s="3" t="str">
        <f t="shared" si="54"/>
        <v>N/A</v>
      </c>
      <c r="X171" s="3" t="str">
        <f t="shared" si="55"/>
        <v>N/A</v>
      </c>
      <c r="Y171" s="3" t="str">
        <f t="shared" si="56"/>
        <v>N/A</v>
      </c>
      <c r="Z171" s="3" t="str">
        <f t="shared" si="57"/>
        <v>N/A</v>
      </c>
      <c r="AA171" s="3" t="str">
        <f t="shared" si="58"/>
        <v>N/A</v>
      </c>
      <c r="AB171" s="3" t="str">
        <f t="shared" si="59"/>
        <v>N/A</v>
      </c>
      <c r="AC171" s="3" t="str">
        <f t="shared" si="60"/>
        <v>N/A</v>
      </c>
      <c r="AD171" s="3" t="str">
        <f t="shared" si="61"/>
        <v>N/A</v>
      </c>
    </row>
    <row r="172" spans="1:30" x14ac:dyDescent="0.35">
      <c r="A172" t="s">
        <v>180</v>
      </c>
      <c r="B172" t="s">
        <v>259</v>
      </c>
      <c r="C172" t="s">
        <v>554</v>
      </c>
      <c r="D172" t="s">
        <v>91</v>
      </c>
      <c r="E172" s="1">
        <v>13054</v>
      </c>
      <c r="F172" s="2" t="s">
        <v>1345</v>
      </c>
      <c r="G172" s="2">
        <v>34.24</v>
      </c>
      <c r="H172" t="s">
        <v>1197</v>
      </c>
      <c r="I172" s="3">
        <f t="shared" si="62"/>
        <v>78324</v>
      </c>
      <c r="J172" s="3">
        <f t="shared" si="63"/>
        <v>79890.48</v>
      </c>
      <c r="K172" s="3">
        <f t="shared" si="64"/>
        <v>81587.5</v>
      </c>
      <c r="L172" s="3">
        <f t="shared" si="65"/>
        <v>82631.820000000007</v>
      </c>
      <c r="M172" t="str">
        <f t="shared" si="44"/>
        <v>N/A</v>
      </c>
      <c r="N172" s="3">
        <f t="shared" si="45"/>
        <v>79890.48</v>
      </c>
      <c r="O172" s="3" t="str">
        <f t="shared" si="46"/>
        <v>N/A</v>
      </c>
      <c r="P172" s="3" t="str">
        <f t="shared" si="47"/>
        <v>N/A</v>
      </c>
      <c r="Q172" s="3" t="str">
        <f t="shared" si="48"/>
        <v>N/A</v>
      </c>
      <c r="R172" s="3" t="str">
        <f t="shared" si="49"/>
        <v>N/A</v>
      </c>
      <c r="S172" s="3" t="str">
        <f t="shared" si="50"/>
        <v>N/A</v>
      </c>
      <c r="T172" s="3" t="str">
        <f t="shared" si="51"/>
        <v>N/A</v>
      </c>
      <c r="U172" s="3" t="str">
        <f t="shared" si="52"/>
        <v>N/A</v>
      </c>
      <c r="V172" s="3" t="str">
        <f t="shared" si="53"/>
        <v>N/A</v>
      </c>
      <c r="W172" s="3" t="str">
        <f t="shared" si="54"/>
        <v>N/A</v>
      </c>
      <c r="X172" s="3" t="str">
        <f t="shared" si="55"/>
        <v>N/A</v>
      </c>
      <c r="Y172" s="3" t="str">
        <f t="shared" si="56"/>
        <v>N/A</v>
      </c>
      <c r="Z172" s="3" t="str">
        <f t="shared" si="57"/>
        <v>N/A</v>
      </c>
      <c r="AA172" s="3" t="str">
        <f t="shared" si="58"/>
        <v>N/A</v>
      </c>
      <c r="AB172" s="3" t="str">
        <f t="shared" si="59"/>
        <v>N/A</v>
      </c>
      <c r="AC172" s="3" t="str">
        <f t="shared" si="60"/>
        <v>N/A</v>
      </c>
      <c r="AD172" s="3" t="str">
        <f t="shared" si="61"/>
        <v>N/A</v>
      </c>
    </row>
    <row r="173" spans="1:30" x14ac:dyDescent="0.35">
      <c r="A173" t="s">
        <v>180</v>
      </c>
      <c r="B173" t="s">
        <v>192</v>
      </c>
      <c r="C173" t="s">
        <v>557</v>
      </c>
      <c r="D173" t="s">
        <v>91</v>
      </c>
      <c r="E173" s="1">
        <v>26717</v>
      </c>
      <c r="F173" s="2" t="s">
        <v>1412</v>
      </c>
      <c r="G173" s="2">
        <v>54.3</v>
      </c>
      <c r="H173" t="s">
        <v>187</v>
      </c>
      <c r="I173" s="3">
        <f t="shared" si="62"/>
        <v>160302</v>
      </c>
      <c r="J173" s="3">
        <f t="shared" si="63"/>
        <v>163508.04</v>
      </c>
      <c r="K173" s="3">
        <f t="shared" si="64"/>
        <v>166981.25</v>
      </c>
      <c r="L173" s="3">
        <f t="shared" si="65"/>
        <v>169118.61000000002</v>
      </c>
      <c r="M173" t="str">
        <f t="shared" si="44"/>
        <v>N/A</v>
      </c>
      <c r="N173" s="3">
        <f t="shared" si="45"/>
        <v>163508.04</v>
      </c>
      <c r="O173" s="3" t="str">
        <f t="shared" si="46"/>
        <v>N/A</v>
      </c>
      <c r="P173" s="3" t="str">
        <f t="shared" si="47"/>
        <v>N/A</v>
      </c>
      <c r="Q173" s="3" t="str">
        <f t="shared" si="48"/>
        <v>N/A</v>
      </c>
      <c r="R173" s="3" t="str">
        <f t="shared" si="49"/>
        <v>N/A</v>
      </c>
      <c r="S173" s="3" t="str">
        <f t="shared" si="50"/>
        <v>N/A</v>
      </c>
      <c r="T173" s="3" t="str">
        <f t="shared" si="51"/>
        <v>N/A</v>
      </c>
      <c r="U173" s="3" t="str">
        <f t="shared" si="52"/>
        <v>N/A</v>
      </c>
      <c r="V173" s="3" t="str">
        <f t="shared" si="53"/>
        <v>N/A</v>
      </c>
      <c r="W173" s="3" t="str">
        <f t="shared" si="54"/>
        <v>N/A</v>
      </c>
      <c r="X173" s="3" t="str">
        <f t="shared" si="55"/>
        <v>N/A</v>
      </c>
      <c r="Y173" s="3" t="str">
        <f t="shared" si="56"/>
        <v>N/A</v>
      </c>
      <c r="Z173" s="3" t="str">
        <f t="shared" si="57"/>
        <v>N/A</v>
      </c>
      <c r="AA173" s="3" t="str">
        <f t="shared" si="58"/>
        <v>N/A</v>
      </c>
      <c r="AB173" s="3" t="str">
        <f t="shared" si="59"/>
        <v>N/A</v>
      </c>
      <c r="AC173" s="3" t="str">
        <f t="shared" si="60"/>
        <v>N/A</v>
      </c>
      <c r="AD173" s="3" t="str">
        <f t="shared" si="61"/>
        <v>N/A</v>
      </c>
    </row>
    <row r="174" spans="1:30" x14ac:dyDescent="0.35">
      <c r="A174" t="s">
        <v>180</v>
      </c>
      <c r="B174" t="s">
        <v>440</v>
      </c>
      <c r="C174" t="s">
        <v>572</v>
      </c>
      <c r="D174" t="s">
        <v>91</v>
      </c>
      <c r="E174" s="1">
        <v>21397</v>
      </c>
      <c r="F174" s="2" t="s">
        <v>1407</v>
      </c>
      <c r="G174" s="2">
        <v>61.69</v>
      </c>
      <c r="H174" t="s">
        <v>187</v>
      </c>
      <c r="I174" s="3">
        <f t="shared" si="62"/>
        <v>128382</v>
      </c>
      <c r="J174" s="3">
        <f t="shared" si="63"/>
        <v>130949.64</v>
      </c>
      <c r="K174" s="3">
        <f t="shared" si="64"/>
        <v>133731.25</v>
      </c>
      <c r="L174" s="3">
        <f t="shared" si="65"/>
        <v>135443.01</v>
      </c>
      <c r="M174" t="str">
        <f t="shared" si="44"/>
        <v>N/A</v>
      </c>
      <c r="N174" s="3">
        <f t="shared" si="45"/>
        <v>130949.64</v>
      </c>
      <c r="O174" s="3" t="str">
        <f t="shared" si="46"/>
        <v>N/A</v>
      </c>
      <c r="P174" s="3" t="str">
        <f t="shared" si="47"/>
        <v>N/A</v>
      </c>
      <c r="Q174" s="3" t="str">
        <f t="shared" si="48"/>
        <v>N/A</v>
      </c>
      <c r="R174" s="3" t="str">
        <f t="shared" si="49"/>
        <v>N/A</v>
      </c>
      <c r="S174" s="3" t="str">
        <f t="shared" si="50"/>
        <v>N/A</v>
      </c>
      <c r="T174" s="3" t="str">
        <f t="shared" si="51"/>
        <v>N/A</v>
      </c>
      <c r="U174" s="3" t="str">
        <f t="shared" si="52"/>
        <v>N/A</v>
      </c>
      <c r="V174" s="3" t="str">
        <f t="shared" si="53"/>
        <v>N/A</v>
      </c>
      <c r="W174" s="3" t="str">
        <f t="shared" si="54"/>
        <v>N/A</v>
      </c>
      <c r="X174" s="3" t="str">
        <f t="shared" si="55"/>
        <v>N/A</v>
      </c>
      <c r="Y174" s="3" t="str">
        <f t="shared" si="56"/>
        <v>N/A</v>
      </c>
      <c r="Z174" s="3" t="str">
        <f t="shared" si="57"/>
        <v>N/A</v>
      </c>
      <c r="AA174" s="3" t="str">
        <f t="shared" si="58"/>
        <v>N/A</v>
      </c>
      <c r="AB174" s="3" t="str">
        <f t="shared" si="59"/>
        <v>N/A</v>
      </c>
      <c r="AC174" s="3" t="str">
        <f t="shared" si="60"/>
        <v>N/A</v>
      </c>
      <c r="AD174" s="3" t="str">
        <f t="shared" si="61"/>
        <v>N/A</v>
      </c>
    </row>
    <row r="175" spans="1:30" x14ac:dyDescent="0.35">
      <c r="A175" t="s">
        <v>180</v>
      </c>
      <c r="B175" t="s">
        <v>574</v>
      </c>
      <c r="C175" t="s">
        <v>575</v>
      </c>
      <c r="D175" t="s">
        <v>91</v>
      </c>
      <c r="E175" s="1">
        <v>23877</v>
      </c>
      <c r="F175" s="2" t="s">
        <v>1356</v>
      </c>
      <c r="G175" s="2">
        <v>57.12</v>
      </c>
      <c r="H175" t="s">
        <v>187</v>
      </c>
      <c r="I175" s="3">
        <f t="shared" si="62"/>
        <v>143262</v>
      </c>
      <c r="J175" s="3">
        <f t="shared" si="63"/>
        <v>146127.24</v>
      </c>
      <c r="K175" s="3">
        <f t="shared" si="64"/>
        <v>149231.25</v>
      </c>
      <c r="L175" s="3">
        <f t="shared" si="65"/>
        <v>151141.41</v>
      </c>
      <c r="M175" t="str">
        <f t="shared" si="44"/>
        <v>N/A</v>
      </c>
      <c r="N175" s="3">
        <f t="shared" si="45"/>
        <v>146127.24</v>
      </c>
      <c r="O175" s="3" t="str">
        <f t="shared" si="46"/>
        <v>N/A</v>
      </c>
      <c r="P175" s="3" t="str">
        <f t="shared" si="47"/>
        <v>N/A</v>
      </c>
      <c r="Q175" s="3" t="str">
        <f t="shared" si="48"/>
        <v>N/A</v>
      </c>
      <c r="R175" s="3" t="str">
        <f t="shared" si="49"/>
        <v>N/A</v>
      </c>
      <c r="S175" s="3" t="str">
        <f t="shared" si="50"/>
        <v>N/A</v>
      </c>
      <c r="T175" s="3" t="str">
        <f t="shared" si="51"/>
        <v>N/A</v>
      </c>
      <c r="U175" s="3" t="str">
        <f t="shared" si="52"/>
        <v>N/A</v>
      </c>
      <c r="V175" s="3" t="str">
        <f t="shared" si="53"/>
        <v>N/A</v>
      </c>
      <c r="W175" s="3" t="str">
        <f t="shared" si="54"/>
        <v>N/A</v>
      </c>
      <c r="X175" s="3" t="str">
        <f t="shared" si="55"/>
        <v>N/A</v>
      </c>
      <c r="Y175" s="3" t="str">
        <f t="shared" si="56"/>
        <v>N/A</v>
      </c>
      <c r="Z175" s="3" t="str">
        <f t="shared" si="57"/>
        <v>N/A</v>
      </c>
      <c r="AA175" s="3" t="str">
        <f t="shared" si="58"/>
        <v>N/A</v>
      </c>
      <c r="AB175" s="3" t="str">
        <f t="shared" si="59"/>
        <v>N/A</v>
      </c>
      <c r="AC175" s="3" t="str">
        <f t="shared" si="60"/>
        <v>N/A</v>
      </c>
      <c r="AD175" s="3" t="str">
        <f t="shared" si="61"/>
        <v>N/A</v>
      </c>
    </row>
    <row r="176" spans="1:30" x14ac:dyDescent="0.35">
      <c r="A176" t="s">
        <v>180</v>
      </c>
      <c r="B176" t="s">
        <v>576</v>
      </c>
      <c r="C176" t="s">
        <v>577</v>
      </c>
      <c r="D176" t="s">
        <v>91</v>
      </c>
      <c r="E176" s="1">
        <v>15121</v>
      </c>
      <c r="F176" s="2" t="s">
        <v>1397</v>
      </c>
      <c r="G176" s="2">
        <v>42.08</v>
      </c>
      <c r="H176" t="s">
        <v>187</v>
      </c>
      <c r="I176" s="3">
        <f t="shared" si="62"/>
        <v>90726</v>
      </c>
      <c r="J176" s="3">
        <f t="shared" si="63"/>
        <v>92540.52</v>
      </c>
      <c r="K176" s="3">
        <f t="shared" si="64"/>
        <v>94506.25</v>
      </c>
      <c r="L176" s="3">
        <f t="shared" si="65"/>
        <v>95715.930000000008</v>
      </c>
      <c r="M176" t="str">
        <f t="shared" si="44"/>
        <v>N/A</v>
      </c>
      <c r="N176" s="3">
        <f t="shared" si="45"/>
        <v>92540.52</v>
      </c>
      <c r="O176" s="3" t="str">
        <f t="shared" si="46"/>
        <v>N/A</v>
      </c>
      <c r="P176" s="3" t="str">
        <f t="shared" si="47"/>
        <v>N/A</v>
      </c>
      <c r="Q176" s="3" t="str">
        <f t="shared" si="48"/>
        <v>N/A</v>
      </c>
      <c r="R176" s="3" t="str">
        <f t="shared" si="49"/>
        <v>N/A</v>
      </c>
      <c r="S176" s="3" t="str">
        <f t="shared" si="50"/>
        <v>N/A</v>
      </c>
      <c r="T176" s="3" t="str">
        <f t="shared" si="51"/>
        <v>N/A</v>
      </c>
      <c r="U176" s="3" t="str">
        <f t="shared" si="52"/>
        <v>N/A</v>
      </c>
      <c r="V176" s="3" t="str">
        <f t="shared" si="53"/>
        <v>N/A</v>
      </c>
      <c r="W176" s="3" t="str">
        <f t="shared" si="54"/>
        <v>N/A</v>
      </c>
      <c r="X176" s="3" t="str">
        <f t="shared" si="55"/>
        <v>N/A</v>
      </c>
      <c r="Y176" s="3" t="str">
        <f t="shared" si="56"/>
        <v>N/A</v>
      </c>
      <c r="Z176" s="3" t="str">
        <f t="shared" si="57"/>
        <v>N/A</v>
      </c>
      <c r="AA176" s="3" t="str">
        <f t="shared" si="58"/>
        <v>N/A</v>
      </c>
      <c r="AB176" s="3" t="str">
        <f t="shared" si="59"/>
        <v>N/A</v>
      </c>
      <c r="AC176" s="3" t="str">
        <f t="shared" si="60"/>
        <v>N/A</v>
      </c>
      <c r="AD176" s="3" t="str">
        <f t="shared" si="61"/>
        <v>N/A</v>
      </c>
    </row>
    <row r="177" spans="1:30" x14ac:dyDescent="0.35">
      <c r="A177" t="s">
        <v>180</v>
      </c>
      <c r="B177" t="s">
        <v>371</v>
      </c>
      <c r="C177" t="s">
        <v>578</v>
      </c>
      <c r="D177" t="s">
        <v>91</v>
      </c>
      <c r="E177" s="1">
        <v>15360</v>
      </c>
      <c r="F177" s="2" t="s">
        <v>1337</v>
      </c>
      <c r="G177" s="2">
        <v>40.049999999999997</v>
      </c>
      <c r="H177" t="s">
        <v>187</v>
      </c>
      <c r="I177" s="3">
        <f t="shared" si="62"/>
        <v>92160</v>
      </c>
      <c r="J177" s="3">
        <f t="shared" si="63"/>
        <v>94003.199999999997</v>
      </c>
      <c r="K177" s="3">
        <f t="shared" si="64"/>
        <v>96000</v>
      </c>
      <c r="L177" s="3">
        <f t="shared" si="65"/>
        <v>97228.800000000003</v>
      </c>
      <c r="M177" t="str">
        <f t="shared" si="44"/>
        <v>N/A</v>
      </c>
      <c r="N177" s="3">
        <f t="shared" si="45"/>
        <v>94003.199999999997</v>
      </c>
      <c r="O177" s="3" t="str">
        <f t="shared" si="46"/>
        <v>N/A</v>
      </c>
      <c r="P177" s="3" t="str">
        <f t="shared" si="47"/>
        <v>N/A</v>
      </c>
      <c r="Q177" s="3" t="str">
        <f t="shared" si="48"/>
        <v>N/A</v>
      </c>
      <c r="R177" s="3" t="str">
        <f t="shared" si="49"/>
        <v>N/A</v>
      </c>
      <c r="S177" s="3" t="str">
        <f t="shared" si="50"/>
        <v>N/A</v>
      </c>
      <c r="T177" s="3" t="str">
        <f t="shared" si="51"/>
        <v>N/A</v>
      </c>
      <c r="U177" s="3" t="str">
        <f t="shared" si="52"/>
        <v>N/A</v>
      </c>
      <c r="V177" s="3" t="str">
        <f t="shared" si="53"/>
        <v>N/A</v>
      </c>
      <c r="W177" s="3" t="str">
        <f t="shared" si="54"/>
        <v>N/A</v>
      </c>
      <c r="X177" s="3" t="str">
        <f t="shared" si="55"/>
        <v>N/A</v>
      </c>
      <c r="Y177" s="3" t="str">
        <f t="shared" si="56"/>
        <v>N/A</v>
      </c>
      <c r="Z177" s="3" t="str">
        <f t="shared" si="57"/>
        <v>N/A</v>
      </c>
      <c r="AA177" s="3" t="str">
        <f t="shared" si="58"/>
        <v>N/A</v>
      </c>
      <c r="AB177" s="3" t="str">
        <f t="shared" si="59"/>
        <v>N/A</v>
      </c>
      <c r="AC177" s="3" t="str">
        <f t="shared" si="60"/>
        <v>N/A</v>
      </c>
      <c r="AD177" s="3" t="str">
        <f t="shared" si="61"/>
        <v>N/A</v>
      </c>
    </row>
    <row r="178" spans="1:30" x14ac:dyDescent="0.35">
      <c r="A178" t="s">
        <v>180</v>
      </c>
      <c r="B178" t="s">
        <v>517</v>
      </c>
      <c r="C178" t="s">
        <v>594</v>
      </c>
      <c r="D178" t="s">
        <v>91</v>
      </c>
      <c r="E178" s="1">
        <v>4772</v>
      </c>
      <c r="F178" s="2" t="s">
        <v>1400</v>
      </c>
      <c r="G178" s="2">
        <v>11.56</v>
      </c>
      <c r="H178" t="s">
        <v>1197</v>
      </c>
      <c r="I178" s="3">
        <f t="shared" si="62"/>
        <v>28632</v>
      </c>
      <c r="J178" s="3">
        <f t="shared" si="63"/>
        <v>29204.639999999999</v>
      </c>
      <c r="K178" s="3">
        <f t="shared" si="64"/>
        <v>29825</v>
      </c>
      <c r="L178" s="3">
        <f t="shared" si="65"/>
        <v>30206.760000000002</v>
      </c>
      <c r="M178" t="str">
        <f t="shared" si="44"/>
        <v>N/A</v>
      </c>
      <c r="N178" s="3">
        <f t="shared" si="45"/>
        <v>29204.639999999999</v>
      </c>
      <c r="O178" s="3" t="str">
        <f t="shared" si="46"/>
        <v>N/A</v>
      </c>
      <c r="P178" s="3" t="str">
        <f t="shared" si="47"/>
        <v>N/A</v>
      </c>
      <c r="Q178" s="3" t="str">
        <f t="shared" si="48"/>
        <v>N/A</v>
      </c>
      <c r="R178" s="3" t="str">
        <f t="shared" si="49"/>
        <v>N/A</v>
      </c>
      <c r="S178" s="3" t="str">
        <f t="shared" si="50"/>
        <v>N/A</v>
      </c>
      <c r="T178" s="3" t="str">
        <f t="shared" si="51"/>
        <v>N/A</v>
      </c>
      <c r="U178" s="3" t="str">
        <f t="shared" si="52"/>
        <v>N/A</v>
      </c>
      <c r="V178" s="3" t="str">
        <f t="shared" si="53"/>
        <v>N/A</v>
      </c>
      <c r="W178" s="3" t="str">
        <f t="shared" si="54"/>
        <v>N/A</v>
      </c>
      <c r="X178" s="3" t="str">
        <f t="shared" si="55"/>
        <v>N/A</v>
      </c>
      <c r="Y178" s="3" t="str">
        <f t="shared" si="56"/>
        <v>N/A</v>
      </c>
      <c r="Z178" s="3" t="str">
        <f t="shared" si="57"/>
        <v>N/A</v>
      </c>
      <c r="AA178" s="3" t="str">
        <f t="shared" si="58"/>
        <v>N/A</v>
      </c>
      <c r="AB178" s="3" t="str">
        <f t="shared" si="59"/>
        <v>N/A</v>
      </c>
      <c r="AC178" s="3" t="str">
        <f t="shared" si="60"/>
        <v>N/A</v>
      </c>
      <c r="AD178" s="3" t="str">
        <f t="shared" si="61"/>
        <v>N/A</v>
      </c>
    </row>
    <row r="179" spans="1:30" x14ac:dyDescent="0.35">
      <c r="A179" t="s">
        <v>180</v>
      </c>
      <c r="B179" t="s">
        <v>225</v>
      </c>
      <c r="C179" t="s">
        <v>597</v>
      </c>
      <c r="D179" t="s">
        <v>91</v>
      </c>
      <c r="E179" s="1">
        <v>24112</v>
      </c>
      <c r="F179" s="2" t="s">
        <v>1329</v>
      </c>
      <c r="G179" s="2">
        <v>51.4</v>
      </c>
      <c r="H179" t="s">
        <v>187</v>
      </c>
      <c r="I179" s="3">
        <f t="shared" si="62"/>
        <v>144672</v>
      </c>
      <c r="J179" s="3">
        <f t="shared" si="63"/>
        <v>147565.44</v>
      </c>
      <c r="K179" s="3">
        <f t="shared" si="64"/>
        <v>150700</v>
      </c>
      <c r="L179" s="3">
        <f t="shared" si="65"/>
        <v>152628.96</v>
      </c>
      <c r="M179" t="str">
        <f t="shared" si="44"/>
        <v>N/A</v>
      </c>
      <c r="N179" s="3">
        <f t="shared" si="45"/>
        <v>147565.44</v>
      </c>
      <c r="O179" s="3" t="str">
        <f t="shared" si="46"/>
        <v>N/A</v>
      </c>
      <c r="P179" s="3" t="str">
        <f t="shared" si="47"/>
        <v>N/A</v>
      </c>
      <c r="Q179" s="3" t="str">
        <f t="shared" si="48"/>
        <v>N/A</v>
      </c>
      <c r="R179" s="3" t="str">
        <f t="shared" si="49"/>
        <v>N/A</v>
      </c>
      <c r="S179" s="3" t="str">
        <f t="shared" si="50"/>
        <v>N/A</v>
      </c>
      <c r="T179" s="3" t="str">
        <f t="shared" si="51"/>
        <v>N/A</v>
      </c>
      <c r="U179" s="3" t="str">
        <f t="shared" si="52"/>
        <v>N/A</v>
      </c>
      <c r="V179" s="3" t="str">
        <f t="shared" si="53"/>
        <v>N/A</v>
      </c>
      <c r="W179" s="3" t="str">
        <f t="shared" si="54"/>
        <v>N/A</v>
      </c>
      <c r="X179" s="3" t="str">
        <f t="shared" si="55"/>
        <v>N/A</v>
      </c>
      <c r="Y179" s="3" t="str">
        <f t="shared" si="56"/>
        <v>N/A</v>
      </c>
      <c r="Z179" s="3" t="str">
        <f t="shared" si="57"/>
        <v>N/A</v>
      </c>
      <c r="AA179" s="3" t="str">
        <f t="shared" si="58"/>
        <v>N/A</v>
      </c>
      <c r="AB179" s="3" t="str">
        <f t="shared" si="59"/>
        <v>N/A</v>
      </c>
      <c r="AC179" s="3" t="str">
        <f t="shared" si="60"/>
        <v>N/A</v>
      </c>
      <c r="AD179" s="3" t="str">
        <f t="shared" si="61"/>
        <v>N/A</v>
      </c>
    </row>
    <row r="180" spans="1:30" x14ac:dyDescent="0.35">
      <c r="A180" t="s">
        <v>180</v>
      </c>
      <c r="B180" t="s">
        <v>276</v>
      </c>
      <c r="C180" t="s">
        <v>615</v>
      </c>
      <c r="D180" t="s">
        <v>91</v>
      </c>
      <c r="E180" s="1">
        <v>21839</v>
      </c>
      <c r="F180" s="2" t="s">
        <v>1411</v>
      </c>
      <c r="G180" s="2">
        <v>50.36</v>
      </c>
      <c r="H180" t="s">
        <v>187</v>
      </c>
      <c r="I180" s="3">
        <f t="shared" si="62"/>
        <v>131034</v>
      </c>
      <c r="J180" s="3">
        <f t="shared" si="63"/>
        <v>133654.68</v>
      </c>
      <c r="K180" s="3">
        <f t="shared" si="64"/>
        <v>136493.75</v>
      </c>
      <c r="L180" s="3">
        <f t="shared" si="65"/>
        <v>138240.87</v>
      </c>
      <c r="M180" t="str">
        <f t="shared" si="44"/>
        <v>N/A</v>
      </c>
      <c r="N180" s="3">
        <f t="shared" si="45"/>
        <v>133654.68</v>
      </c>
      <c r="O180" s="3" t="str">
        <f t="shared" si="46"/>
        <v>N/A</v>
      </c>
      <c r="P180" s="3" t="str">
        <f t="shared" si="47"/>
        <v>N/A</v>
      </c>
      <c r="Q180" s="3" t="str">
        <f t="shared" si="48"/>
        <v>N/A</v>
      </c>
      <c r="R180" s="3" t="str">
        <f t="shared" si="49"/>
        <v>N/A</v>
      </c>
      <c r="S180" s="3" t="str">
        <f t="shared" si="50"/>
        <v>N/A</v>
      </c>
      <c r="T180" s="3" t="str">
        <f t="shared" si="51"/>
        <v>N/A</v>
      </c>
      <c r="U180" s="3" t="str">
        <f t="shared" si="52"/>
        <v>N/A</v>
      </c>
      <c r="V180" s="3" t="str">
        <f t="shared" si="53"/>
        <v>N/A</v>
      </c>
      <c r="W180" s="3" t="str">
        <f t="shared" si="54"/>
        <v>N/A</v>
      </c>
      <c r="X180" s="3" t="str">
        <f t="shared" si="55"/>
        <v>N/A</v>
      </c>
      <c r="Y180" s="3" t="str">
        <f t="shared" si="56"/>
        <v>N/A</v>
      </c>
      <c r="Z180" s="3" t="str">
        <f t="shared" si="57"/>
        <v>N/A</v>
      </c>
      <c r="AA180" s="3" t="str">
        <f t="shared" si="58"/>
        <v>N/A</v>
      </c>
      <c r="AB180" s="3" t="str">
        <f t="shared" si="59"/>
        <v>N/A</v>
      </c>
      <c r="AC180" s="3" t="str">
        <f t="shared" si="60"/>
        <v>N/A</v>
      </c>
      <c r="AD180" s="3" t="str">
        <f t="shared" si="61"/>
        <v>N/A</v>
      </c>
    </row>
    <row r="181" spans="1:30" x14ac:dyDescent="0.35">
      <c r="A181" t="s">
        <v>180</v>
      </c>
      <c r="B181" t="s">
        <v>515</v>
      </c>
      <c r="C181" t="s">
        <v>617</v>
      </c>
      <c r="D181" t="s">
        <v>91</v>
      </c>
      <c r="E181" s="1">
        <v>12918</v>
      </c>
      <c r="F181" s="2" t="s">
        <v>1399</v>
      </c>
      <c r="G181" s="2">
        <v>32.89</v>
      </c>
      <c r="H181" t="s">
        <v>1197</v>
      </c>
      <c r="I181" s="3">
        <f t="shared" si="62"/>
        <v>77508</v>
      </c>
      <c r="J181" s="3">
        <f t="shared" si="63"/>
        <v>79058.16</v>
      </c>
      <c r="K181" s="3">
        <f t="shared" si="64"/>
        <v>80737.5</v>
      </c>
      <c r="L181" s="3">
        <f t="shared" si="65"/>
        <v>81770.94</v>
      </c>
      <c r="M181" t="str">
        <f t="shared" si="44"/>
        <v>N/A</v>
      </c>
      <c r="N181" s="3">
        <f t="shared" si="45"/>
        <v>79058.16</v>
      </c>
      <c r="O181" s="3" t="str">
        <f t="shared" si="46"/>
        <v>N/A</v>
      </c>
      <c r="P181" s="3" t="str">
        <f t="shared" si="47"/>
        <v>N/A</v>
      </c>
      <c r="Q181" s="3" t="str">
        <f t="shared" si="48"/>
        <v>N/A</v>
      </c>
      <c r="R181" s="3" t="str">
        <f t="shared" si="49"/>
        <v>N/A</v>
      </c>
      <c r="S181" s="3" t="str">
        <f t="shared" si="50"/>
        <v>N/A</v>
      </c>
      <c r="T181" s="3" t="str">
        <f t="shared" si="51"/>
        <v>N/A</v>
      </c>
      <c r="U181" s="3" t="str">
        <f t="shared" si="52"/>
        <v>N/A</v>
      </c>
      <c r="V181" s="3" t="str">
        <f t="shared" si="53"/>
        <v>N/A</v>
      </c>
      <c r="W181" s="3" t="str">
        <f t="shared" si="54"/>
        <v>N/A</v>
      </c>
      <c r="X181" s="3" t="str">
        <f t="shared" si="55"/>
        <v>N/A</v>
      </c>
      <c r="Y181" s="3" t="str">
        <f t="shared" si="56"/>
        <v>N/A</v>
      </c>
      <c r="Z181" s="3" t="str">
        <f t="shared" si="57"/>
        <v>N/A</v>
      </c>
      <c r="AA181" s="3" t="str">
        <f t="shared" si="58"/>
        <v>N/A</v>
      </c>
      <c r="AB181" s="3" t="str">
        <f t="shared" si="59"/>
        <v>N/A</v>
      </c>
      <c r="AC181" s="3" t="str">
        <f t="shared" si="60"/>
        <v>N/A</v>
      </c>
      <c r="AD181" s="3" t="str">
        <f t="shared" si="61"/>
        <v>N/A</v>
      </c>
    </row>
    <row r="182" spans="1:30" x14ac:dyDescent="0.35">
      <c r="A182" t="s">
        <v>180</v>
      </c>
      <c r="B182" t="s">
        <v>584</v>
      </c>
      <c r="C182" t="s">
        <v>627</v>
      </c>
      <c r="D182" t="s">
        <v>91</v>
      </c>
      <c r="E182" s="1">
        <v>26264</v>
      </c>
      <c r="F182" s="2" t="s">
        <v>1405</v>
      </c>
      <c r="G182" s="2">
        <v>60.94</v>
      </c>
      <c r="H182" t="s">
        <v>187</v>
      </c>
      <c r="I182" s="3">
        <f t="shared" si="62"/>
        <v>157584</v>
      </c>
      <c r="J182" s="3">
        <f t="shared" si="63"/>
        <v>160735.67999999999</v>
      </c>
      <c r="K182" s="3">
        <f t="shared" si="64"/>
        <v>164150</v>
      </c>
      <c r="L182" s="3">
        <f t="shared" si="65"/>
        <v>166251.12</v>
      </c>
      <c r="M182" t="str">
        <f t="shared" si="44"/>
        <v>N/A</v>
      </c>
      <c r="N182" s="3">
        <f t="shared" si="45"/>
        <v>160735.67999999999</v>
      </c>
      <c r="O182" s="3" t="str">
        <f t="shared" si="46"/>
        <v>N/A</v>
      </c>
      <c r="P182" s="3" t="str">
        <f t="shared" si="47"/>
        <v>N/A</v>
      </c>
      <c r="Q182" s="3" t="str">
        <f t="shared" si="48"/>
        <v>N/A</v>
      </c>
      <c r="R182" s="3" t="str">
        <f t="shared" si="49"/>
        <v>N/A</v>
      </c>
      <c r="S182" s="3" t="str">
        <f t="shared" si="50"/>
        <v>N/A</v>
      </c>
      <c r="T182" s="3" t="str">
        <f t="shared" si="51"/>
        <v>N/A</v>
      </c>
      <c r="U182" s="3" t="str">
        <f t="shared" si="52"/>
        <v>N/A</v>
      </c>
      <c r="V182" s="3" t="str">
        <f t="shared" si="53"/>
        <v>N/A</v>
      </c>
      <c r="W182" s="3" t="str">
        <f t="shared" si="54"/>
        <v>N/A</v>
      </c>
      <c r="X182" s="3" t="str">
        <f t="shared" si="55"/>
        <v>N/A</v>
      </c>
      <c r="Y182" s="3" t="str">
        <f t="shared" si="56"/>
        <v>N/A</v>
      </c>
      <c r="Z182" s="3" t="str">
        <f t="shared" si="57"/>
        <v>N/A</v>
      </c>
      <c r="AA182" s="3" t="str">
        <f t="shared" si="58"/>
        <v>N/A</v>
      </c>
      <c r="AB182" s="3" t="str">
        <f t="shared" si="59"/>
        <v>N/A</v>
      </c>
      <c r="AC182" s="3" t="str">
        <f t="shared" si="60"/>
        <v>N/A</v>
      </c>
      <c r="AD182" s="3" t="str">
        <f t="shared" si="61"/>
        <v>N/A</v>
      </c>
    </row>
    <row r="183" spans="1:30" x14ac:dyDescent="0.35">
      <c r="A183" t="s">
        <v>180</v>
      </c>
      <c r="B183" t="s">
        <v>527</v>
      </c>
      <c r="C183" t="s">
        <v>647</v>
      </c>
      <c r="D183" t="s">
        <v>91</v>
      </c>
      <c r="E183" s="1">
        <v>13338</v>
      </c>
      <c r="F183" s="2" t="s">
        <v>1393</v>
      </c>
      <c r="G183" s="2">
        <v>33.06</v>
      </c>
      <c r="H183" t="s">
        <v>1197</v>
      </c>
      <c r="I183" s="3">
        <f t="shared" si="62"/>
        <v>80028</v>
      </c>
      <c r="J183" s="3">
        <f t="shared" si="63"/>
        <v>81628.56</v>
      </c>
      <c r="K183" s="3">
        <f t="shared" si="64"/>
        <v>83362.5</v>
      </c>
      <c r="L183" s="3">
        <f t="shared" si="65"/>
        <v>84429.540000000008</v>
      </c>
      <c r="M183" t="str">
        <f t="shared" si="44"/>
        <v>N/A</v>
      </c>
      <c r="N183" s="3">
        <f t="shared" si="45"/>
        <v>81628.56</v>
      </c>
      <c r="O183" s="3" t="str">
        <f t="shared" si="46"/>
        <v>N/A</v>
      </c>
      <c r="P183" s="3" t="str">
        <f t="shared" si="47"/>
        <v>N/A</v>
      </c>
      <c r="Q183" s="3" t="str">
        <f t="shared" si="48"/>
        <v>N/A</v>
      </c>
      <c r="R183" s="3" t="str">
        <f t="shared" si="49"/>
        <v>N/A</v>
      </c>
      <c r="S183" s="3" t="str">
        <f t="shared" si="50"/>
        <v>N/A</v>
      </c>
      <c r="T183" s="3" t="str">
        <f t="shared" si="51"/>
        <v>N/A</v>
      </c>
      <c r="U183" s="3" t="str">
        <f t="shared" si="52"/>
        <v>N/A</v>
      </c>
      <c r="V183" s="3" t="str">
        <f t="shared" si="53"/>
        <v>N/A</v>
      </c>
      <c r="W183" s="3" t="str">
        <f t="shared" si="54"/>
        <v>N/A</v>
      </c>
      <c r="X183" s="3" t="str">
        <f t="shared" si="55"/>
        <v>N/A</v>
      </c>
      <c r="Y183" s="3" t="str">
        <f t="shared" si="56"/>
        <v>N/A</v>
      </c>
      <c r="Z183" s="3" t="str">
        <f t="shared" si="57"/>
        <v>N/A</v>
      </c>
      <c r="AA183" s="3" t="str">
        <f t="shared" si="58"/>
        <v>N/A</v>
      </c>
      <c r="AB183" s="3" t="str">
        <f t="shared" si="59"/>
        <v>N/A</v>
      </c>
      <c r="AC183" s="3" t="str">
        <f t="shared" si="60"/>
        <v>N/A</v>
      </c>
      <c r="AD183" s="3" t="str">
        <f t="shared" si="61"/>
        <v>N/A</v>
      </c>
    </row>
    <row r="184" spans="1:30" x14ac:dyDescent="0.35">
      <c r="A184" t="s">
        <v>180</v>
      </c>
      <c r="B184" t="s">
        <v>451</v>
      </c>
      <c r="C184" t="s">
        <v>659</v>
      </c>
      <c r="D184" t="s">
        <v>91</v>
      </c>
      <c r="E184" s="1">
        <v>26769</v>
      </c>
      <c r="F184" s="2" t="s">
        <v>1368</v>
      </c>
      <c r="G184" s="2">
        <v>63.51</v>
      </c>
      <c r="H184" t="s">
        <v>187</v>
      </c>
      <c r="I184" s="3">
        <f t="shared" si="62"/>
        <v>160614</v>
      </c>
      <c r="J184" s="3">
        <f t="shared" si="63"/>
        <v>163826.28</v>
      </c>
      <c r="K184" s="3">
        <f t="shared" si="64"/>
        <v>167306.25</v>
      </c>
      <c r="L184" s="3">
        <f t="shared" si="65"/>
        <v>169447.77</v>
      </c>
      <c r="M184" t="str">
        <f t="shared" si="44"/>
        <v>N/A</v>
      </c>
      <c r="N184" s="3">
        <f t="shared" si="45"/>
        <v>163826.28</v>
      </c>
      <c r="O184" s="3" t="str">
        <f t="shared" si="46"/>
        <v>N/A</v>
      </c>
      <c r="P184" s="3" t="str">
        <f t="shared" si="47"/>
        <v>N/A</v>
      </c>
      <c r="Q184" s="3" t="str">
        <f t="shared" si="48"/>
        <v>N/A</v>
      </c>
      <c r="R184" s="3" t="str">
        <f t="shared" si="49"/>
        <v>N/A</v>
      </c>
      <c r="S184" s="3" t="str">
        <f t="shared" si="50"/>
        <v>N/A</v>
      </c>
      <c r="T184" s="3" t="str">
        <f t="shared" si="51"/>
        <v>N/A</v>
      </c>
      <c r="U184" s="3" t="str">
        <f t="shared" si="52"/>
        <v>N/A</v>
      </c>
      <c r="V184" s="3" t="str">
        <f t="shared" si="53"/>
        <v>N/A</v>
      </c>
      <c r="W184" s="3" t="str">
        <f t="shared" si="54"/>
        <v>N/A</v>
      </c>
      <c r="X184" s="3" t="str">
        <f t="shared" si="55"/>
        <v>N/A</v>
      </c>
      <c r="Y184" s="3" t="str">
        <f t="shared" si="56"/>
        <v>N/A</v>
      </c>
      <c r="Z184" s="3" t="str">
        <f t="shared" si="57"/>
        <v>N/A</v>
      </c>
      <c r="AA184" s="3" t="str">
        <f t="shared" si="58"/>
        <v>N/A</v>
      </c>
      <c r="AB184" s="3" t="str">
        <f t="shared" si="59"/>
        <v>N/A</v>
      </c>
      <c r="AC184" s="3" t="str">
        <f t="shared" si="60"/>
        <v>N/A</v>
      </c>
      <c r="AD184" s="3" t="str">
        <f t="shared" si="61"/>
        <v>N/A</v>
      </c>
    </row>
    <row r="185" spans="1:30" x14ac:dyDescent="0.35">
      <c r="A185" t="s">
        <v>180</v>
      </c>
      <c r="B185" t="s">
        <v>375</v>
      </c>
      <c r="C185" t="s">
        <v>660</v>
      </c>
      <c r="D185" t="s">
        <v>91</v>
      </c>
      <c r="E185" s="1">
        <v>14568</v>
      </c>
      <c r="F185" s="2" t="s">
        <v>1373</v>
      </c>
      <c r="G185" s="2">
        <v>35.92</v>
      </c>
      <c r="H185" t="s">
        <v>1197</v>
      </c>
      <c r="I185" s="3">
        <f t="shared" si="62"/>
        <v>87408</v>
      </c>
      <c r="J185" s="3">
        <f t="shared" si="63"/>
        <v>89156.160000000003</v>
      </c>
      <c r="K185" s="3">
        <f t="shared" si="64"/>
        <v>91050</v>
      </c>
      <c r="L185" s="3">
        <f t="shared" si="65"/>
        <v>92215.44</v>
      </c>
      <c r="M185" t="str">
        <f t="shared" si="44"/>
        <v>N/A</v>
      </c>
      <c r="N185" s="3">
        <f t="shared" si="45"/>
        <v>89156.160000000003</v>
      </c>
      <c r="O185" s="3" t="str">
        <f t="shared" si="46"/>
        <v>N/A</v>
      </c>
      <c r="P185" s="3" t="str">
        <f t="shared" si="47"/>
        <v>N/A</v>
      </c>
      <c r="Q185" s="3" t="str">
        <f t="shared" si="48"/>
        <v>N/A</v>
      </c>
      <c r="R185" s="3" t="str">
        <f t="shared" si="49"/>
        <v>N/A</v>
      </c>
      <c r="S185" s="3" t="str">
        <f t="shared" si="50"/>
        <v>N/A</v>
      </c>
      <c r="T185" s="3" t="str">
        <f t="shared" si="51"/>
        <v>N/A</v>
      </c>
      <c r="U185" s="3" t="str">
        <f t="shared" si="52"/>
        <v>N/A</v>
      </c>
      <c r="V185" s="3" t="str">
        <f t="shared" si="53"/>
        <v>N/A</v>
      </c>
      <c r="W185" s="3" t="str">
        <f t="shared" si="54"/>
        <v>N/A</v>
      </c>
      <c r="X185" s="3" t="str">
        <f t="shared" si="55"/>
        <v>N/A</v>
      </c>
      <c r="Y185" s="3" t="str">
        <f t="shared" si="56"/>
        <v>N/A</v>
      </c>
      <c r="Z185" s="3" t="str">
        <f t="shared" si="57"/>
        <v>N/A</v>
      </c>
      <c r="AA185" s="3" t="str">
        <f t="shared" si="58"/>
        <v>N/A</v>
      </c>
      <c r="AB185" s="3" t="str">
        <f t="shared" si="59"/>
        <v>N/A</v>
      </c>
      <c r="AC185" s="3" t="str">
        <f t="shared" si="60"/>
        <v>N/A</v>
      </c>
      <c r="AD185" s="3" t="str">
        <f t="shared" si="61"/>
        <v>N/A</v>
      </c>
    </row>
    <row r="186" spans="1:30" x14ac:dyDescent="0.35">
      <c r="A186" t="s">
        <v>180</v>
      </c>
      <c r="B186" t="s">
        <v>283</v>
      </c>
      <c r="C186" t="s">
        <v>677</v>
      </c>
      <c r="D186" t="s">
        <v>91</v>
      </c>
      <c r="E186" s="1">
        <v>12646</v>
      </c>
      <c r="F186" s="2" t="s">
        <v>1364</v>
      </c>
      <c r="G186" s="2">
        <v>32.21</v>
      </c>
      <c r="H186" t="s">
        <v>187</v>
      </c>
      <c r="I186" s="3">
        <f t="shared" si="62"/>
        <v>75876</v>
      </c>
      <c r="J186" s="3">
        <f t="shared" si="63"/>
        <v>77393.52</v>
      </c>
      <c r="K186" s="3">
        <f t="shared" si="64"/>
        <v>79037.5</v>
      </c>
      <c r="L186" s="3">
        <f t="shared" si="65"/>
        <v>80049.180000000008</v>
      </c>
      <c r="M186" t="str">
        <f t="shared" si="44"/>
        <v>N/A</v>
      </c>
      <c r="N186" s="3">
        <f t="shared" si="45"/>
        <v>77393.52</v>
      </c>
      <c r="O186" s="3" t="str">
        <f t="shared" si="46"/>
        <v>N/A</v>
      </c>
      <c r="P186" s="3" t="str">
        <f t="shared" si="47"/>
        <v>N/A</v>
      </c>
      <c r="Q186" s="3" t="str">
        <f t="shared" si="48"/>
        <v>N/A</v>
      </c>
      <c r="R186" s="3" t="str">
        <f t="shared" si="49"/>
        <v>N/A</v>
      </c>
      <c r="S186" s="3" t="str">
        <f t="shared" si="50"/>
        <v>N/A</v>
      </c>
      <c r="T186" s="3" t="str">
        <f t="shared" si="51"/>
        <v>N/A</v>
      </c>
      <c r="U186" s="3" t="str">
        <f t="shared" si="52"/>
        <v>N/A</v>
      </c>
      <c r="V186" s="3" t="str">
        <f t="shared" si="53"/>
        <v>N/A</v>
      </c>
      <c r="W186" s="3" t="str">
        <f t="shared" si="54"/>
        <v>N/A</v>
      </c>
      <c r="X186" s="3" t="str">
        <f t="shared" si="55"/>
        <v>N/A</v>
      </c>
      <c r="Y186" s="3" t="str">
        <f t="shared" si="56"/>
        <v>N/A</v>
      </c>
      <c r="Z186" s="3" t="str">
        <f t="shared" si="57"/>
        <v>N/A</v>
      </c>
      <c r="AA186" s="3" t="str">
        <f t="shared" si="58"/>
        <v>N/A</v>
      </c>
      <c r="AB186" s="3" t="str">
        <f t="shared" si="59"/>
        <v>N/A</v>
      </c>
      <c r="AC186" s="3" t="str">
        <f t="shared" si="60"/>
        <v>N/A</v>
      </c>
      <c r="AD186" s="3" t="str">
        <f t="shared" si="61"/>
        <v>N/A</v>
      </c>
    </row>
    <row r="187" spans="1:30" x14ac:dyDescent="0.35">
      <c r="A187" t="s">
        <v>180</v>
      </c>
      <c r="B187" t="s">
        <v>254</v>
      </c>
      <c r="C187" t="s">
        <v>682</v>
      </c>
      <c r="D187" t="s">
        <v>91</v>
      </c>
      <c r="E187" s="1">
        <v>21844</v>
      </c>
      <c r="F187" s="2" t="s">
        <v>1344</v>
      </c>
      <c r="G187" s="2">
        <v>52.74</v>
      </c>
      <c r="H187" t="s">
        <v>187</v>
      </c>
      <c r="I187" s="3">
        <f t="shared" si="62"/>
        <v>131064</v>
      </c>
      <c r="J187" s="3">
        <f t="shared" si="63"/>
        <v>133685.28</v>
      </c>
      <c r="K187" s="3">
        <f t="shared" si="64"/>
        <v>136525</v>
      </c>
      <c r="L187" s="3">
        <f t="shared" si="65"/>
        <v>138272.51999999999</v>
      </c>
      <c r="M187" t="str">
        <f t="shared" si="44"/>
        <v>N/A</v>
      </c>
      <c r="N187" s="3">
        <f t="shared" si="45"/>
        <v>133685.28</v>
      </c>
      <c r="O187" s="3" t="str">
        <f t="shared" si="46"/>
        <v>N/A</v>
      </c>
      <c r="P187" s="3" t="str">
        <f t="shared" si="47"/>
        <v>N/A</v>
      </c>
      <c r="Q187" s="3" t="str">
        <f t="shared" si="48"/>
        <v>N/A</v>
      </c>
      <c r="R187" s="3" t="str">
        <f t="shared" si="49"/>
        <v>N/A</v>
      </c>
      <c r="S187" s="3" t="str">
        <f t="shared" si="50"/>
        <v>N/A</v>
      </c>
      <c r="T187" s="3" t="str">
        <f t="shared" si="51"/>
        <v>N/A</v>
      </c>
      <c r="U187" s="3" t="str">
        <f t="shared" si="52"/>
        <v>N/A</v>
      </c>
      <c r="V187" s="3" t="str">
        <f t="shared" si="53"/>
        <v>N/A</v>
      </c>
      <c r="W187" s="3" t="str">
        <f t="shared" si="54"/>
        <v>N/A</v>
      </c>
      <c r="X187" s="3" t="str">
        <f t="shared" si="55"/>
        <v>N/A</v>
      </c>
      <c r="Y187" s="3" t="str">
        <f t="shared" si="56"/>
        <v>N/A</v>
      </c>
      <c r="Z187" s="3" t="str">
        <f t="shared" si="57"/>
        <v>N/A</v>
      </c>
      <c r="AA187" s="3" t="str">
        <f t="shared" si="58"/>
        <v>N/A</v>
      </c>
      <c r="AB187" s="3" t="str">
        <f t="shared" si="59"/>
        <v>N/A</v>
      </c>
      <c r="AC187" s="3" t="str">
        <f t="shared" si="60"/>
        <v>N/A</v>
      </c>
      <c r="AD187" s="3" t="str">
        <f t="shared" si="61"/>
        <v>N/A</v>
      </c>
    </row>
    <row r="188" spans="1:30" x14ac:dyDescent="0.35">
      <c r="A188" t="s">
        <v>180</v>
      </c>
      <c r="B188" t="s">
        <v>208</v>
      </c>
      <c r="C188" t="s">
        <v>694</v>
      </c>
      <c r="D188" t="s">
        <v>91</v>
      </c>
      <c r="E188" s="1">
        <v>14164</v>
      </c>
      <c r="F188" s="2" t="s">
        <v>1357</v>
      </c>
      <c r="G188" s="2">
        <v>40.57</v>
      </c>
      <c r="H188" t="s">
        <v>1197</v>
      </c>
      <c r="I188" s="3">
        <f t="shared" si="62"/>
        <v>84984</v>
      </c>
      <c r="J188" s="3">
        <f t="shared" si="63"/>
        <v>86683.680000000008</v>
      </c>
      <c r="K188" s="3">
        <f t="shared" si="64"/>
        <v>88525</v>
      </c>
      <c r="L188" s="3">
        <f t="shared" si="65"/>
        <v>89658.12</v>
      </c>
      <c r="M188" t="str">
        <f t="shared" si="44"/>
        <v>N/A</v>
      </c>
      <c r="N188" s="3">
        <f t="shared" si="45"/>
        <v>86683.680000000008</v>
      </c>
      <c r="O188" s="3" t="str">
        <f t="shared" si="46"/>
        <v>N/A</v>
      </c>
      <c r="P188" s="3" t="str">
        <f t="shared" si="47"/>
        <v>N/A</v>
      </c>
      <c r="Q188" s="3" t="str">
        <f t="shared" si="48"/>
        <v>N/A</v>
      </c>
      <c r="R188" s="3" t="str">
        <f t="shared" si="49"/>
        <v>N/A</v>
      </c>
      <c r="S188" s="3" t="str">
        <f t="shared" si="50"/>
        <v>N/A</v>
      </c>
      <c r="T188" s="3" t="str">
        <f t="shared" si="51"/>
        <v>N/A</v>
      </c>
      <c r="U188" s="3" t="str">
        <f t="shared" si="52"/>
        <v>N/A</v>
      </c>
      <c r="V188" s="3" t="str">
        <f t="shared" si="53"/>
        <v>N/A</v>
      </c>
      <c r="W188" s="3" t="str">
        <f t="shared" si="54"/>
        <v>N/A</v>
      </c>
      <c r="X188" s="3" t="str">
        <f t="shared" si="55"/>
        <v>N/A</v>
      </c>
      <c r="Y188" s="3" t="str">
        <f t="shared" si="56"/>
        <v>N/A</v>
      </c>
      <c r="Z188" s="3" t="str">
        <f t="shared" si="57"/>
        <v>N/A</v>
      </c>
      <c r="AA188" s="3" t="str">
        <f t="shared" si="58"/>
        <v>N/A</v>
      </c>
      <c r="AB188" s="3" t="str">
        <f t="shared" si="59"/>
        <v>N/A</v>
      </c>
      <c r="AC188" s="3" t="str">
        <f t="shared" si="60"/>
        <v>N/A</v>
      </c>
      <c r="AD188" s="3" t="str">
        <f t="shared" si="61"/>
        <v>N/A</v>
      </c>
    </row>
    <row r="189" spans="1:30" x14ac:dyDescent="0.35">
      <c r="A189" t="s">
        <v>180</v>
      </c>
      <c r="B189" t="s">
        <v>332</v>
      </c>
      <c r="C189" t="s">
        <v>739</v>
      </c>
      <c r="D189" t="s">
        <v>91</v>
      </c>
      <c r="E189" s="1">
        <v>20797</v>
      </c>
      <c r="F189" s="2" t="s">
        <v>1386</v>
      </c>
      <c r="G189" s="2">
        <v>49.93</v>
      </c>
      <c r="H189" t="s">
        <v>187</v>
      </c>
      <c r="I189" s="3">
        <f t="shared" si="62"/>
        <v>124782</v>
      </c>
      <c r="J189" s="3">
        <f t="shared" si="63"/>
        <v>127277.64</v>
      </c>
      <c r="K189" s="3">
        <f t="shared" si="64"/>
        <v>129981.25</v>
      </c>
      <c r="L189" s="3">
        <f t="shared" si="65"/>
        <v>131645.01</v>
      </c>
      <c r="M189" t="str">
        <f t="shared" si="44"/>
        <v>N/A</v>
      </c>
      <c r="N189" s="3">
        <f t="shared" si="45"/>
        <v>127277.64</v>
      </c>
      <c r="O189" s="3" t="str">
        <f t="shared" si="46"/>
        <v>N/A</v>
      </c>
      <c r="P189" s="3" t="str">
        <f t="shared" si="47"/>
        <v>N/A</v>
      </c>
      <c r="Q189" s="3" t="str">
        <f t="shared" si="48"/>
        <v>N/A</v>
      </c>
      <c r="R189" s="3" t="str">
        <f t="shared" si="49"/>
        <v>N/A</v>
      </c>
      <c r="S189" s="3" t="str">
        <f t="shared" si="50"/>
        <v>N/A</v>
      </c>
      <c r="T189" s="3" t="str">
        <f t="shared" si="51"/>
        <v>N/A</v>
      </c>
      <c r="U189" s="3" t="str">
        <f t="shared" si="52"/>
        <v>N/A</v>
      </c>
      <c r="V189" s="3" t="str">
        <f t="shared" si="53"/>
        <v>N/A</v>
      </c>
      <c r="W189" s="3" t="str">
        <f t="shared" si="54"/>
        <v>N/A</v>
      </c>
      <c r="X189" s="3" t="str">
        <f t="shared" si="55"/>
        <v>N/A</v>
      </c>
      <c r="Y189" s="3" t="str">
        <f t="shared" si="56"/>
        <v>N/A</v>
      </c>
      <c r="Z189" s="3" t="str">
        <f t="shared" si="57"/>
        <v>N/A</v>
      </c>
      <c r="AA189" s="3" t="str">
        <f t="shared" si="58"/>
        <v>N/A</v>
      </c>
      <c r="AB189" s="3" t="str">
        <f t="shared" si="59"/>
        <v>N/A</v>
      </c>
      <c r="AC189" s="3" t="str">
        <f t="shared" si="60"/>
        <v>N/A</v>
      </c>
      <c r="AD189" s="3" t="str">
        <f t="shared" si="61"/>
        <v>N/A</v>
      </c>
    </row>
    <row r="190" spans="1:30" x14ac:dyDescent="0.35">
      <c r="A190" t="s">
        <v>180</v>
      </c>
      <c r="B190" t="s">
        <v>567</v>
      </c>
      <c r="C190" t="s">
        <v>744</v>
      </c>
      <c r="D190" t="s">
        <v>91</v>
      </c>
      <c r="E190" s="1">
        <v>13597</v>
      </c>
      <c r="F190" s="2" t="s">
        <v>1341</v>
      </c>
      <c r="G190" s="2">
        <v>36.5</v>
      </c>
      <c r="H190" t="s">
        <v>1197</v>
      </c>
      <c r="I190" s="3">
        <f t="shared" si="62"/>
        <v>81582</v>
      </c>
      <c r="J190" s="3">
        <f t="shared" si="63"/>
        <v>83213.64</v>
      </c>
      <c r="K190" s="3">
        <f t="shared" si="64"/>
        <v>84981.25</v>
      </c>
      <c r="L190" s="3">
        <f t="shared" si="65"/>
        <v>86069.01</v>
      </c>
      <c r="M190" t="str">
        <f t="shared" si="44"/>
        <v>N/A</v>
      </c>
      <c r="N190" s="3">
        <f t="shared" si="45"/>
        <v>83213.64</v>
      </c>
      <c r="O190" s="3" t="str">
        <f t="shared" si="46"/>
        <v>N/A</v>
      </c>
      <c r="P190" s="3" t="str">
        <f t="shared" si="47"/>
        <v>N/A</v>
      </c>
      <c r="Q190" s="3" t="str">
        <f t="shared" si="48"/>
        <v>N/A</v>
      </c>
      <c r="R190" s="3" t="str">
        <f t="shared" si="49"/>
        <v>N/A</v>
      </c>
      <c r="S190" s="3" t="str">
        <f t="shared" si="50"/>
        <v>N/A</v>
      </c>
      <c r="T190" s="3" t="str">
        <f t="shared" si="51"/>
        <v>N/A</v>
      </c>
      <c r="U190" s="3" t="str">
        <f t="shared" si="52"/>
        <v>N/A</v>
      </c>
      <c r="V190" s="3" t="str">
        <f t="shared" si="53"/>
        <v>N/A</v>
      </c>
      <c r="W190" s="3" t="str">
        <f t="shared" si="54"/>
        <v>N/A</v>
      </c>
      <c r="X190" s="3" t="str">
        <f t="shared" si="55"/>
        <v>N/A</v>
      </c>
      <c r="Y190" s="3" t="str">
        <f t="shared" si="56"/>
        <v>N/A</v>
      </c>
      <c r="Z190" s="3" t="str">
        <f t="shared" si="57"/>
        <v>N/A</v>
      </c>
      <c r="AA190" s="3" t="str">
        <f t="shared" si="58"/>
        <v>N/A</v>
      </c>
      <c r="AB190" s="3" t="str">
        <f t="shared" si="59"/>
        <v>N/A</v>
      </c>
      <c r="AC190" s="3" t="str">
        <f t="shared" si="60"/>
        <v>N/A</v>
      </c>
      <c r="AD190" s="3" t="str">
        <f t="shared" si="61"/>
        <v>N/A</v>
      </c>
    </row>
    <row r="191" spans="1:30" x14ac:dyDescent="0.35">
      <c r="A191" t="s">
        <v>180</v>
      </c>
      <c r="B191" t="s">
        <v>350</v>
      </c>
      <c r="C191" t="s">
        <v>758</v>
      </c>
      <c r="D191" t="s">
        <v>91</v>
      </c>
      <c r="E191" s="1">
        <v>12193</v>
      </c>
      <c r="F191" s="2" t="s">
        <v>1338</v>
      </c>
      <c r="G191" s="2">
        <v>31.46</v>
      </c>
      <c r="H191" t="s">
        <v>1197</v>
      </c>
      <c r="I191" s="3">
        <f t="shared" si="62"/>
        <v>73158</v>
      </c>
      <c r="J191" s="3">
        <f t="shared" si="63"/>
        <v>74621.16</v>
      </c>
      <c r="K191" s="3">
        <f t="shared" si="64"/>
        <v>76206.25</v>
      </c>
      <c r="L191" s="3">
        <f t="shared" si="65"/>
        <v>77181.69</v>
      </c>
      <c r="M191" t="str">
        <f t="shared" si="44"/>
        <v>N/A</v>
      </c>
      <c r="N191" s="3">
        <f t="shared" si="45"/>
        <v>74621.16</v>
      </c>
      <c r="O191" s="3" t="str">
        <f t="shared" si="46"/>
        <v>N/A</v>
      </c>
      <c r="P191" s="3" t="str">
        <f t="shared" si="47"/>
        <v>N/A</v>
      </c>
      <c r="Q191" s="3" t="str">
        <f t="shared" si="48"/>
        <v>N/A</v>
      </c>
      <c r="R191" s="3" t="str">
        <f t="shared" si="49"/>
        <v>N/A</v>
      </c>
      <c r="S191" s="3" t="str">
        <f t="shared" si="50"/>
        <v>N/A</v>
      </c>
      <c r="T191" s="3" t="str">
        <f t="shared" si="51"/>
        <v>N/A</v>
      </c>
      <c r="U191" s="3" t="str">
        <f t="shared" si="52"/>
        <v>N/A</v>
      </c>
      <c r="V191" s="3" t="str">
        <f t="shared" si="53"/>
        <v>N/A</v>
      </c>
      <c r="W191" s="3" t="str">
        <f t="shared" si="54"/>
        <v>N/A</v>
      </c>
      <c r="X191" s="3" t="str">
        <f t="shared" si="55"/>
        <v>N/A</v>
      </c>
      <c r="Y191" s="3" t="str">
        <f t="shared" si="56"/>
        <v>N/A</v>
      </c>
      <c r="Z191" s="3" t="str">
        <f t="shared" si="57"/>
        <v>N/A</v>
      </c>
      <c r="AA191" s="3" t="str">
        <f t="shared" si="58"/>
        <v>N/A</v>
      </c>
      <c r="AB191" s="3" t="str">
        <f t="shared" si="59"/>
        <v>N/A</v>
      </c>
      <c r="AC191" s="3" t="str">
        <f t="shared" si="60"/>
        <v>N/A</v>
      </c>
      <c r="AD191" s="3" t="str">
        <f t="shared" si="61"/>
        <v>N/A</v>
      </c>
    </row>
    <row r="192" spans="1:30" x14ac:dyDescent="0.35">
      <c r="A192" t="s">
        <v>180</v>
      </c>
      <c r="B192" t="s">
        <v>292</v>
      </c>
      <c r="C192" t="s">
        <v>766</v>
      </c>
      <c r="D192" t="s">
        <v>91</v>
      </c>
      <c r="E192" s="1">
        <v>15946</v>
      </c>
      <c r="F192" s="2" t="s">
        <v>1384</v>
      </c>
      <c r="G192" s="2">
        <v>35.54</v>
      </c>
      <c r="H192" t="s">
        <v>1197</v>
      </c>
      <c r="I192" s="3">
        <f t="shared" si="62"/>
        <v>95676</v>
      </c>
      <c r="J192" s="3">
        <f t="shared" si="63"/>
        <v>97589.52</v>
      </c>
      <c r="K192" s="3">
        <f t="shared" si="64"/>
        <v>99662.5</v>
      </c>
      <c r="L192" s="3">
        <f t="shared" si="65"/>
        <v>100938.18000000001</v>
      </c>
      <c r="M192" t="str">
        <f t="shared" si="44"/>
        <v>N/A</v>
      </c>
      <c r="N192" s="3">
        <f t="shared" si="45"/>
        <v>97589.52</v>
      </c>
      <c r="O192" s="3" t="str">
        <f t="shared" si="46"/>
        <v>N/A</v>
      </c>
      <c r="P192" s="3" t="str">
        <f t="shared" si="47"/>
        <v>N/A</v>
      </c>
      <c r="Q192" s="3" t="str">
        <f t="shared" si="48"/>
        <v>N/A</v>
      </c>
      <c r="R192" s="3" t="str">
        <f t="shared" si="49"/>
        <v>N/A</v>
      </c>
      <c r="S192" s="3" t="str">
        <f t="shared" si="50"/>
        <v>N/A</v>
      </c>
      <c r="T192" s="3" t="str">
        <f t="shared" si="51"/>
        <v>N/A</v>
      </c>
      <c r="U192" s="3" t="str">
        <f t="shared" si="52"/>
        <v>N/A</v>
      </c>
      <c r="V192" s="3" t="str">
        <f t="shared" si="53"/>
        <v>N/A</v>
      </c>
      <c r="W192" s="3" t="str">
        <f t="shared" si="54"/>
        <v>N/A</v>
      </c>
      <c r="X192" s="3" t="str">
        <f t="shared" si="55"/>
        <v>N/A</v>
      </c>
      <c r="Y192" s="3" t="str">
        <f t="shared" si="56"/>
        <v>N/A</v>
      </c>
      <c r="Z192" s="3" t="str">
        <f t="shared" si="57"/>
        <v>N/A</v>
      </c>
      <c r="AA192" s="3" t="str">
        <f t="shared" si="58"/>
        <v>N/A</v>
      </c>
      <c r="AB192" s="3" t="str">
        <f t="shared" si="59"/>
        <v>N/A</v>
      </c>
      <c r="AC192" s="3" t="str">
        <f t="shared" si="60"/>
        <v>N/A</v>
      </c>
      <c r="AD192" s="3" t="str">
        <f t="shared" si="61"/>
        <v>N/A</v>
      </c>
    </row>
    <row r="193" spans="1:30" x14ac:dyDescent="0.35">
      <c r="A193" t="s">
        <v>180</v>
      </c>
      <c r="B193" t="s">
        <v>274</v>
      </c>
      <c r="C193" t="s">
        <v>782</v>
      </c>
      <c r="D193" t="s">
        <v>91</v>
      </c>
      <c r="E193" s="1">
        <v>14691</v>
      </c>
      <c r="F193" s="2" t="s">
        <v>1374</v>
      </c>
      <c r="G193" s="2">
        <v>34.93</v>
      </c>
      <c r="H193" t="s">
        <v>187</v>
      </c>
      <c r="I193" s="3">
        <f t="shared" si="62"/>
        <v>88146</v>
      </c>
      <c r="J193" s="3">
        <f t="shared" si="63"/>
        <v>89908.92</v>
      </c>
      <c r="K193" s="3">
        <f t="shared" si="64"/>
        <v>91818.75</v>
      </c>
      <c r="L193" s="3">
        <f t="shared" si="65"/>
        <v>92994.03</v>
      </c>
      <c r="M193" t="str">
        <f t="shared" si="44"/>
        <v>N/A</v>
      </c>
      <c r="N193" s="3">
        <f t="shared" si="45"/>
        <v>89908.92</v>
      </c>
      <c r="O193" s="3" t="str">
        <f t="shared" si="46"/>
        <v>N/A</v>
      </c>
      <c r="P193" s="3" t="str">
        <f t="shared" si="47"/>
        <v>N/A</v>
      </c>
      <c r="Q193" s="3" t="str">
        <f t="shared" si="48"/>
        <v>N/A</v>
      </c>
      <c r="R193" s="3" t="str">
        <f t="shared" si="49"/>
        <v>N/A</v>
      </c>
      <c r="S193" s="3" t="str">
        <f t="shared" si="50"/>
        <v>N/A</v>
      </c>
      <c r="T193" s="3" t="str">
        <f t="shared" si="51"/>
        <v>N/A</v>
      </c>
      <c r="U193" s="3" t="str">
        <f t="shared" si="52"/>
        <v>N/A</v>
      </c>
      <c r="V193" s="3" t="str">
        <f t="shared" si="53"/>
        <v>N/A</v>
      </c>
      <c r="W193" s="3" t="str">
        <f t="shared" si="54"/>
        <v>N/A</v>
      </c>
      <c r="X193" s="3" t="str">
        <f t="shared" si="55"/>
        <v>N/A</v>
      </c>
      <c r="Y193" s="3" t="str">
        <f t="shared" si="56"/>
        <v>N/A</v>
      </c>
      <c r="Z193" s="3" t="str">
        <f t="shared" si="57"/>
        <v>N/A</v>
      </c>
      <c r="AA193" s="3" t="str">
        <f t="shared" si="58"/>
        <v>N/A</v>
      </c>
      <c r="AB193" s="3" t="str">
        <f t="shared" si="59"/>
        <v>N/A</v>
      </c>
      <c r="AC193" s="3" t="str">
        <f t="shared" si="60"/>
        <v>N/A</v>
      </c>
      <c r="AD193" s="3" t="str">
        <f t="shared" si="61"/>
        <v>N/A</v>
      </c>
    </row>
    <row r="194" spans="1:30" x14ac:dyDescent="0.35">
      <c r="A194" t="s">
        <v>180</v>
      </c>
      <c r="B194" t="s">
        <v>783</v>
      </c>
      <c r="C194" t="s">
        <v>786</v>
      </c>
      <c r="D194" t="s">
        <v>91</v>
      </c>
      <c r="E194" s="1">
        <v>13395</v>
      </c>
      <c r="F194" s="2" t="s">
        <v>1408</v>
      </c>
      <c r="G194" s="2">
        <v>35.36</v>
      </c>
      <c r="H194" t="s">
        <v>1197</v>
      </c>
      <c r="I194" s="3">
        <f t="shared" si="62"/>
        <v>80370</v>
      </c>
      <c r="J194" s="3">
        <f t="shared" si="63"/>
        <v>81977.399999999994</v>
      </c>
      <c r="K194" s="3">
        <f t="shared" si="64"/>
        <v>83718.75</v>
      </c>
      <c r="L194" s="3">
        <f t="shared" si="65"/>
        <v>84790.35</v>
      </c>
      <c r="M194" t="str">
        <f t="shared" si="44"/>
        <v>N/A</v>
      </c>
      <c r="N194" s="3">
        <f t="shared" si="45"/>
        <v>81977.399999999994</v>
      </c>
      <c r="O194" s="3" t="str">
        <f t="shared" si="46"/>
        <v>N/A</v>
      </c>
      <c r="P194" s="3" t="str">
        <f t="shared" si="47"/>
        <v>N/A</v>
      </c>
      <c r="Q194" s="3" t="str">
        <f t="shared" si="48"/>
        <v>N/A</v>
      </c>
      <c r="R194" s="3" t="str">
        <f t="shared" si="49"/>
        <v>N/A</v>
      </c>
      <c r="S194" s="3" t="str">
        <f t="shared" si="50"/>
        <v>N/A</v>
      </c>
      <c r="T194" s="3" t="str">
        <f t="shared" si="51"/>
        <v>N/A</v>
      </c>
      <c r="U194" s="3" t="str">
        <f t="shared" si="52"/>
        <v>N/A</v>
      </c>
      <c r="V194" s="3" t="str">
        <f t="shared" si="53"/>
        <v>N/A</v>
      </c>
      <c r="W194" s="3" t="str">
        <f t="shared" si="54"/>
        <v>N/A</v>
      </c>
      <c r="X194" s="3" t="str">
        <f t="shared" si="55"/>
        <v>N/A</v>
      </c>
      <c r="Y194" s="3" t="str">
        <f t="shared" si="56"/>
        <v>N/A</v>
      </c>
      <c r="Z194" s="3" t="str">
        <f t="shared" si="57"/>
        <v>N/A</v>
      </c>
      <c r="AA194" s="3" t="str">
        <f t="shared" si="58"/>
        <v>N/A</v>
      </c>
      <c r="AB194" s="3" t="str">
        <f t="shared" si="59"/>
        <v>N/A</v>
      </c>
      <c r="AC194" s="3" t="str">
        <f t="shared" si="60"/>
        <v>N/A</v>
      </c>
      <c r="AD194" s="3" t="str">
        <f t="shared" si="61"/>
        <v>N/A</v>
      </c>
    </row>
    <row r="195" spans="1:30" x14ac:dyDescent="0.35">
      <c r="A195" t="s">
        <v>180</v>
      </c>
      <c r="B195" t="s">
        <v>460</v>
      </c>
      <c r="C195" t="s">
        <v>787</v>
      </c>
      <c r="D195" t="s">
        <v>91</v>
      </c>
      <c r="E195" s="1">
        <v>22047</v>
      </c>
      <c r="F195" s="2" t="s">
        <v>1339</v>
      </c>
      <c r="G195" s="2">
        <v>68.28</v>
      </c>
      <c r="H195" t="s">
        <v>187</v>
      </c>
      <c r="I195" s="3">
        <f t="shared" si="62"/>
        <v>132282</v>
      </c>
      <c r="J195" s="3">
        <f t="shared" si="63"/>
        <v>134927.64000000001</v>
      </c>
      <c r="K195" s="3">
        <f t="shared" si="64"/>
        <v>137793.75</v>
      </c>
      <c r="L195" s="3">
        <f t="shared" si="65"/>
        <v>139557.51</v>
      </c>
      <c r="M195" t="str">
        <f t="shared" ref="M195:M258" si="66">IF(AND(J195="not eligible",H195="Yes"),E195*1.75,"N/A")</f>
        <v>N/A</v>
      </c>
      <c r="N195" s="3">
        <f t="shared" ref="N195:N258" si="67">IF($D195="Australian Labor Party",$J195,"N/A")</f>
        <v>134927.64000000001</v>
      </c>
      <c r="O195" s="3" t="str">
        <f t="shared" ref="O195:O258" si="68">IF($D195="Liberal",$J195,"N/A")</f>
        <v>N/A</v>
      </c>
      <c r="P195" s="3" t="str">
        <f t="shared" ref="P195:P258" si="69">IF($D195="The Nationals",$J195,"N/A")</f>
        <v>N/A</v>
      </c>
      <c r="Q195" s="3" t="str">
        <f t="shared" ref="Q195:Q258" si="70">IF($D195="Australian Greens",$J195,"N/A")</f>
        <v>N/A</v>
      </c>
      <c r="R195" s="3" t="str">
        <f t="shared" ref="R195:R258" si="71">IF($D195="Animal Justice Party",$J195,"N/A")</f>
        <v>N/A</v>
      </c>
      <c r="S195" s="3" t="str">
        <f t="shared" ref="S195:S258" si="72">IF($D195="AUSSIE BATTLER PARTY",$J195,"N/A")</f>
        <v>N/A</v>
      </c>
      <c r="T195" s="3" t="str">
        <f t="shared" ref="T195:T258" si="73">IF($D195="AUSTRALIAN COUNTRY PARTY",$J195,"N/A")</f>
        <v>N/A</v>
      </c>
      <c r="U195" s="3" t="str">
        <f t="shared" ref="U195:U258" si="74">IF($D195="AUSTRALIAN LIBERTY ALLIANCE",$J195,"N/A")</f>
        <v>N/A</v>
      </c>
      <c r="V195" s="3" t="str">
        <f t="shared" ref="V195:V258" si="75">IF($D195="DERRYN HINCH'S JUSTICE PARTY",$J195,"N/A")</f>
        <v>N/A</v>
      </c>
      <c r="W195" s="3" t="str">
        <f t="shared" ref="W195:W258" si="76">IF($D195="FIONA PATTEN'S REASON PARTY",$J195,"N/A")</f>
        <v>N/A</v>
      </c>
      <c r="X195" s="3" t="str">
        <f t="shared" ref="X195:X258" si="77">IF($D195="LABOUR DLP",$J195,"N/A")</f>
        <v>N/A</v>
      </c>
      <c r="Y195" s="3" t="str">
        <f t="shared" ref="Y195:Y258" si="78">IF($D195="LIBERAL DEMOCRATS",$J195,"N/A")</f>
        <v>N/A</v>
      </c>
      <c r="Z195" s="3" t="str">
        <f t="shared" ref="Z195:Z258" si="79">IF($D195="SHOOTERS, FISHERS &amp; FARMERS VIC",$J195,"N/A")</f>
        <v>N/A</v>
      </c>
      <c r="AA195" s="3" t="str">
        <f t="shared" ref="AA195:AA258" si="80">IF($D195="SUSTAINABLE AUSTRALIA",$J195,"N/A")</f>
        <v>N/A</v>
      </c>
      <c r="AB195" s="3" t="str">
        <f t="shared" ref="AB195:AB258" si="81">IF($D195="TRANSPORT MATTERS",$J195,"N/A")</f>
        <v>N/A</v>
      </c>
      <c r="AC195" s="3" t="str">
        <f t="shared" ref="AC195:AC258" si="82">IF($D195="VICTORIAN SOCIALISTS",$J195,"N/A")</f>
        <v>N/A</v>
      </c>
      <c r="AD195" s="3" t="str">
        <f t="shared" ref="AD195:AD258" si="83">IF($D195="",$J195,"N/A")</f>
        <v>N/A</v>
      </c>
    </row>
    <row r="196" spans="1:30" x14ac:dyDescent="0.35">
      <c r="A196" t="s">
        <v>180</v>
      </c>
      <c r="B196" t="s">
        <v>405</v>
      </c>
      <c r="C196" t="s">
        <v>803</v>
      </c>
      <c r="D196" t="s">
        <v>91</v>
      </c>
      <c r="E196" s="1">
        <v>15912</v>
      </c>
      <c r="F196" s="2" t="s">
        <v>1377</v>
      </c>
      <c r="G196" s="2">
        <v>41.89</v>
      </c>
      <c r="H196" t="s">
        <v>187</v>
      </c>
      <c r="I196" s="3">
        <f t="shared" ref="I196:I259" si="84">IF(H196="Yes",E196*6, IF(G196&gt;=4,E196*6,"not eligible"))</f>
        <v>95472</v>
      </c>
      <c r="J196" s="3">
        <f t="shared" ref="J196:J259" si="85">IF(H196="Yes",E196*6.12, IF(G196&gt;=4,E196*6.12,"not eligible"))</f>
        <v>97381.440000000002</v>
      </c>
      <c r="K196" s="3">
        <f t="shared" ref="K196:K259" si="86">IF(H196="Yes",E196*6.25, IF(G196&gt;=4,E196*6.25,"not eligible"))</f>
        <v>99450</v>
      </c>
      <c r="L196" s="3">
        <f t="shared" ref="L196:L259" si="87">IF(H196="Yes",E196*6.33, IF(G196&gt;=4,E196*6.33,"not eligible"))</f>
        <v>100722.96</v>
      </c>
      <c r="M196" t="str">
        <f t="shared" si="66"/>
        <v>N/A</v>
      </c>
      <c r="N196" s="3">
        <f t="shared" si="67"/>
        <v>97381.440000000002</v>
      </c>
      <c r="O196" s="3" t="str">
        <f t="shared" si="68"/>
        <v>N/A</v>
      </c>
      <c r="P196" s="3" t="str">
        <f t="shared" si="69"/>
        <v>N/A</v>
      </c>
      <c r="Q196" s="3" t="str">
        <f t="shared" si="70"/>
        <v>N/A</v>
      </c>
      <c r="R196" s="3" t="str">
        <f t="shared" si="71"/>
        <v>N/A</v>
      </c>
      <c r="S196" s="3" t="str">
        <f t="shared" si="72"/>
        <v>N/A</v>
      </c>
      <c r="T196" s="3" t="str">
        <f t="shared" si="73"/>
        <v>N/A</v>
      </c>
      <c r="U196" s="3" t="str">
        <f t="shared" si="74"/>
        <v>N/A</v>
      </c>
      <c r="V196" s="3" t="str">
        <f t="shared" si="75"/>
        <v>N/A</v>
      </c>
      <c r="W196" s="3" t="str">
        <f t="shared" si="76"/>
        <v>N/A</v>
      </c>
      <c r="X196" s="3" t="str">
        <f t="shared" si="77"/>
        <v>N/A</v>
      </c>
      <c r="Y196" s="3" t="str">
        <f t="shared" si="78"/>
        <v>N/A</v>
      </c>
      <c r="Z196" s="3" t="str">
        <f t="shared" si="79"/>
        <v>N/A</v>
      </c>
      <c r="AA196" s="3" t="str">
        <f t="shared" si="80"/>
        <v>N/A</v>
      </c>
      <c r="AB196" s="3" t="str">
        <f t="shared" si="81"/>
        <v>N/A</v>
      </c>
      <c r="AC196" s="3" t="str">
        <f t="shared" si="82"/>
        <v>N/A</v>
      </c>
      <c r="AD196" s="3" t="str">
        <f t="shared" si="83"/>
        <v>N/A</v>
      </c>
    </row>
    <row r="197" spans="1:30" x14ac:dyDescent="0.35">
      <c r="A197" t="s">
        <v>180</v>
      </c>
      <c r="B197" t="s">
        <v>329</v>
      </c>
      <c r="C197" t="s">
        <v>805</v>
      </c>
      <c r="D197" t="s">
        <v>91</v>
      </c>
      <c r="E197" s="1">
        <v>16916</v>
      </c>
      <c r="F197" s="2" t="s">
        <v>1363</v>
      </c>
      <c r="G197" s="2">
        <v>38.47</v>
      </c>
      <c r="H197" t="s">
        <v>1197</v>
      </c>
      <c r="I197" s="3">
        <f t="shared" si="84"/>
        <v>101496</v>
      </c>
      <c r="J197" s="3">
        <f t="shared" si="85"/>
        <v>103525.92</v>
      </c>
      <c r="K197" s="3">
        <f t="shared" si="86"/>
        <v>105725</v>
      </c>
      <c r="L197" s="3">
        <f t="shared" si="87"/>
        <v>107078.28</v>
      </c>
      <c r="M197" t="str">
        <f t="shared" si="66"/>
        <v>N/A</v>
      </c>
      <c r="N197" s="3">
        <f t="shared" si="67"/>
        <v>103525.92</v>
      </c>
      <c r="O197" s="3" t="str">
        <f t="shared" si="68"/>
        <v>N/A</v>
      </c>
      <c r="P197" s="3" t="str">
        <f t="shared" si="69"/>
        <v>N/A</v>
      </c>
      <c r="Q197" s="3" t="str">
        <f t="shared" si="70"/>
        <v>N/A</v>
      </c>
      <c r="R197" s="3" t="str">
        <f t="shared" si="71"/>
        <v>N/A</v>
      </c>
      <c r="S197" s="3" t="str">
        <f t="shared" si="72"/>
        <v>N/A</v>
      </c>
      <c r="T197" s="3" t="str">
        <f t="shared" si="73"/>
        <v>N/A</v>
      </c>
      <c r="U197" s="3" t="str">
        <f t="shared" si="74"/>
        <v>N/A</v>
      </c>
      <c r="V197" s="3" t="str">
        <f t="shared" si="75"/>
        <v>N/A</v>
      </c>
      <c r="W197" s="3" t="str">
        <f t="shared" si="76"/>
        <v>N/A</v>
      </c>
      <c r="X197" s="3" t="str">
        <f t="shared" si="77"/>
        <v>N/A</v>
      </c>
      <c r="Y197" s="3" t="str">
        <f t="shared" si="78"/>
        <v>N/A</v>
      </c>
      <c r="Z197" s="3" t="str">
        <f t="shared" si="79"/>
        <v>N/A</v>
      </c>
      <c r="AA197" s="3" t="str">
        <f t="shared" si="80"/>
        <v>N/A</v>
      </c>
      <c r="AB197" s="3" t="str">
        <f t="shared" si="81"/>
        <v>N/A</v>
      </c>
      <c r="AC197" s="3" t="str">
        <f t="shared" si="82"/>
        <v>N/A</v>
      </c>
      <c r="AD197" s="3" t="str">
        <f t="shared" si="83"/>
        <v>N/A</v>
      </c>
    </row>
    <row r="198" spans="1:30" x14ac:dyDescent="0.35">
      <c r="A198" t="s">
        <v>180</v>
      </c>
      <c r="B198" t="s">
        <v>181</v>
      </c>
      <c r="C198" t="s">
        <v>841</v>
      </c>
      <c r="D198" t="s">
        <v>91</v>
      </c>
      <c r="E198" s="1">
        <v>21948</v>
      </c>
      <c r="F198" s="2" t="s">
        <v>1332</v>
      </c>
      <c r="G198" s="2">
        <v>49.87</v>
      </c>
      <c r="H198" t="s">
        <v>187</v>
      </c>
      <c r="I198" s="3">
        <f t="shared" si="84"/>
        <v>131688</v>
      </c>
      <c r="J198" s="3">
        <f t="shared" si="85"/>
        <v>134321.76</v>
      </c>
      <c r="K198" s="3">
        <f t="shared" si="86"/>
        <v>137175</v>
      </c>
      <c r="L198" s="3">
        <f t="shared" si="87"/>
        <v>138930.84</v>
      </c>
      <c r="M198" t="str">
        <f t="shared" si="66"/>
        <v>N/A</v>
      </c>
      <c r="N198" s="3">
        <f t="shared" si="67"/>
        <v>134321.76</v>
      </c>
      <c r="O198" s="3" t="str">
        <f t="shared" si="68"/>
        <v>N/A</v>
      </c>
      <c r="P198" s="3" t="str">
        <f t="shared" si="69"/>
        <v>N/A</v>
      </c>
      <c r="Q198" s="3" t="str">
        <f t="shared" si="70"/>
        <v>N/A</v>
      </c>
      <c r="R198" s="3" t="str">
        <f t="shared" si="71"/>
        <v>N/A</v>
      </c>
      <c r="S198" s="3" t="str">
        <f t="shared" si="72"/>
        <v>N/A</v>
      </c>
      <c r="T198" s="3" t="str">
        <f t="shared" si="73"/>
        <v>N/A</v>
      </c>
      <c r="U198" s="3" t="str">
        <f t="shared" si="74"/>
        <v>N/A</v>
      </c>
      <c r="V198" s="3" t="str">
        <f t="shared" si="75"/>
        <v>N/A</v>
      </c>
      <c r="W198" s="3" t="str">
        <f t="shared" si="76"/>
        <v>N/A</v>
      </c>
      <c r="X198" s="3" t="str">
        <f t="shared" si="77"/>
        <v>N/A</v>
      </c>
      <c r="Y198" s="3" t="str">
        <f t="shared" si="78"/>
        <v>N/A</v>
      </c>
      <c r="Z198" s="3" t="str">
        <f t="shared" si="79"/>
        <v>N/A</v>
      </c>
      <c r="AA198" s="3" t="str">
        <f t="shared" si="80"/>
        <v>N/A</v>
      </c>
      <c r="AB198" s="3" t="str">
        <f t="shared" si="81"/>
        <v>N/A</v>
      </c>
      <c r="AC198" s="3" t="str">
        <f t="shared" si="82"/>
        <v>N/A</v>
      </c>
      <c r="AD198" s="3" t="str">
        <f t="shared" si="83"/>
        <v>N/A</v>
      </c>
    </row>
    <row r="199" spans="1:30" x14ac:dyDescent="0.35">
      <c r="A199" t="s">
        <v>180</v>
      </c>
      <c r="B199" t="s">
        <v>202</v>
      </c>
      <c r="C199" t="s">
        <v>861</v>
      </c>
      <c r="D199" t="s">
        <v>91</v>
      </c>
      <c r="E199" s="1">
        <v>16701</v>
      </c>
      <c r="F199" s="2" t="s">
        <v>1340</v>
      </c>
      <c r="G199" s="2">
        <v>38.020000000000003</v>
      </c>
      <c r="H199" t="s">
        <v>1197</v>
      </c>
      <c r="I199" s="3">
        <f t="shared" si="84"/>
        <v>100206</v>
      </c>
      <c r="J199" s="3">
        <f t="shared" si="85"/>
        <v>102210.12</v>
      </c>
      <c r="K199" s="3">
        <f t="shared" si="86"/>
        <v>104381.25</v>
      </c>
      <c r="L199" s="3">
        <f t="shared" si="87"/>
        <v>105717.33</v>
      </c>
      <c r="M199" t="str">
        <f t="shared" si="66"/>
        <v>N/A</v>
      </c>
      <c r="N199" s="3">
        <f t="shared" si="67"/>
        <v>102210.12</v>
      </c>
      <c r="O199" s="3" t="str">
        <f t="shared" si="68"/>
        <v>N/A</v>
      </c>
      <c r="P199" s="3" t="str">
        <f t="shared" si="69"/>
        <v>N/A</v>
      </c>
      <c r="Q199" s="3" t="str">
        <f t="shared" si="70"/>
        <v>N/A</v>
      </c>
      <c r="R199" s="3" t="str">
        <f t="shared" si="71"/>
        <v>N/A</v>
      </c>
      <c r="S199" s="3" t="str">
        <f t="shared" si="72"/>
        <v>N/A</v>
      </c>
      <c r="T199" s="3" t="str">
        <f t="shared" si="73"/>
        <v>N/A</v>
      </c>
      <c r="U199" s="3" t="str">
        <f t="shared" si="74"/>
        <v>N/A</v>
      </c>
      <c r="V199" s="3" t="str">
        <f t="shared" si="75"/>
        <v>N/A</v>
      </c>
      <c r="W199" s="3" t="str">
        <f t="shared" si="76"/>
        <v>N/A</v>
      </c>
      <c r="X199" s="3" t="str">
        <f t="shared" si="77"/>
        <v>N/A</v>
      </c>
      <c r="Y199" s="3" t="str">
        <f t="shared" si="78"/>
        <v>N/A</v>
      </c>
      <c r="Z199" s="3" t="str">
        <f t="shared" si="79"/>
        <v>N/A</v>
      </c>
      <c r="AA199" s="3" t="str">
        <f t="shared" si="80"/>
        <v>N/A</v>
      </c>
      <c r="AB199" s="3" t="str">
        <f t="shared" si="81"/>
        <v>N/A</v>
      </c>
      <c r="AC199" s="3" t="str">
        <f t="shared" si="82"/>
        <v>N/A</v>
      </c>
      <c r="AD199" s="3" t="str">
        <f t="shared" si="83"/>
        <v>N/A</v>
      </c>
    </row>
    <row r="200" spans="1:30" x14ac:dyDescent="0.35">
      <c r="A200" t="s">
        <v>180</v>
      </c>
      <c r="B200" t="s">
        <v>188</v>
      </c>
      <c r="C200" t="s">
        <v>878</v>
      </c>
      <c r="D200" t="s">
        <v>91</v>
      </c>
      <c r="E200" s="1">
        <v>20800</v>
      </c>
      <c r="F200" s="2" t="s">
        <v>1367</v>
      </c>
      <c r="G200" s="2">
        <v>54.61</v>
      </c>
      <c r="H200" t="s">
        <v>187</v>
      </c>
      <c r="I200" s="3">
        <f t="shared" si="84"/>
        <v>124800</v>
      </c>
      <c r="J200" s="3">
        <f t="shared" si="85"/>
        <v>127296</v>
      </c>
      <c r="K200" s="3">
        <f t="shared" si="86"/>
        <v>130000</v>
      </c>
      <c r="L200" s="3">
        <f t="shared" si="87"/>
        <v>131664</v>
      </c>
      <c r="M200" t="str">
        <f t="shared" si="66"/>
        <v>N/A</v>
      </c>
      <c r="N200" s="3">
        <f t="shared" si="67"/>
        <v>127296</v>
      </c>
      <c r="O200" s="3" t="str">
        <f t="shared" si="68"/>
        <v>N/A</v>
      </c>
      <c r="P200" s="3" t="str">
        <f t="shared" si="69"/>
        <v>N/A</v>
      </c>
      <c r="Q200" s="3" t="str">
        <f t="shared" si="70"/>
        <v>N/A</v>
      </c>
      <c r="R200" s="3" t="str">
        <f t="shared" si="71"/>
        <v>N/A</v>
      </c>
      <c r="S200" s="3" t="str">
        <f t="shared" si="72"/>
        <v>N/A</v>
      </c>
      <c r="T200" s="3" t="str">
        <f t="shared" si="73"/>
        <v>N/A</v>
      </c>
      <c r="U200" s="3" t="str">
        <f t="shared" si="74"/>
        <v>N/A</v>
      </c>
      <c r="V200" s="3" t="str">
        <f t="shared" si="75"/>
        <v>N/A</v>
      </c>
      <c r="W200" s="3" t="str">
        <f t="shared" si="76"/>
        <v>N/A</v>
      </c>
      <c r="X200" s="3" t="str">
        <f t="shared" si="77"/>
        <v>N/A</v>
      </c>
      <c r="Y200" s="3" t="str">
        <f t="shared" si="78"/>
        <v>N/A</v>
      </c>
      <c r="Z200" s="3" t="str">
        <f t="shared" si="79"/>
        <v>N/A</v>
      </c>
      <c r="AA200" s="3" t="str">
        <f t="shared" si="80"/>
        <v>N/A</v>
      </c>
      <c r="AB200" s="3" t="str">
        <f t="shared" si="81"/>
        <v>N/A</v>
      </c>
      <c r="AC200" s="3" t="str">
        <f t="shared" si="82"/>
        <v>N/A</v>
      </c>
      <c r="AD200" s="3" t="str">
        <f t="shared" si="83"/>
        <v>N/A</v>
      </c>
    </row>
    <row r="201" spans="1:30" x14ac:dyDescent="0.35">
      <c r="A201" t="s">
        <v>180</v>
      </c>
      <c r="B201" t="s">
        <v>309</v>
      </c>
      <c r="C201" t="s">
        <v>879</v>
      </c>
      <c r="D201" t="s">
        <v>91</v>
      </c>
      <c r="E201" s="1">
        <v>17539</v>
      </c>
      <c r="F201" s="2" t="s">
        <v>1410</v>
      </c>
      <c r="G201" s="2">
        <v>45.41</v>
      </c>
      <c r="H201" t="s">
        <v>187</v>
      </c>
      <c r="I201" s="3">
        <f t="shared" si="84"/>
        <v>105234</v>
      </c>
      <c r="J201" s="3">
        <f t="shared" si="85"/>
        <v>107338.68000000001</v>
      </c>
      <c r="K201" s="3">
        <f t="shared" si="86"/>
        <v>109618.75</v>
      </c>
      <c r="L201" s="3">
        <f t="shared" si="87"/>
        <v>111021.87</v>
      </c>
      <c r="M201" t="str">
        <f t="shared" si="66"/>
        <v>N/A</v>
      </c>
      <c r="N201" s="3">
        <f t="shared" si="67"/>
        <v>107338.68000000001</v>
      </c>
      <c r="O201" s="3" t="str">
        <f t="shared" si="68"/>
        <v>N/A</v>
      </c>
      <c r="P201" s="3" t="str">
        <f t="shared" si="69"/>
        <v>N/A</v>
      </c>
      <c r="Q201" s="3" t="str">
        <f t="shared" si="70"/>
        <v>N/A</v>
      </c>
      <c r="R201" s="3" t="str">
        <f t="shared" si="71"/>
        <v>N/A</v>
      </c>
      <c r="S201" s="3" t="str">
        <f t="shared" si="72"/>
        <v>N/A</v>
      </c>
      <c r="T201" s="3" t="str">
        <f t="shared" si="73"/>
        <v>N/A</v>
      </c>
      <c r="U201" s="3" t="str">
        <f t="shared" si="74"/>
        <v>N/A</v>
      </c>
      <c r="V201" s="3" t="str">
        <f t="shared" si="75"/>
        <v>N/A</v>
      </c>
      <c r="W201" s="3" t="str">
        <f t="shared" si="76"/>
        <v>N/A</v>
      </c>
      <c r="X201" s="3" t="str">
        <f t="shared" si="77"/>
        <v>N/A</v>
      </c>
      <c r="Y201" s="3" t="str">
        <f t="shared" si="78"/>
        <v>N/A</v>
      </c>
      <c r="Z201" s="3" t="str">
        <f t="shared" si="79"/>
        <v>N/A</v>
      </c>
      <c r="AA201" s="3" t="str">
        <f t="shared" si="80"/>
        <v>N/A</v>
      </c>
      <c r="AB201" s="3" t="str">
        <f t="shared" si="81"/>
        <v>N/A</v>
      </c>
      <c r="AC201" s="3" t="str">
        <f t="shared" si="82"/>
        <v>N/A</v>
      </c>
      <c r="AD201" s="3" t="str">
        <f t="shared" si="83"/>
        <v>N/A</v>
      </c>
    </row>
    <row r="202" spans="1:30" x14ac:dyDescent="0.35">
      <c r="A202" t="s">
        <v>180</v>
      </c>
      <c r="B202" t="s">
        <v>235</v>
      </c>
      <c r="C202" t="s">
        <v>889</v>
      </c>
      <c r="D202" t="s">
        <v>91</v>
      </c>
      <c r="E202" s="1">
        <v>19173</v>
      </c>
      <c r="F202" s="2" t="s">
        <v>1352</v>
      </c>
      <c r="G202" s="2">
        <v>46.23</v>
      </c>
      <c r="H202" t="s">
        <v>187</v>
      </c>
      <c r="I202" s="3">
        <f t="shared" si="84"/>
        <v>115038</v>
      </c>
      <c r="J202" s="3">
        <f t="shared" si="85"/>
        <v>117338.76000000001</v>
      </c>
      <c r="K202" s="3">
        <f t="shared" si="86"/>
        <v>119831.25</v>
      </c>
      <c r="L202" s="3">
        <f t="shared" si="87"/>
        <v>121365.09</v>
      </c>
      <c r="M202" t="str">
        <f t="shared" si="66"/>
        <v>N/A</v>
      </c>
      <c r="N202" s="3">
        <f t="shared" si="67"/>
        <v>117338.76000000001</v>
      </c>
      <c r="O202" s="3" t="str">
        <f t="shared" si="68"/>
        <v>N/A</v>
      </c>
      <c r="P202" s="3" t="str">
        <f t="shared" si="69"/>
        <v>N/A</v>
      </c>
      <c r="Q202" s="3" t="str">
        <f t="shared" si="70"/>
        <v>N/A</v>
      </c>
      <c r="R202" s="3" t="str">
        <f t="shared" si="71"/>
        <v>N/A</v>
      </c>
      <c r="S202" s="3" t="str">
        <f t="shared" si="72"/>
        <v>N/A</v>
      </c>
      <c r="T202" s="3" t="str">
        <f t="shared" si="73"/>
        <v>N/A</v>
      </c>
      <c r="U202" s="3" t="str">
        <f t="shared" si="74"/>
        <v>N/A</v>
      </c>
      <c r="V202" s="3" t="str">
        <f t="shared" si="75"/>
        <v>N/A</v>
      </c>
      <c r="W202" s="3" t="str">
        <f t="shared" si="76"/>
        <v>N/A</v>
      </c>
      <c r="X202" s="3" t="str">
        <f t="shared" si="77"/>
        <v>N/A</v>
      </c>
      <c r="Y202" s="3" t="str">
        <f t="shared" si="78"/>
        <v>N/A</v>
      </c>
      <c r="Z202" s="3" t="str">
        <f t="shared" si="79"/>
        <v>N/A</v>
      </c>
      <c r="AA202" s="3" t="str">
        <f t="shared" si="80"/>
        <v>N/A</v>
      </c>
      <c r="AB202" s="3" t="str">
        <f t="shared" si="81"/>
        <v>N/A</v>
      </c>
      <c r="AC202" s="3" t="str">
        <f t="shared" si="82"/>
        <v>N/A</v>
      </c>
      <c r="AD202" s="3" t="str">
        <f t="shared" si="83"/>
        <v>N/A</v>
      </c>
    </row>
    <row r="203" spans="1:30" x14ac:dyDescent="0.35">
      <c r="A203" t="s">
        <v>180</v>
      </c>
      <c r="B203" t="s">
        <v>198</v>
      </c>
      <c r="C203" t="s">
        <v>900</v>
      </c>
      <c r="D203" t="s">
        <v>91</v>
      </c>
      <c r="E203" s="1">
        <v>11702</v>
      </c>
      <c r="F203" s="2" t="s">
        <v>1394</v>
      </c>
      <c r="G203" s="2">
        <v>28.95</v>
      </c>
      <c r="H203" t="s">
        <v>1197</v>
      </c>
      <c r="I203" s="3">
        <f t="shared" si="84"/>
        <v>70212</v>
      </c>
      <c r="J203" s="3">
        <f t="shared" si="85"/>
        <v>71616.240000000005</v>
      </c>
      <c r="K203" s="3">
        <f t="shared" si="86"/>
        <v>73137.5</v>
      </c>
      <c r="L203" s="3">
        <f t="shared" si="87"/>
        <v>74073.66</v>
      </c>
      <c r="M203" t="str">
        <f t="shared" si="66"/>
        <v>N/A</v>
      </c>
      <c r="N203" s="3">
        <f t="shared" si="67"/>
        <v>71616.240000000005</v>
      </c>
      <c r="O203" s="3" t="str">
        <f t="shared" si="68"/>
        <v>N/A</v>
      </c>
      <c r="P203" s="3" t="str">
        <f t="shared" si="69"/>
        <v>N/A</v>
      </c>
      <c r="Q203" s="3" t="str">
        <f t="shared" si="70"/>
        <v>N/A</v>
      </c>
      <c r="R203" s="3" t="str">
        <f t="shared" si="71"/>
        <v>N/A</v>
      </c>
      <c r="S203" s="3" t="str">
        <f t="shared" si="72"/>
        <v>N/A</v>
      </c>
      <c r="T203" s="3" t="str">
        <f t="shared" si="73"/>
        <v>N/A</v>
      </c>
      <c r="U203" s="3" t="str">
        <f t="shared" si="74"/>
        <v>N/A</v>
      </c>
      <c r="V203" s="3" t="str">
        <f t="shared" si="75"/>
        <v>N/A</v>
      </c>
      <c r="W203" s="3" t="str">
        <f t="shared" si="76"/>
        <v>N/A</v>
      </c>
      <c r="X203" s="3" t="str">
        <f t="shared" si="77"/>
        <v>N/A</v>
      </c>
      <c r="Y203" s="3" t="str">
        <f t="shared" si="78"/>
        <v>N/A</v>
      </c>
      <c r="Z203" s="3" t="str">
        <f t="shared" si="79"/>
        <v>N/A</v>
      </c>
      <c r="AA203" s="3" t="str">
        <f t="shared" si="80"/>
        <v>N/A</v>
      </c>
      <c r="AB203" s="3" t="str">
        <f t="shared" si="81"/>
        <v>N/A</v>
      </c>
      <c r="AC203" s="3" t="str">
        <f t="shared" si="82"/>
        <v>N/A</v>
      </c>
      <c r="AD203" s="3" t="str">
        <f t="shared" si="83"/>
        <v>N/A</v>
      </c>
    </row>
    <row r="204" spans="1:30" x14ac:dyDescent="0.35">
      <c r="A204" t="s">
        <v>180</v>
      </c>
      <c r="B204" t="s">
        <v>323</v>
      </c>
      <c r="C204" t="s">
        <v>939</v>
      </c>
      <c r="D204" t="s">
        <v>91</v>
      </c>
      <c r="E204" s="1">
        <v>8589</v>
      </c>
      <c r="F204" s="2" t="s">
        <v>1361</v>
      </c>
      <c r="G204" s="2">
        <v>21.72</v>
      </c>
      <c r="H204" t="s">
        <v>1197</v>
      </c>
      <c r="I204" s="3">
        <f t="shared" si="84"/>
        <v>51534</v>
      </c>
      <c r="J204" s="3">
        <f t="shared" si="85"/>
        <v>52564.68</v>
      </c>
      <c r="K204" s="3">
        <f t="shared" si="86"/>
        <v>53681.25</v>
      </c>
      <c r="L204" s="3">
        <f t="shared" si="87"/>
        <v>54368.37</v>
      </c>
      <c r="M204" t="str">
        <f t="shared" si="66"/>
        <v>N/A</v>
      </c>
      <c r="N204" s="3">
        <f t="shared" si="67"/>
        <v>52564.68</v>
      </c>
      <c r="O204" s="3" t="str">
        <f t="shared" si="68"/>
        <v>N/A</v>
      </c>
      <c r="P204" s="3" t="str">
        <f t="shared" si="69"/>
        <v>N/A</v>
      </c>
      <c r="Q204" s="3" t="str">
        <f t="shared" si="70"/>
        <v>N/A</v>
      </c>
      <c r="R204" s="3" t="str">
        <f t="shared" si="71"/>
        <v>N/A</v>
      </c>
      <c r="S204" s="3" t="str">
        <f t="shared" si="72"/>
        <v>N/A</v>
      </c>
      <c r="T204" s="3" t="str">
        <f t="shared" si="73"/>
        <v>N/A</v>
      </c>
      <c r="U204" s="3" t="str">
        <f t="shared" si="74"/>
        <v>N/A</v>
      </c>
      <c r="V204" s="3" t="str">
        <f t="shared" si="75"/>
        <v>N/A</v>
      </c>
      <c r="W204" s="3" t="str">
        <f t="shared" si="76"/>
        <v>N/A</v>
      </c>
      <c r="X204" s="3" t="str">
        <f t="shared" si="77"/>
        <v>N/A</v>
      </c>
      <c r="Y204" s="3" t="str">
        <f t="shared" si="78"/>
        <v>N/A</v>
      </c>
      <c r="Z204" s="3" t="str">
        <f t="shared" si="79"/>
        <v>N/A</v>
      </c>
      <c r="AA204" s="3" t="str">
        <f t="shared" si="80"/>
        <v>N/A</v>
      </c>
      <c r="AB204" s="3" t="str">
        <f t="shared" si="81"/>
        <v>N/A</v>
      </c>
      <c r="AC204" s="3" t="str">
        <f t="shared" si="82"/>
        <v>N/A</v>
      </c>
      <c r="AD204" s="3" t="str">
        <f t="shared" si="83"/>
        <v>N/A</v>
      </c>
    </row>
    <row r="205" spans="1:30" x14ac:dyDescent="0.35">
      <c r="A205" t="s">
        <v>180</v>
      </c>
      <c r="B205" t="s">
        <v>299</v>
      </c>
      <c r="C205" t="s">
        <v>944</v>
      </c>
      <c r="D205" t="s">
        <v>91</v>
      </c>
      <c r="E205" s="1">
        <v>13725</v>
      </c>
      <c r="F205" s="2" t="s">
        <v>1380</v>
      </c>
      <c r="G205" s="2">
        <v>34.19</v>
      </c>
      <c r="H205" t="s">
        <v>1197</v>
      </c>
      <c r="I205" s="3">
        <f t="shared" si="84"/>
        <v>82350</v>
      </c>
      <c r="J205" s="3">
        <f t="shared" si="85"/>
        <v>83997</v>
      </c>
      <c r="K205" s="3">
        <f t="shared" si="86"/>
        <v>85781.25</v>
      </c>
      <c r="L205" s="3">
        <f t="shared" si="87"/>
        <v>86879.25</v>
      </c>
      <c r="M205" t="str">
        <f t="shared" si="66"/>
        <v>N/A</v>
      </c>
      <c r="N205" s="3">
        <f t="shared" si="67"/>
        <v>83997</v>
      </c>
      <c r="O205" s="3" t="str">
        <f t="shared" si="68"/>
        <v>N/A</v>
      </c>
      <c r="P205" s="3" t="str">
        <f t="shared" si="69"/>
        <v>N/A</v>
      </c>
      <c r="Q205" s="3" t="str">
        <f t="shared" si="70"/>
        <v>N/A</v>
      </c>
      <c r="R205" s="3" t="str">
        <f t="shared" si="71"/>
        <v>N/A</v>
      </c>
      <c r="S205" s="3" t="str">
        <f t="shared" si="72"/>
        <v>N/A</v>
      </c>
      <c r="T205" s="3" t="str">
        <f t="shared" si="73"/>
        <v>N/A</v>
      </c>
      <c r="U205" s="3" t="str">
        <f t="shared" si="74"/>
        <v>N/A</v>
      </c>
      <c r="V205" s="3" t="str">
        <f t="shared" si="75"/>
        <v>N/A</v>
      </c>
      <c r="W205" s="3" t="str">
        <f t="shared" si="76"/>
        <v>N/A</v>
      </c>
      <c r="X205" s="3" t="str">
        <f t="shared" si="77"/>
        <v>N/A</v>
      </c>
      <c r="Y205" s="3" t="str">
        <f t="shared" si="78"/>
        <v>N/A</v>
      </c>
      <c r="Z205" s="3" t="str">
        <f t="shared" si="79"/>
        <v>N/A</v>
      </c>
      <c r="AA205" s="3" t="str">
        <f t="shared" si="80"/>
        <v>N/A</v>
      </c>
      <c r="AB205" s="3" t="str">
        <f t="shared" si="81"/>
        <v>N/A</v>
      </c>
      <c r="AC205" s="3" t="str">
        <f t="shared" si="82"/>
        <v>N/A</v>
      </c>
      <c r="AD205" s="3" t="str">
        <f t="shared" si="83"/>
        <v>N/A</v>
      </c>
    </row>
    <row r="206" spans="1:30" x14ac:dyDescent="0.35">
      <c r="A206" t="s">
        <v>180</v>
      </c>
      <c r="B206" t="s">
        <v>508</v>
      </c>
      <c r="C206" t="s">
        <v>945</v>
      </c>
      <c r="D206" t="s">
        <v>91</v>
      </c>
      <c r="E206" s="1">
        <v>25725</v>
      </c>
      <c r="F206" s="2" t="s">
        <v>1347</v>
      </c>
      <c r="G206" s="2">
        <v>50.29</v>
      </c>
      <c r="H206" t="s">
        <v>187</v>
      </c>
      <c r="I206" s="3">
        <f t="shared" si="84"/>
        <v>154350</v>
      </c>
      <c r="J206" s="3">
        <f t="shared" si="85"/>
        <v>157437</v>
      </c>
      <c r="K206" s="3">
        <f t="shared" si="86"/>
        <v>160781.25</v>
      </c>
      <c r="L206" s="3">
        <f t="shared" si="87"/>
        <v>162839.25</v>
      </c>
      <c r="M206" t="str">
        <f t="shared" si="66"/>
        <v>N/A</v>
      </c>
      <c r="N206" s="3">
        <f t="shared" si="67"/>
        <v>157437</v>
      </c>
      <c r="O206" s="3" t="str">
        <f t="shared" si="68"/>
        <v>N/A</v>
      </c>
      <c r="P206" s="3" t="str">
        <f t="shared" si="69"/>
        <v>N/A</v>
      </c>
      <c r="Q206" s="3" t="str">
        <f t="shared" si="70"/>
        <v>N/A</v>
      </c>
      <c r="R206" s="3" t="str">
        <f t="shared" si="71"/>
        <v>N/A</v>
      </c>
      <c r="S206" s="3" t="str">
        <f t="shared" si="72"/>
        <v>N/A</v>
      </c>
      <c r="T206" s="3" t="str">
        <f t="shared" si="73"/>
        <v>N/A</v>
      </c>
      <c r="U206" s="3" t="str">
        <f t="shared" si="74"/>
        <v>N/A</v>
      </c>
      <c r="V206" s="3" t="str">
        <f t="shared" si="75"/>
        <v>N/A</v>
      </c>
      <c r="W206" s="3" t="str">
        <f t="shared" si="76"/>
        <v>N/A</v>
      </c>
      <c r="X206" s="3" t="str">
        <f t="shared" si="77"/>
        <v>N/A</v>
      </c>
      <c r="Y206" s="3" t="str">
        <f t="shared" si="78"/>
        <v>N/A</v>
      </c>
      <c r="Z206" s="3" t="str">
        <f t="shared" si="79"/>
        <v>N/A</v>
      </c>
      <c r="AA206" s="3" t="str">
        <f t="shared" si="80"/>
        <v>N/A</v>
      </c>
      <c r="AB206" s="3" t="str">
        <f t="shared" si="81"/>
        <v>N/A</v>
      </c>
      <c r="AC206" s="3" t="str">
        <f t="shared" si="82"/>
        <v>N/A</v>
      </c>
      <c r="AD206" s="3" t="str">
        <f t="shared" si="83"/>
        <v>N/A</v>
      </c>
    </row>
    <row r="207" spans="1:30" x14ac:dyDescent="0.35">
      <c r="A207" t="s">
        <v>180</v>
      </c>
      <c r="B207" t="s">
        <v>416</v>
      </c>
      <c r="C207" t="s">
        <v>946</v>
      </c>
      <c r="D207" t="s">
        <v>91</v>
      </c>
      <c r="E207" s="1">
        <v>19991</v>
      </c>
      <c r="F207" s="2" t="s">
        <v>1378</v>
      </c>
      <c r="G207" s="2">
        <v>50.15</v>
      </c>
      <c r="H207" t="s">
        <v>187</v>
      </c>
      <c r="I207" s="3">
        <f t="shared" si="84"/>
        <v>119946</v>
      </c>
      <c r="J207" s="3">
        <f t="shared" si="85"/>
        <v>122344.92</v>
      </c>
      <c r="K207" s="3">
        <f t="shared" si="86"/>
        <v>124943.75</v>
      </c>
      <c r="L207" s="3">
        <f t="shared" si="87"/>
        <v>126543.03</v>
      </c>
      <c r="M207" t="str">
        <f t="shared" si="66"/>
        <v>N/A</v>
      </c>
      <c r="N207" s="3">
        <f t="shared" si="67"/>
        <v>122344.92</v>
      </c>
      <c r="O207" s="3" t="str">
        <f t="shared" si="68"/>
        <v>N/A</v>
      </c>
      <c r="P207" s="3" t="str">
        <f t="shared" si="69"/>
        <v>N/A</v>
      </c>
      <c r="Q207" s="3" t="str">
        <f t="shared" si="70"/>
        <v>N/A</v>
      </c>
      <c r="R207" s="3" t="str">
        <f t="shared" si="71"/>
        <v>N/A</v>
      </c>
      <c r="S207" s="3" t="str">
        <f t="shared" si="72"/>
        <v>N/A</v>
      </c>
      <c r="T207" s="3" t="str">
        <f t="shared" si="73"/>
        <v>N/A</v>
      </c>
      <c r="U207" s="3" t="str">
        <f t="shared" si="74"/>
        <v>N/A</v>
      </c>
      <c r="V207" s="3" t="str">
        <f t="shared" si="75"/>
        <v>N/A</v>
      </c>
      <c r="W207" s="3" t="str">
        <f t="shared" si="76"/>
        <v>N/A</v>
      </c>
      <c r="X207" s="3" t="str">
        <f t="shared" si="77"/>
        <v>N/A</v>
      </c>
      <c r="Y207" s="3" t="str">
        <f t="shared" si="78"/>
        <v>N/A</v>
      </c>
      <c r="Z207" s="3" t="str">
        <f t="shared" si="79"/>
        <v>N/A</v>
      </c>
      <c r="AA207" s="3" t="str">
        <f t="shared" si="80"/>
        <v>N/A</v>
      </c>
      <c r="AB207" s="3" t="str">
        <f t="shared" si="81"/>
        <v>N/A</v>
      </c>
      <c r="AC207" s="3" t="str">
        <f t="shared" si="82"/>
        <v>N/A</v>
      </c>
      <c r="AD207" s="3" t="str">
        <f t="shared" si="83"/>
        <v>N/A</v>
      </c>
    </row>
    <row r="208" spans="1:30" x14ac:dyDescent="0.35">
      <c r="A208" t="s">
        <v>180</v>
      </c>
      <c r="B208" t="s">
        <v>483</v>
      </c>
      <c r="C208" t="s">
        <v>954</v>
      </c>
      <c r="D208" t="s">
        <v>91</v>
      </c>
      <c r="E208" s="1">
        <v>15166</v>
      </c>
      <c r="F208" s="2" t="s">
        <v>1354</v>
      </c>
      <c r="G208" s="2">
        <v>40.42</v>
      </c>
      <c r="H208" t="s">
        <v>1197</v>
      </c>
      <c r="I208" s="3">
        <f t="shared" si="84"/>
        <v>90996</v>
      </c>
      <c r="J208" s="3">
        <f t="shared" si="85"/>
        <v>92815.92</v>
      </c>
      <c r="K208" s="3">
        <f t="shared" si="86"/>
        <v>94787.5</v>
      </c>
      <c r="L208" s="3">
        <f t="shared" si="87"/>
        <v>96000.78</v>
      </c>
      <c r="M208" t="str">
        <f t="shared" si="66"/>
        <v>N/A</v>
      </c>
      <c r="N208" s="3">
        <f t="shared" si="67"/>
        <v>92815.92</v>
      </c>
      <c r="O208" s="3" t="str">
        <f t="shared" si="68"/>
        <v>N/A</v>
      </c>
      <c r="P208" s="3" t="str">
        <f t="shared" si="69"/>
        <v>N/A</v>
      </c>
      <c r="Q208" s="3" t="str">
        <f t="shared" si="70"/>
        <v>N/A</v>
      </c>
      <c r="R208" s="3" t="str">
        <f t="shared" si="71"/>
        <v>N/A</v>
      </c>
      <c r="S208" s="3" t="str">
        <f t="shared" si="72"/>
        <v>N/A</v>
      </c>
      <c r="T208" s="3" t="str">
        <f t="shared" si="73"/>
        <v>N/A</v>
      </c>
      <c r="U208" s="3" t="str">
        <f t="shared" si="74"/>
        <v>N/A</v>
      </c>
      <c r="V208" s="3" t="str">
        <f t="shared" si="75"/>
        <v>N/A</v>
      </c>
      <c r="W208" s="3" t="str">
        <f t="shared" si="76"/>
        <v>N/A</v>
      </c>
      <c r="X208" s="3" t="str">
        <f t="shared" si="77"/>
        <v>N/A</v>
      </c>
      <c r="Y208" s="3" t="str">
        <f t="shared" si="78"/>
        <v>N/A</v>
      </c>
      <c r="Z208" s="3" t="str">
        <f t="shared" si="79"/>
        <v>N/A</v>
      </c>
      <c r="AA208" s="3" t="str">
        <f t="shared" si="80"/>
        <v>N/A</v>
      </c>
      <c r="AB208" s="3" t="str">
        <f t="shared" si="81"/>
        <v>N/A</v>
      </c>
      <c r="AC208" s="3" t="str">
        <f t="shared" si="82"/>
        <v>N/A</v>
      </c>
      <c r="AD208" s="3" t="str">
        <f t="shared" si="83"/>
        <v>N/A</v>
      </c>
    </row>
    <row r="209" spans="1:30" x14ac:dyDescent="0.35">
      <c r="A209" t="s">
        <v>180</v>
      </c>
      <c r="B209" t="s">
        <v>855</v>
      </c>
      <c r="C209" t="s">
        <v>968</v>
      </c>
      <c r="D209" t="s">
        <v>91</v>
      </c>
      <c r="E209" s="1">
        <v>10464</v>
      </c>
      <c r="F209" s="2" t="s">
        <v>1362</v>
      </c>
      <c r="G209" s="2">
        <v>28.4</v>
      </c>
      <c r="H209" t="s">
        <v>1197</v>
      </c>
      <c r="I209" s="3">
        <f t="shared" si="84"/>
        <v>62784</v>
      </c>
      <c r="J209" s="3">
        <f t="shared" si="85"/>
        <v>64039.68</v>
      </c>
      <c r="K209" s="3">
        <f t="shared" si="86"/>
        <v>65400</v>
      </c>
      <c r="L209" s="3">
        <f t="shared" si="87"/>
        <v>66237.119999999995</v>
      </c>
      <c r="M209" t="str">
        <f t="shared" si="66"/>
        <v>N/A</v>
      </c>
      <c r="N209" s="3">
        <f t="shared" si="67"/>
        <v>64039.68</v>
      </c>
      <c r="O209" s="3" t="str">
        <f t="shared" si="68"/>
        <v>N/A</v>
      </c>
      <c r="P209" s="3" t="str">
        <f t="shared" si="69"/>
        <v>N/A</v>
      </c>
      <c r="Q209" s="3" t="str">
        <f t="shared" si="70"/>
        <v>N/A</v>
      </c>
      <c r="R209" s="3" t="str">
        <f t="shared" si="71"/>
        <v>N/A</v>
      </c>
      <c r="S209" s="3" t="str">
        <f t="shared" si="72"/>
        <v>N/A</v>
      </c>
      <c r="T209" s="3" t="str">
        <f t="shared" si="73"/>
        <v>N/A</v>
      </c>
      <c r="U209" s="3" t="str">
        <f t="shared" si="74"/>
        <v>N/A</v>
      </c>
      <c r="V209" s="3" t="str">
        <f t="shared" si="75"/>
        <v>N/A</v>
      </c>
      <c r="W209" s="3" t="str">
        <f t="shared" si="76"/>
        <v>N/A</v>
      </c>
      <c r="X209" s="3" t="str">
        <f t="shared" si="77"/>
        <v>N/A</v>
      </c>
      <c r="Y209" s="3" t="str">
        <f t="shared" si="78"/>
        <v>N/A</v>
      </c>
      <c r="Z209" s="3" t="str">
        <f t="shared" si="79"/>
        <v>N/A</v>
      </c>
      <c r="AA209" s="3" t="str">
        <f t="shared" si="80"/>
        <v>N/A</v>
      </c>
      <c r="AB209" s="3" t="str">
        <f t="shared" si="81"/>
        <v>N/A</v>
      </c>
      <c r="AC209" s="3" t="str">
        <f t="shared" si="82"/>
        <v>N/A</v>
      </c>
      <c r="AD209" s="3" t="str">
        <f t="shared" si="83"/>
        <v>N/A</v>
      </c>
    </row>
    <row r="210" spans="1:30" x14ac:dyDescent="0.35">
      <c r="A210" t="s">
        <v>180</v>
      </c>
      <c r="B210" t="s">
        <v>543</v>
      </c>
      <c r="C210" t="s">
        <v>991</v>
      </c>
      <c r="D210" t="s">
        <v>91</v>
      </c>
      <c r="E210" s="1">
        <v>19409</v>
      </c>
      <c r="F210" s="2" t="s">
        <v>1395</v>
      </c>
      <c r="G210" s="2">
        <v>51.97</v>
      </c>
      <c r="H210" t="s">
        <v>187</v>
      </c>
      <c r="I210" s="3">
        <f t="shared" si="84"/>
        <v>116454</v>
      </c>
      <c r="J210" s="3">
        <f t="shared" si="85"/>
        <v>118783.08</v>
      </c>
      <c r="K210" s="3">
        <f t="shared" si="86"/>
        <v>121306.25</v>
      </c>
      <c r="L210" s="3">
        <f t="shared" si="87"/>
        <v>122858.97</v>
      </c>
      <c r="M210" t="str">
        <f t="shared" si="66"/>
        <v>N/A</v>
      </c>
      <c r="N210" s="3">
        <f t="shared" si="67"/>
        <v>118783.08</v>
      </c>
      <c r="O210" s="3" t="str">
        <f t="shared" si="68"/>
        <v>N/A</v>
      </c>
      <c r="P210" s="3" t="str">
        <f t="shared" si="69"/>
        <v>N/A</v>
      </c>
      <c r="Q210" s="3" t="str">
        <f t="shared" si="70"/>
        <v>N/A</v>
      </c>
      <c r="R210" s="3" t="str">
        <f t="shared" si="71"/>
        <v>N/A</v>
      </c>
      <c r="S210" s="3" t="str">
        <f t="shared" si="72"/>
        <v>N/A</v>
      </c>
      <c r="T210" s="3" t="str">
        <f t="shared" si="73"/>
        <v>N/A</v>
      </c>
      <c r="U210" s="3" t="str">
        <f t="shared" si="74"/>
        <v>N/A</v>
      </c>
      <c r="V210" s="3" t="str">
        <f t="shared" si="75"/>
        <v>N/A</v>
      </c>
      <c r="W210" s="3" t="str">
        <f t="shared" si="76"/>
        <v>N/A</v>
      </c>
      <c r="X210" s="3" t="str">
        <f t="shared" si="77"/>
        <v>N/A</v>
      </c>
      <c r="Y210" s="3" t="str">
        <f t="shared" si="78"/>
        <v>N/A</v>
      </c>
      <c r="Z210" s="3" t="str">
        <f t="shared" si="79"/>
        <v>N/A</v>
      </c>
      <c r="AA210" s="3" t="str">
        <f t="shared" si="80"/>
        <v>N/A</v>
      </c>
      <c r="AB210" s="3" t="str">
        <f t="shared" si="81"/>
        <v>N/A</v>
      </c>
      <c r="AC210" s="3" t="str">
        <f t="shared" si="82"/>
        <v>N/A</v>
      </c>
      <c r="AD210" s="3" t="str">
        <f t="shared" si="83"/>
        <v>N/A</v>
      </c>
    </row>
    <row r="211" spans="1:30" x14ac:dyDescent="0.35">
      <c r="A211" t="s">
        <v>180</v>
      </c>
      <c r="B211" t="s">
        <v>380</v>
      </c>
      <c r="C211" t="s">
        <v>995</v>
      </c>
      <c r="D211" t="s">
        <v>91</v>
      </c>
      <c r="E211" s="1">
        <v>18965</v>
      </c>
      <c r="F211" s="2" t="s">
        <v>1343</v>
      </c>
      <c r="G211" s="2">
        <v>49.14</v>
      </c>
      <c r="H211" t="s">
        <v>187</v>
      </c>
      <c r="I211" s="3">
        <f t="shared" si="84"/>
        <v>113790</v>
      </c>
      <c r="J211" s="3">
        <f t="shared" si="85"/>
        <v>116065.8</v>
      </c>
      <c r="K211" s="3">
        <f t="shared" si="86"/>
        <v>118531.25</v>
      </c>
      <c r="L211" s="3">
        <f t="shared" si="87"/>
        <v>120048.45</v>
      </c>
      <c r="M211" t="str">
        <f t="shared" si="66"/>
        <v>N/A</v>
      </c>
      <c r="N211" s="3">
        <f t="shared" si="67"/>
        <v>116065.8</v>
      </c>
      <c r="O211" s="3" t="str">
        <f t="shared" si="68"/>
        <v>N/A</v>
      </c>
      <c r="P211" s="3" t="str">
        <f t="shared" si="69"/>
        <v>N/A</v>
      </c>
      <c r="Q211" s="3" t="str">
        <f t="shared" si="70"/>
        <v>N/A</v>
      </c>
      <c r="R211" s="3" t="str">
        <f t="shared" si="71"/>
        <v>N/A</v>
      </c>
      <c r="S211" s="3" t="str">
        <f t="shared" si="72"/>
        <v>N/A</v>
      </c>
      <c r="T211" s="3" t="str">
        <f t="shared" si="73"/>
        <v>N/A</v>
      </c>
      <c r="U211" s="3" t="str">
        <f t="shared" si="74"/>
        <v>N/A</v>
      </c>
      <c r="V211" s="3" t="str">
        <f t="shared" si="75"/>
        <v>N/A</v>
      </c>
      <c r="W211" s="3" t="str">
        <f t="shared" si="76"/>
        <v>N/A</v>
      </c>
      <c r="X211" s="3" t="str">
        <f t="shared" si="77"/>
        <v>N/A</v>
      </c>
      <c r="Y211" s="3" t="str">
        <f t="shared" si="78"/>
        <v>N/A</v>
      </c>
      <c r="Z211" s="3" t="str">
        <f t="shared" si="79"/>
        <v>N/A</v>
      </c>
      <c r="AA211" s="3" t="str">
        <f t="shared" si="80"/>
        <v>N/A</v>
      </c>
      <c r="AB211" s="3" t="str">
        <f t="shared" si="81"/>
        <v>N/A</v>
      </c>
      <c r="AC211" s="3" t="str">
        <f t="shared" si="82"/>
        <v>N/A</v>
      </c>
      <c r="AD211" s="3" t="str">
        <f t="shared" si="83"/>
        <v>N/A</v>
      </c>
    </row>
    <row r="212" spans="1:30" x14ac:dyDescent="0.35">
      <c r="A212" t="s">
        <v>180</v>
      </c>
      <c r="B212" t="s">
        <v>392</v>
      </c>
      <c r="C212" t="s">
        <v>996</v>
      </c>
      <c r="D212" t="s">
        <v>91</v>
      </c>
      <c r="E212" s="1">
        <v>11940</v>
      </c>
      <c r="F212" s="2" t="s">
        <v>1379</v>
      </c>
      <c r="G212" s="2">
        <v>34.28</v>
      </c>
      <c r="H212" t="s">
        <v>1197</v>
      </c>
      <c r="I212" s="3">
        <f t="shared" si="84"/>
        <v>71640</v>
      </c>
      <c r="J212" s="3">
        <f t="shared" si="85"/>
        <v>73072.800000000003</v>
      </c>
      <c r="K212" s="3">
        <f t="shared" si="86"/>
        <v>74625</v>
      </c>
      <c r="L212" s="3">
        <f t="shared" si="87"/>
        <v>75580.2</v>
      </c>
      <c r="M212" t="str">
        <f t="shared" si="66"/>
        <v>N/A</v>
      </c>
      <c r="N212" s="3">
        <f t="shared" si="67"/>
        <v>73072.800000000003</v>
      </c>
      <c r="O212" s="3" t="str">
        <f t="shared" si="68"/>
        <v>N/A</v>
      </c>
      <c r="P212" s="3" t="str">
        <f t="shared" si="69"/>
        <v>N/A</v>
      </c>
      <c r="Q212" s="3" t="str">
        <f t="shared" si="70"/>
        <v>N/A</v>
      </c>
      <c r="R212" s="3" t="str">
        <f t="shared" si="71"/>
        <v>N/A</v>
      </c>
      <c r="S212" s="3" t="str">
        <f t="shared" si="72"/>
        <v>N/A</v>
      </c>
      <c r="T212" s="3" t="str">
        <f t="shared" si="73"/>
        <v>N/A</v>
      </c>
      <c r="U212" s="3" t="str">
        <f t="shared" si="74"/>
        <v>N/A</v>
      </c>
      <c r="V212" s="3" t="str">
        <f t="shared" si="75"/>
        <v>N/A</v>
      </c>
      <c r="W212" s="3" t="str">
        <f t="shared" si="76"/>
        <v>N/A</v>
      </c>
      <c r="X212" s="3" t="str">
        <f t="shared" si="77"/>
        <v>N/A</v>
      </c>
      <c r="Y212" s="3" t="str">
        <f t="shared" si="78"/>
        <v>N/A</v>
      </c>
      <c r="Z212" s="3" t="str">
        <f t="shared" si="79"/>
        <v>N/A</v>
      </c>
      <c r="AA212" s="3" t="str">
        <f t="shared" si="80"/>
        <v>N/A</v>
      </c>
      <c r="AB212" s="3" t="str">
        <f t="shared" si="81"/>
        <v>N/A</v>
      </c>
      <c r="AC212" s="3" t="str">
        <f t="shared" si="82"/>
        <v>N/A</v>
      </c>
      <c r="AD212" s="3" t="str">
        <f t="shared" si="83"/>
        <v>N/A</v>
      </c>
    </row>
    <row r="213" spans="1:30" x14ac:dyDescent="0.35">
      <c r="A213" t="s">
        <v>180</v>
      </c>
      <c r="B213" t="s">
        <v>456</v>
      </c>
      <c r="C213" t="s">
        <v>1037</v>
      </c>
      <c r="D213" t="s">
        <v>91</v>
      </c>
      <c r="E213" s="1">
        <v>28519</v>
      </c>
      <c r="F213" s="2" t="s">
        <v>1413</v>
      </c>
      <c r="G213" s="2">
        <v>59.42</v>
      </c>
      <c r="H213" t="s">
        <v>187</v>
      </c>
      <c r="I213" s="3">
        <f t="shared" si="84"/>
        <v>171114</v>
      </c>
      <c r="J213" s="3">
        <f t="shared" si="85"/>
        <v>174536.28</v>
      </c>
      <c r="K213" s="3">
        <f t="shared" si="86"/>
        <v>178243.75</v>
      </c>
      <c r="L213" s="3">
        <f t="shared" si="87"/>
        <v>180525.27</v>
      </c>
      <c r="M213" t="str">
        <f t="shared" si="66"/>
        <v>N/A</v>
      </c>
      <c r="N213" s="3">
        <f t="shared" si="67"/>
        <v>174536.28</v>
      </c>
      <c r="O213" s="3" t="str">
        <f t="shared" si="68"/>
        <v>N/A</v>
      </c>
      <c r="P213" s="3" t="str">
        <f t="shared" si="69"/>
        <v>N/A</v>
      </c>
      <c r="Q213" s="3" t="str">
        <f t="shared" si="70"/>
        <v>N/A</v>
      </c>
      <c r="R213" s="3" t="str">
        <f t="shared" si="71"/>
        <v>N/A</v>
      </c>
      <c r="S213" s="3" t="str">
        <f t="shared" si="72"/>
        <v>N/A</v>
      </c>
      <c r="T213" s="3" t="str">
        <f t="shared" si="73"/>
        <v>N/A</v>
      </c>
      <c r="U213" s="3" t="str">
        <f t="shared" si="74"/>
        <v>N/A</v>
      </c>
      <c r="V213" s="3" t="str">
        <f t="shared" si="75"/>
        <v>N/A</v>
      </c>
      <c r="W213" s="3" t="str">
        <f t="shared" si="76"/>
        <v>N/A</v>
      </c>
      <c r="X213" s="3" t="str">
        <f t="shared" si="77"/>
        <v>N/A</v>
      </c>
      <c r="Y213" s="3" t="str">
        <f t="shared" si="78"/>
        <v>N/A</v>
      </c>
      <c r="Z213" s="3" t="str">
        <f t="shared" si="79"/>
        <v>N/A</v>
      </c>
      <c r="AA213" s="3" t="str">
        <f t="shared" si="80"/>
        <v>N/A</v>
      </c>
      <c r="AB213" s="3" t="str">
        <f t="shared" si="81"/>
        <v>N/A</v>
      </c>
      <c r="AC213" s="3" t="str">
        <f t="shared" si="82"/>
        <v>N/A</v>
      </c>
      <c r="AD213" s="3" t="str">
        <f t="shared" si="83"/>
        <v>N/A</v>
      </c>
    </row>
    <row r="214" spans="1:30" x14ac:dyDescent="0.35">
      <c r="A214" t="s">
        <v>180</v>
      </c>
      <c r="B214" t="s">
        <v>488</v>
      </c>
      <c r="C214" t="s">
        <v>1040</v>
      </c>
      <c r="D214" t="s">
        <v>91</v>
      </c>
      <c r="E214" s="1">
        <v>11141</v>
      </c>
      <c r="F214" s="2" t="s">
        <v>1372</v>
      </c>
      <c r="G214" s="2">
        <v>30.05</v>
      </c>
      <c r="H214" t="s">
        <v>1197</v>
      </c>
      <c r="I214" s="3">
        <f t="shared" si="84"/>
        <v>66846</v>
      </c>
      <c r="J214" s="3">
        <f t="shared" si="85"/>
        <v>68182.92</v>
      </c>
      <c r="K214" s="3">
        <f t="shared" si="86"/>
        <v>69631.25</v>
      </c>
      <c r="L214" s="3">
        <f t="shared" si="87"/>
        <v>70522.53</v>
      </c>
      <c r="M214" t="str">
        <f t="shared" si="66"/>
        <v>N/A</v>
      </c>
      <c r="N214" s="3">
        <f t="shared" si="67"/>
        <v>68182.92</v>
      </c>
      <c r="O214" s="3" t="str">
        <f t="shared" si="68"/>
        <v>N/A</v>
      </c>
      <c r="P214" s="3" t="str">
        <f t="shared" si="69"/>
        <v>N/A</v>
      </c>
      <c r="Q214" s="3" t="str">
        <f t="shared" si="70"/>
        <v>N/A</v>
      </c>
      <c r="R214" s="3" t="str">
        <f t="shared" si="71"/>
        <v>N/A</v>
      </c>
      <c r="S214" s="3" t="str">
        <f t="shared" si="72"/>
        <v>N/A</v>
      </c>
      <c r="T214" s="3" t="str">
        <f t="shared" si="73"/>
        <v>N/A</v>
      </c>
      <c r="U214" s="3" t="str">
        <f t="shared" si="74"/>
        <v>N/A</v>
      </c>
      <c r="V214" s="3" t="str">
        <f t="shared" si="75"/>
        <v>N/A</v>
      </c>
      <c r="W214" s="3" t="str">
        <f t="shared" si="76"/>
        <v>N/A</v>
      </c>
      <c r="X214" s="3" t="str">
        <f t="shared" si="77"/>
        <v>N/A</v>
      </c>
      <c r="Y214" s="3" t="str">
        <f t="shared" si="78"/>
        <v>N/A</v>
      </c>
      <c r="Z214" s="3" t="str">
        <f t="shared" si="79"/>
        <v>N/A</v>
      </c>
      <c r="AA214" s="3" t="str">
        <f t="shared" si="80"/>
        <v>N/A</v>
      </c>
      <c r="AB214" s="3" t="str">
        <f t="shared" si="81"/>
        <v>N/A</v>
      </c>
      <c r="AC214" s="3" t="str">
        <f t="shared" si="82"/>
        <v>N/A</v>
      </c>
      <c r="AD214" s="3" t="str">
        <f t="shared" si="83"/>
        <v>N/A</v>
      </c>
    </row>
    <row r="215" spans="1:30" x14ac:dyDescent="0.35">
      <c r="A215" t="s">
        <v>180</v>
      </c>
      <c r="B215" t="s">
        <v>360</v>
      </c>
      <c r="C215" t="s">
        <v>1041</v>
      </c>
      <c r="D215" t="s">
        <v>91</v>
      </c>
      <c r="E215" s="1">
        <v>18443</v>
      </c>
      <c r="F215" s="2" t="s">
        <v>1336</v>
      </c>
      <c r="G215" s="2">
        <v>50.2</v>
      </c>
      <c r="H215" t="s">
        <v>187</v>
      </c>
      <c r="I215" s="3">
        <f t="shared" si="84"/>
        <v>110658</v>
      </c>
      <c r="J215" s="3">
        <f t="shared" si="85"/>
        <v>112871.16</v>
      </c>
      <c r="K215" s="3">
        <f t="shared" si="86"/>
        <v>115268.75</v>
      </c>
      <c r="L215" s="3">
        <f t="shared" si="87"/>
        <v>116744.19</v>
      </c>
      <c r="M215" t="str">
        <f t="shared" si="66"/>
        <v>N/A</v>
      </c>
      <c r="N215" s="3">
        <f t="shared" si="67"/>
        <v>112871.16</v>
      </c>
      <c r="O215" s="3" t="str">
        <f t="shared" si="68"/>
        <v>N/A</v>
      </c>
      <c r="P215" s="3" t="str">
        <f t="shared" si="69"/>
        <v>N/A</v>
      </c>
      <c r="Q215" s="3" t="str">
        <f t="shared" si="70"/>
        <v>N/A</v>
      </c>
      <c r="R215" s="3" t="str">
        <f t="shared" si="71"/>
        <v>N/A</v>
      </c>
      <c r="S215" s="3" t="str">
        <f t="shared" si="72"/>
        <v>N/A</v>
      </c>
      <c r="T215" s="3" t="str">
        <f t="shared" si="73"/>
        <v>N/A</v>
      </c>
      <c r="U215" s="3" t="str">
        <f t="shared" si="74"/>
        <v>N/A</v>
      </c>
      <c r="V215" s="3" t="str">
        <f t="shared" si="75"/>
        <v>N/A</v>
      </c>
      <c r="W215" s="3" t="str">
        <f t="shared" si="76"/>
        <v>N/A</v>
      </c>
      <c r="X215" s="3" t="str">
        <f t="shared" si="77"/>
        <v>N/A</v>
      </c>
      <c r="Y215" s="3" t="str">
        <f t="shared" si="78"/>
        <v>N/A</v>
      </c>
      <c r="Z215" s="3" t="str">
        <f t="shared" si="79"/>
        <v>N/A</v>
      </c>
      <c r="AA215" s="3" t="str">
        <f t="shared" si="80"/>
        <v>N/A</v>
      </c>
      <c r="AB215" s="3" t="str">
        <f t="shared" si="81"/>
        <v>N/A</v>
      </c>
      <c r="AC215" s="3" t="str">
        <f t="shared" si="82"/>
        <v>N/A</v>
      </c>
      <c r="AD215" s="3" t="str">
        <f t="shared" si="83"/>
        <v>N/A</v>
      </c>
    </row>
    <row r="216" spans="1:30" x14ac:dyDescent="0.35">
      <c r="A216" t="s">
        <v>180</v>
      </c>
      <c r="B216" t="s">
        <v>629</v>
      </c>
      <c r="C216" t="s">
        <v>1056</v>
      </c>
      <c r="D216" t="s">
        <v>91</v>
      </c>
      <c r="E216" s="1">
        <v>22355</v>
      </c>
      <c r="F216" s="2" t="s">
        <v>1403</v>
      </c>
      <c r="G216" s="2">
        <v>59.67</v>
      </c>
      <c r="H216" t="s">
        <v>187</v>
      </c>
      <c r="I216" s="3">
        <f t="shared" si="84"/>
        <v>134130</v>
      </c>
      <c r="J216" s="3">
        <f t="shared" si="85"/>
        <v>136812.6</v>
      </c>
      <c r="K216" s="3">
        <f t="shared" si="86"/>
        <v>139718.75</v>
      </c>
      <c r="L216" s="3">
        <f t="shared" si="87"/>
        <v>141507.15</v>
      </c>
      <c r="M216" t="str">
        <f t="shared" si="66"/>
        <v>N/A</v>
      </c>
      <c r="N216" s="3">
        <f t="shared" si="67"/>
        <v>136812.6</v>
      </c>
      <c r="O216" s="3" t="str">
        <f t="shared" si="68"/>
        <v>N/A</v>
      </c>
      <c r="P216" s="3" t="str">
        <f t="shared" si="69"/>
        <v>N/A</v>
      </c>
      <c r="Q216" s="3" t="str">
        <f t="shared" si="70"/>
        <v>N/A</v>
      </c>
      <c r="R216" s="3" t="str">
        <f t="shared" si="71"/>
        <v>N/A</v>
      </c>
      <c r="S216" s="3" t="str">
        <f t="shared" si="72"/>
        <v>N/A</v>
      </c>
      <c r="T216" s="3" t="str">
        <f t="shared" si="73"/>
        <v>N/A</v>
      </c>
      <c r="U216" s="3" t="str">
        <f t="shared" si="74"/>
        <v>N/A</v>
      </c>
      <c r="V216" s="3" t="str">
        <f t="shared" si="75"/>
        <v>N/A</v>
      </c>
      <c r="W216" s="3" t="str">
        <f t="shared" si="76"/>
        <v>N/A</v>
      </c>
      <c r="X216" s="3" t="str">
        <f t="shared" si="77"/>
        <v>N/A</v>
      </c>
      <c r="Y216" s="3" t="str">
        <f t="shared" si="78"/>
        <v>N/A</v>
      </c>
      <c r="Z216" s="3" t="str">
        <f t="shared" si="79"/>
        <v>N/A</v>
      </c>
      <c r="AA216" s="3" t="str">
        <f t="shared" si="80"/>
        <v>N/A</v>
      </c>
      <c r="AB216" s="3" t="str">
        <f t="shared" si="81"/>
        <v>N/A</v>
      </c>
      <c r="AC216" s="3" t="str">
        <f t="shared" si="82"/>
        <v>N/A</v>
      </c>
      <c r="AD216" s="3" t="str">
        <f t="shared" si="83"/>
        <v>N/A</v>
      </c>
    </row>
    <row r="217" spans="1:30" x14ac:dyDescent="0.35">
      <c r="A217" t="s">
        <v>180</v>
      </c>
      <c r="B217" t="s">
        <v>244</v>
      </c>
      <c r="C217" t="s">
        <v>1063</v>
      </c>
      <c r="D217" t="s">
        <v>91</v>
      </c>
      <c r="E217" s="1">
        <v>7467</v>
      </c>
      <c r="F217" s="2" t="s">
        <v>1333</v>
      </c>
      <c r="G217" s="2">
        <v>18.02</v>
      </c>
      <c r="H217" t="s">
        <v>1197</v>
      </c>
      <c r="I217" s="3">
        <f t="shared" si="84"/>
        <v>44802</v>
      </c>
      <c r="J217" s="3">
        <f t="shared" si="85"/>
        <v>45698.04</v>
      </c>
      <c r="K217" s="3">
        <f t="shared" si="86"/>
        <v>46668.75</v>
      </c>
      <c r="L217" s="3">
        <f t="shared" si="87"/>
        <v>47266.11</v>
      </c>
      <c r="M217" t="str">
        <f t="shared" si="66"/>
        <v>N/A</v>
      </c>
      <c r="N217" s="3">
        <f t="shared" si="67"/>
        <v>45698.04</v>
      </c>
      <c r="O217" s="3" t="str">
        <f t="shared" si="68"/>
        <v>N/A</v>
      </c>
      <c r="P217" s="3" t="str">
        <f t="shared" si="69"/>
        <v>N/A</v>
      </c>
      <c r="Q217" s="3" t="str">
        <f t="shared" si="70"/>
        <v>N/A</v>
      </c>
      <c r="R217" s="3" t="str">
        <f t="shared" si="71"/>
        <v>N/A</v>
      </c>
      <c r="S217" s="3" t="str">
        <f t="shared" si="72"/>
        <v>N/A</v>
      </c>
      <c r="T217" s="3" t="str">
        <f t="shared" si="73"/>
        <v>N/A</v>
      </c>
      <c r="U217" s="3" t="str">
        <f t="shared" si="74"/>
        <v>N/A</v>
      </c>
      <c r="V217" s="3" t="str">
        <f t="shared" si="75"/>
        <v>N/A</v>
      </c>
      <c r="W217" s="3" t="str">
        <f t="shared" si="76"/>
        <v>N/A</v>
      </c>
      <c r="X217" s="3" t="str">
        <f t="shared" si="77"/>
        <v>N/A</v>
      </c>
      <c r="Y217" s="3" t="str">
        <f t="shared" si="78"/>
        <v>N/A</v>
      </c>
      <c r="Z217" s="3" t="str">
        <f t="shared" si="79"/>
        <v>N/A</v>
      </c>
      <c r="AA217" s="3" t="str">
        <f t="shared" si="80"/>
        <v>N/A</v>
      </c>
      <c r="AB217" s="3" t="str">
        <f t="shared" si="81"/>
        <v>N/A</v>
      </c>
      <c r="AC217" s="3" t="str">
        <f t="shared" si="82"/>
        <v>N/A</v>
      </c>
      <c r="AD217" s="3" t="str">
        <f t="shared" si="83"/>
        <v>N/A</v>
      </c>
    </row>
    <row r="218" spans="1:30" x14ac:dyDescent="0.35">
      <c r="A218" t="s">
        <v>180</v>
      </c>
      <c r="B218" t="s">
        <v>280</v>
      </c>
      <c r="C218" t="s">
        <v>1064</v>
      </c>
      <c r="D218" t="s">
        <v>91</v>
      </c>
      <c r="E218" s="1">
        <v>20421</v>
      </c>
      <c r="F218" s="2" t="s">
        <v>1346</v>
      </c>
      <c r="G218" s="2">
        <v>55.55</v>
      </c>
      <c r="H218" t="s">
        <v>187</v>
      </c>
      <c r="I218" s="3">
        <f t="shared" si="84"/>
        <v>122526</v>
      </c>
      <c r="J218" s="3">
        <f t="shared" si="85"/>
        <v>124976.52</v>
      </c>
      <c r="K218" s="3">
        <f t="shared" si="86"/>
        <v>127631.25</v>
      </c>
      <c r="L218" s="3">
        <f t="shared" si="87"/>
        <v>129264.93000000001</v>
      </c>
      <c r="M218" t="str">
        <f t="shared" si="66"/>
        <v>N/A</v>
      </c>
      <c r="N218" s="3">
        <f t="shared" si="67"/>
        <v>124976.52</v>
      </c>
      <c r="O218" s="3" t="str">
        <f t="shared" si="68"/>
        <v>N/A</v>
      </c>
      <c r="P218" s="3" t="str">
        <f t="shared" si="69"/>
        <v>N/A</v>
      </c>
      <c r="Q218" s="3" t="str">
        <f t="shared" si="70"/>
        <v>N/A</v>
      </c>
      <c r="R218" s="3" t="str">
        <f t="shared" si="71"/>
        <v>N/A</v>
      </c>
      <c r="S218" s="3" t="str">
        <f t="shared" si="72"/>
        <v>N/A</v>
      </c>
      <c r="T218" s="3" t="str">
        <f t="shared" si="73"/>
        <v>N/A</v>
      </c>
      <c r="U218" s="3" t="str">
        <f t="shared" si="74"/>
        <v>N/A</v>
      </c>
      <c r="V218" s="3" t="str">
        <f t="shared" si="75"/>
        <v>N/A</v>
      </c>
      <c r="W218" s="3" t="str">
        <f t="shared" si="76"/>
        <v>N/A</v>
      </c>
      <c r="X218" s="3" t="str">
        <f t="shared" si="77"/>
        <v>N/A</v>
      </c>
      <c r="Y218" s="3" t="str">
        <f t="shared" si="78"/>
        <v>N/A</v>
      </c>
      <c r="Z218" s="3" t="str">
        <f t="shared" si="79"/>
        <v>N/A</v>
      </c>
      <c r="AA218" s="3" t="str">
        <f t="shared" si="80"/>
        <v>N/A</v>
      </c>
      <c r="AB218" s="3" t="str">
        <f t="shared" si="81"/>
        <v>N/A</v>
      </c>
      <c r="AC218" s="3" t="str">
        <f t="shared" si="82"/>
        <v>N/A</v>
      </c>
      <c r="AD218" s="3" t="str">
        <f t="shared" si="83"/>
        <v>N/A</v>
      </c>
    </row>
    <row r="219" spans="1:30" x14ac:dyDescent="0.35">
      <c r="A219" t="s">
        <v>180</v>
      </c>
      <c r="B219" t="s">
        <v>389</v>
      </c>
      <c r="C219" t="s">
        <v>1069</v>
      </c>
      <c r="D219" t="s">
        <v>91</v>
      </c>
      <c r="E219" s="1">
        <v>15548</v>
      </c>
      <c r="F219" s="2" t="s">
        <v>1331</v>
      </c>
      <c r="G219" s="2">
        <v>40.78</v>
      </c>
      <c r="H219" t="s">
        <v>187</v>
      </c>
      <c r="I219" s="3">
        <f t="shared" si="84"/>
        <v>93288</v>
      </c>
      <c r="J219" s="3">
        <f t="shared" si="85"/>
        <v>95153.76</v>
      </c>
      <c r="K219" s="3">
        <f t="shared" si="86"/>
        <v>97175</v>
      </c>
      <c r="L219" s="3">
        <f t="shared" si="87"/>
        <v>98418.84</v>
      </c>
      <c r="M219" t="str">
        <f t="shared" si="66"/>
        <v>N/A</v>
      </c>
      <c r="N219" s="3">
        <f t="shared" si="67"/>
        <v>95153.76</v>
      </c>
      <c r="O219" s="3" t="str">
        <f t="shared" si="68"/>
        <v>N/A</v>
      </c>
      <c r="P219" s="3" t="str">
        <f t="shared" si="69"/>
        <v>N/A</v>
      </c>
      <c r="Q219" s="3" t="str">
        <f t="shared" si="70"/>
        <v>N/A</v>
      </c>
      <c r="R219" s="3" t="str">
        <f t="shared" si="71"/>
        <v>N/A</v>
      </c>
      <c r="S219" s="3" t="str">
        <f t="shared" si="72"/>
        <v>N/A</v>
      </c>
      <c r="T219" s="3" t="str">
        <f t="shared" si="73"/>
        <v>N/A</v>
      </c>
      <c r="U219" s="3" t="str">
        <f t="shared" si="74"/>
        <v>N/A</v>
      </c>
      <c r="V219" s="3" t="str">
        <f t="shared" si="75"/>
        <v>N/A</v>
      </c>
      <c r="W219" s="3" t="str">
        <f t="shared" si="76"/>
        <v>N/A</v>
      </c>
      <c r="X219" s="3" t="str">
        <f t="shared" si="77"/>
        <v>N/A</v>
      </c>
      <c r="Y219" s="3" t="str">
        <f t="shared" si="78"/>
        <v>N/A</v>
      </c>
      <c r="Z219" s="3" t="str">
        <f t="shared" si="79"/>
        <v>N/A</v>
      </c>
      <c r="AA219" s="3" t="str">
        <f t="shared" si="80"/>
        <v>N/A</v>
      </c>
      <c r="AB219" s="3" t="str">
        <f t="shared" si="81"/>
        <v>N/A</v>
      </c>
      <c r="AC219" s="3" t="str">
        <f t="shared" si="82"/>
        <v>N/A</v>
      </c>
      <c r="AD219" s="3" t="str">
        <f t="shared" si="83"/>
        <v>N/A</v>
      </c>
    </row>
    <row r="220" spans="1:30" x14ac:dyDescent="0.35">
      <c r="A220" t="s">
        <v>180</v>
      </c>
      <c r="B220" t="s">
        <v>305</v>
      </c>
      <c r="C220" t="s">
        <v>1075</v>
      </c>
      <c r="D220" t="s">
        <v>91</v>
      </c>
      <c r="E220" s="1">
        <v>17748</v>
      </c>
      <c r="F220" s="2" t="s">
        <v>1389</v>
      </c>
      <c r="G220" s="2">
        <v>41.71</v>
      </c>
      <c r="H220" t="s">
        <v>187</v>
      </c>
      <c r="I220" s="3">
        <f t="shared" si="84"/>
        <v>106488</v>
      </c>
      <c r="J220" s="3">
        <f t="shared" si="85"/>
        <v>108617.76</v>
      </c>
      <c r="K220" s="3">
        <f t="shared" si="86"/>
        <v>110925</v>
      </c>
      <c r="L220" s="3">
        <f t="shared" si="87"/>
        <v>112344.84</v>
      </c>
      <c r="M220" t="str">
        <f t="shared" si="66"/>
        <v>N/A</v>
      </c>
      <c r="N220" s="3">
        <f t="shared" si="67"/>
        <v>108617.76</v>
      </c>
      <c r="O220" s="3" t="str">
        <f t="shared" si="68"/>
        <v>N/A</v>
      </c>
      <c r="P220" s="3" t="str">
        <f t="shared" si="69"/>
        <v>N/A</v>
      </c>
      <c r="Q220" s="3" t="str">
        <f t="shared" si="70"/>
        <v>N/A</v>
      </c>
      <c r="R220" s="3" t="str">
        <f t="shared" si="71"/>
        <v>N/A</v>
      </c>
      <c r="S220" s="3" t="str">
        <f t="shared" si="72"/>
        <v>N/A</v>
      </c>
      <c r="T220" s="3" t="str">
        <f t="shared" si="73"/>
        <v>N/A</v>
      </c>
      <c r="U220" s="3" t="str">
        <f t="shared" si="74"/>
        <v>N/A</v>
      </c>
      <c r="V220" s="3" t="str">
        <f t="shared" si="75"/>
        <v>N/A</v>
      </c>
      <c r="W220" s="3" t="str">
        <f t="shared" si="76"/>
        <v>N/A</v>
      </c>
      <c r="X220" s="3" t="str">
        <f t="shared" si="77"/>
        <v>N/A</v>
      </c>
      <c r="Y220" s="3" t="str">
        <f t="shared" si="78"/>
        <v>N/A</v>
      </c>
      <c r="Z220" s="3" t="str">
        <f t="shared" si="79"/>
        <v>N/A</v>
      </c>
      <c r="AA220" s="3" t="str">
        <f t="shared" si="80"/>
        <v>N/A</v>
      </c>
      <c r="AB220" s="3" t="str">
        <f t="shared" si="81"/>
        <v>N/A</v>
      </c>
      <c r="AC220" s="3" t="str">
        <f t="shared" si="82"/>
        <v>N/A</v>
      </c>
      <c r="AD220" s="3" t="str">
        <f t="shared" si="83"/>
        <v>N/A</v>
      </c>
    </row>
    <row r="221" spans="1:30" x14ac:dyDescent="0.35">
      <c r="A221" t="s">
        <v>180</v>
      </c>
      <c r="B221" t="s">
        <v>237</v>
      </c>
      <c r="C221" t="s">
        <v>1079</v>
      </c>
      <c r="D221" t="s">
        <v>91</v>
      </c>
      <c r="E221" s="1">
        <v>19251</v>
      </c>
      <c r="F221" s="2" t="s">
        <v>1371</v>
      </c>
      <c r="G221" s="2">
        <v>47.97</v>
      </c>
      <c r="H221" t="s">
        <v>187</v>
      </c>
      <c r="I221" s="3">
        <f t="shared" si="84"/>
        <v>115506</v>
      </c>
      <c r="J221" s="3">
        <f t="shared" si="85"/>
        <v>117816.12</v>
      </c>
      <c r="K221" s="3">
        <f t="shared" si="86"/>
        <v>120318.75</v>
      </c>
      <c r="L221" s="3">
        <f t="shared" si="87"/>
        <v>121858.83</v>
      </c>
      <c r="M221" t="str">
        <f t="shared" si="66"/>
        <v>N/A</v>
      </c>
      <c r="N221" s="3">
        <f t="shared" si="67"/>
        <v>117816.12</v>
      </c>
      <c r="O221" s="3" t="str">
        <f t="shared" si="68"/>
        <v>N/A</v>
      </c>
      <c r="P221" s="3" t="str">
        <f t="shared" si="69"/>
        <v>N/A</v>
      </c>
      <c r="Q221" s="3" t="str">
        <f t="shared" si="70"/>
        <v>N/A</v>
      </c>
      <c r="R221" s="3" t="str">
        <f t="shared" si="71"/>
        <v>N/A</v>
      </c>
      <c r="S221" s="3" t="str">
        <f t="shared" si="72"/>
        <v>N/A</v>
      </c>
      <c r="T221" s="3" t="str">
        <f t="shared" si="73"/>
        <v>N/A</v>
      </c>
      <c r="U221" s="3" t="str">
        <f t="shared" si="74"/>
        <v>N/A</v>
      </c>
      <c r="V221" s="3" t="str">
        <f t="shared" si="75"/>
        <v>N/A</v>
      </c>
      <c r="W221" s="3" t="str">
        <f t="shared" si="76"/>
        <v>N/A</v>
      </c>
      <c r="X221" s="3" t="str">
        <f t="shared" si="77"/>
        <v>N/A</v>
      </c>
      <c r="Y221" s="3" t="str">
        <f t="shared" si="78"/>
        <v>N/A</v>
      </c>
      <c r="Z221" s="3" t="str">
        <f t="shared" si="79"/>
        <v>N/A</v>
      </c>
      <c r="AA221" s="3" t="str">
        <f t="shared" si="80"/>
        <v>N/A</v>
      </c>
      <c r="AB221" s="3" t="str">
        <f t="shared" si="81"/>
        <v>N/A</v>
      </c>
      <c r="AC221" s="3" t="str">
        <f t="shared" si="82"/>
        <v>N/A</v>
      </c>
      <c r="AD221" s="3" t="str">
        <f t="shared" si="83"/>
        <v>N/A</v>
      </c>
    </row>
    <row r="222" spans="1:30" x14ac:dyDescent="0.35">
      <c r="A222" t="s">
        <v>180</v>
      </c>
      <c r="B222" t="s">
        <v>550</v>
      </c>
      <c r="C222" t="s">
        <v>1118</v>
      </c>
      <c r="D222" t="s">
        <v>91</v>
      </c>
      <c r="E222" s="1">
        <v>19831</v>
      </c>
      <c r="F222" s="2" t="s">
        <v>1351</v>
      </c>
      <c r="G222" s="2">
        <v>49.22</v>
      </c>
      <c r="H222" t="s">
        <v>187</v>
      </c>
      <c r="I222" s="3">
        <f t="shared" si="84"/>
        <v>118986</v>
      </c>
      <c r="J222" s="3">
        <f t="shared" si="85"/>
        <v>121365.72</v>
      </c>
      <c r="K222" s="3">
        <f t="shared" si="86"/>
        <v>123943.75</v>
      </c>
      <c r="L222" s="3">
        <f t="shared" si="87"/>
        <v>125530.23</v>
      </c>
      <c r="M222" t="str">
        <f t="shared" si="66"/>
        <v>N/A</v>
      </c>
      <c r="N222" s="3">
        <f t="shared" si="67"/>
        <v>121365.72</v>
      </c>
      <c r="O222" s="3" t="str">
        <f t="shared" si="68"/>
        <v>N/A</v>
      </c>
      <c r="P222" s="3" t="str">
        <f t="shared" si="69"/>
        <v>N/A</v>
      </c>
      <c r="Q222" s="3" t="str">
        <f t="shared" si="70"/>
        <v>N/A</v>
      </c>
      <c r="R222" s="3" t="str">
        <f t="shared" si="71"/>
        <v>N/A</v>
      </c>
      <c r="S222" s="3" t="str">
        <f t="shared" si="72"/>
        <v>N/A</v>
      </c>
      <c r="T222" s="3" t="str">
        <f t="shared" si="73"/>
        <v>N/A</v>
      </c>
      <c r="U222" s="3" t="str">
        <f t="shared" si="74"/>
        <v>N/A</v>
      </c>
      <c r="V222" s="3" t="str">
        <f t="shared" si="75"/>
        <v>N/A</v>
      </c>
      <c r="W222" s="3" t="str">
        <f t="shared" si="76"/>
        <v>N/A</v>
      </c>
      <c r="X222" s="3" t="str">
        <f t="shared" si="77"/>
        <v>N/A</v>
      </c>
      <c r="Y222" s="3" t="str">
        <f t="shared" si="78"/>
        <v>N/A</v>
      </c>
      <c r="Z222" s="3" t="str">
        <f t="shared" si="79"/>
        <v>N/A</v>
      </c>
      <c r="AA222" s="3" t="str">
        <f t="shared" si="80"/>
        <v>N/A</v>
      </c>
      <c r="AB222" s="3" t="str">
        <f t="shared" si="81"/>
        <v>N/A</v>
      </c>
      <c r="AC222" s="3" t="str">
        <f t="shared" si="82"/>
        <v>N/A</v>
      </c>
      <c r="AD222" s="3" t="str">
        <f t="shared" si="83"/>
        <v>N/A</v>
      </c>
    </row>
    <row r="223" spans="1:30" x14ac:dyDescent="0.35">
      <c r="A223" t="s">
        <v>180</v>
      </c>
      <c r="B223" t="s">
        <v>632</v>
      </c>
      <c r="C223" t="s">
        <v>1128</v>
      </c>
      <c r="D223" t="s">
        <v>91</v>
      </c>
      <c r="E223" s="1">
        <v>14204</v>
      </c>
      <c r="F223" s="2" t="s">
        <v>1379</v>
      </c>
      <c r="G223" s="2">
        <v>34.28</v>
      </c>
      <c r="H223" t="s">
        <v>1197</v>
      </c>
      <c r="I223" s="3">
        <f t="shared" si="84"/>
        <v>85224</v>
      </c>
      <c r="J223" s="3">
        <f t="shared" si="85"/>
        <v>86928.48</v>
      </c>
      <c r="K223" s="3">
        <f t="shared" si="86"/>
        <v>88775</v>
      </c>
      <c r="L223" s="3">
        <f t="shared" si="87"/>
        <v>89911.32</v>
      </c>
      <c r="M223" t="str">
        <f t="shared" si="66"/>
        <v>N/A</v>
      </c>
      <c r="N223" s="3">
        <f t="shared" si="67"/>
        <v>86928.48</v>
      </c>
      <c r="O223" s="3" t="str">
        <f t="shared" si="68"/>
        <v>N/A</v>
      </c>
      <c r="P223" s="3" t="str">
        <f t="shared" si="69"/>
        <v>N/A</v>
      </c>
      <c r="Q223" s="3" t="str">
        <f t="shared" si="70"/>
        <v>N/A</v>
      </c>
      <c r="R223" s="3" t="str">
        <f t="shared" si="71"/>
        <v>N/A</v>
      </c>
      <c r="S223" s="3" t="str">
        <f t="shared" si="72"/>
        <v>N/A</v>
      </c>
      <c r="T223" s="3" t="str">
        <f t="shared" si="73"/>
        <v>N/A</v>
      </c>
      <c r="U223" s="3" t="str">
        <f t="shared" si="74"/>
        <v>N/A</v>
      </c>
      <c r="V223" s="3" t="str">
        <f t="shared" si="75"/>
        <v>N/A</v>
      </c>
      <c r="W223" s="3" t="str">
        <f t="shared" si="76"/>
        <v>N/A</v>
      </c>
      <c r="X223" s="3" t="str">
        <f t="shared" si="77"/>
        <v>N/A</v>
      </c>
      <c r="Y223" s="3" t="str">
        <f t="shared" si="78"/>
        <v>N/A</v>
      </c>
      <c r="Z223" s="3" t="str">
        <f t="shared" si="79"/>
        <v>N/A</v>
      </c>
      <c r="AA223" s="3" t="str">
        <f t="shared" si="80"/>
        <v>N/A</v>
      </c>
      <c r="AB223" s="3" t="str">
        <f t="shared" si="81"/>
        <v>N/A</v>
      </c>
      <c r="AC223" s="3" t="str">
        <f t="shared" si="82"/>
        <v>N/A</v>
      </c>
      <c r="AD223" s="3" t="str">
        <f t="shared" si="83"/>
        <v>N/A</v>
      </c>
    </row>
    <row r="224" spans="1:30" x14ac:dyDescent="0.35">
      <c r="A224" t="s">
        <v>180</v>
      </c>
      <c r="B224" t="s">
        <v>190</v>
      </c>
      <c r="C224" t="s">
        <v>1137</v>
      </c>
      <c r="D224" t="s">
        <v>91</v>
      </c>
      <c r="E224" s="1">
        <v>21823</v>
      </c>
      <c r="F224" s="2" t="s">
        <v>1349</v>
      </c>
      <c r="G224" s="2">
        <v>66</v>
      </c>
      <c r="H224" t="s">
        <v>187</v>
      </c>
      <c r="I224" s="3">
        <f t="shared" si="84"/>
        <v>130938</v>
      </c>
      <c r="J224" s="3">
        <f t="shared" si="85"/>
        <v>133556.76</v>
      </c>
      <c r="K224" s="3">
        <f t="shared" si="86"/>
        <v>136393.75</v>
      </c>
      <c r="L224" s="3">
        <f t="shared" si="87"/>
        <v>138139.59</v>
      </c>
      <c r="M224" t="str">
        <f t="shared" si="66"/>
        <v>N/A</v>
      </c>
      <c r="N224" s="3">
        <f t="shared" si="67"/>
        <v>133556.76</v>
      </c>
      <c r="O224" s="3" t="str">
        <f t="shared" si="68"/>
        <v>N/A</v>
      </c>
      <c r="P224" s="3" t="str">
        <f t="shared" si="69"/>
        <v>N/A</v>
      </c>
      <c r="Q224" s="3" t="str">
        <f t="shared" si="70"/>
        <v>N/A</v>
      </c>
      <c r="R224" s="3" t="str">
        <f t="shared" si="71"/>
        <v>N/A</v>
      </c>
      <c r="S224" s="3" t="str">
        <f t="shared" si="72"/>
        <v>N/A</v>
      </c>
      <c r="T224" s="3" t="str">
        <f t="shared" si="73"/>
        <v>N/A</v>
      </c>
      <c r="U224" s="3" t="str">
        <f t="shared" si="74"/>
        <v>N/A</v>
      </c>
      <c r="V224" s="3" t="str">
        <f t="shared" si="75"/>
        <v>N/A</v>
      </c>
      <c r="W224" s="3" t="str">
        <f t="shared" si="76"/>
        <v>N/A</v>
      </c>
      <c r="X224" s="3" t="str">
        <f t="shared" si="77"/>
        <v>N/A</v>
      </c>
      <c r="Y224" s="3" t="str">
        <f t="shared" si="78"/>
        <v>N/A</v>
      </c>
      <c r="Z224" s="3" t="str">
        <f t="shared" si="79"/>
        <v>N/A</v>
      </c>
      <c r="AA224" s="3" t="str">
        <f t="shared" si="80"/>
        <v>N/A</v>
      </c>
      <c r="AB224" s="3" t="str">
        <f t="shared" si="81"/>
        <v>N/A</v>
      </c>
      <c r="AC224" s="3" t="str">
        <f t="shared" si="82"/>
        <v>N/A</v>
      </c>
      <c r="AD224" s="3" t="str">
        <f t="shared" si="83"/>
        <v>N/A</v>
      </c>
    </row>
    <row r="225" spans="1:30" x14ac:dyDescent="0.35">
      <c r="A225" t="s">
        <v>180</v>
      </c>
      <c r="B225" t="s">
        <v>367</v>
      </c>
      <c r="C225" t="s">
        <v>1139</v>
      </c>
      <c r="D225" t="s">
        <v>91</v>
      </c>
      <c r="E225" s="1">
        <v>7790</v>
      </c>
      <c r="F225" s="2" t="s">
        <v>1383</v>
      </c>
      <c r="G225" s="2">
        <v>19.39</v>
      </c>
      <c r="H225" t="s">
        <v>1197</v>
      </c>
      <c r="I225" s="3">
        <f t="shared" si="84"/>
        <v>46740</v>
      </c>
      <c r="J225" s="3">
        <f t="shared" si="85"/>
        <v>47674.8</v>
      </c>
      <c r="K225" s="3">
        <f t="shared" si="86"/>
        <v>48687.5</v>
      </c>
      <c r="L225" s="3">
        <f t="shared" si="87"/>
        <v>49310.7</v>
      </c>
      <c r="M225" t="str">
        <f t="shared" si="66"/>
        <v>N/A</v>
      </c>
      <c r="N225" s="3">
        <f t="shared" si="67"/>
        <v>47674.8</v>
      </c>
      <c r="O225" s="3" t="str">
        <f t="shared" si="68"/>
        <v>N/A</v>
      </c>
      <c r="P225" s="3" t="str">
        <f t="shared" si="69"/>
        <v>N/A</v>
      </c>
      <c r="Q225" s="3" t="str">
        <f t="shared" si="70"/>
        <v>N/A</v>
      </c>
      <c r="R225" s="3" t="str">
        <f t="shared" si="71"/>
        <v>N/A</v>
      </c>
      <c r="S225" s="3" t="str">
        <f t="shared" si="72"/>
        <v>N/A</v>
      </c>
      <c r="T225" s="3" t="str">
        <f t="shared" si="73"/>
        <v>N/A</v>
      </c>
      <c r="U225" s="3" t="str">
        <f t="shared" si="74"/>
        <v>N/A</v>
      </c>
      <c r="V225" s="3" t="str">
        <f t="shared" si="75"/>
        <v>N/A</v>
      </c>
      <c r="W225" s="3" t="str">
        <f t="shared" si="76"/>
        <v>N/A</v>
      </c>
      <c r="X225" s="3" t="str">
        <f t="shared" si="77"/>
        <v>N/A</v>
      </c>
      <c r="Y225" s="3" t="str">
        <f t="shared" si="78"/>
        <v>N/A</v>
      </c>
      <c r="Z225" s="3" t="str">
        <f t="shared" si="79"/>
        <v>N/A</v>
      </c>
      <c r="AA225" s="3" t="str">
        <f t="shared" si="80"/>
        <v>N/A</v>
      </c>
      <c r="AB225" s="3" t="str">
        <f t="shared" si="81"/>
        <v>N/A</v>
      </c>
      <c r="AC225" s="3" t="str">
        <f t="shared" si="82"/>
        <v>N/A</v>
      </c>
      <c r="AD225" s="3" t="str">
        <f t="shared" si="83"/>
        <v>N/A</v>
      </c>
    </row>
    <row r="226" spans="1:30" x14ac:dyDescent="0.35">
      <c r="A226" t="s">
        <v>180</v>
      </c>
      <c r="B226" t="s">
        <v>667</v>
      </c>
      <c r="C226" t="s">
        <v>1150</v>
      </c>
      <c r="D226" t="s">
        <v>91</v>
      </c>
      <c r="E226" s="1">
        <v>19705</v>
      </c>
      <c r="F226" s="2" t="s">
        <v>1396</v>
      </c>
      <c r="G226" s="2">
        <v>44.39</v>
      </c>
      <c r="H226" t="s">
        <v>187</v>
      </c>
      <c r="I226" s="3">
        <f t="shared" si="84"/>
        <v>118230</v>
      </c>
      <c r="J226" s="3">
        <f t="shared" si="85"/>
        <v>120594.6</v>
      </c>
      <c r="K226" s="3">
        <f t="shared" si="86"/>
        <v>123156.25</v>
      </c>
      <c r="L226" s="3">
        <f t="shared" si="87"/>
        <v>124732.65</v>
      </c>
      <c r="M226" t="str">
        <f t="shared" si="66"/>
        <v>N/A</v>
      </c>
      <c r="N226" s="3">
        <f t="shared" si="67"/>
        <v>120594.6</v>
      </c>
      <c r="O226" s="3" t="str">
        <f t="shared" si="68"/>
        <v>N/A</v>
      </c>
      <c r="P226" s="3" t="str">
        <f t="shared" si="69"/>
        <v>N/A</v>
      </c>
      <c r="Q226" s="3" t="str">
        <f t="shared" si="70"/>
        <v>N/A</v>
      </c>
      <c r="R226" s="3" t="str">
        <f t="shared" si="71"/>
        <v>N/A</v>
      </c>
      <c r="S226" s="3" t="str">
        <f t="shared" si="72"/>
        <v>N/A</v>
      </c>
      <c r="T226" s="3" t="str">
        <f t="shared" si="73"/>
        <v>N/A</v>
      </c>
      <c r="U226" s="3" t="str">
        <f t="shared" si="74"/>
        <v>N/A</v>
      </c>
      <c r="V226" s="3" t="str">
        <f t="shared" si="75"/>
        <v>N/A</v>
      </c>
      <c r="W226" s="3" t="str">
        <f t="shared" si="76"/>
        <v>N/A</v>
      </c>
      <c r="X226" s="3" t="str">
        <f t="shared" si="77"/>
        <v>N/A</v>
      </c>
      <c r="Y226" s="3" t="str">
        <f t="shared" si="78"/>
        <v>N/A</v>
      </c>
      <c r="Z226" s="3" t="str">
        <f t="shared" si="79"/>
        <v>N/A</v>
      </c>
      <c r="AA226" s="3" t="str">
        <f t="shared" si="80"/>
        <v>N/A</v>
      </c>
      <c r="AB226" s="3" t="str">
        <f t="shared" si="81"/>
        <v>N/A</v>
      </c>
      <c r="AC226" s="3" t="str">
        <f t="shared" si="82"/>
        <v>N/A</v>
      </c>
      <c r="AD226" s="3" t="str">
        <f t="shared" si="83"/>
        <v>N/A</v>
      </c>
    </row>
    <row r="227" spans="1:30" x14ac:dyDescent="0.35">
      <c r="A227" t="s">
        <v>180</v>
      </c>
      <c r="B227" t="s">
        <v>192</v>
      </c>
      <c r="C227" t="s">
        <v>319</v>
      </c>
      <c r="D227" t="s">
        <v>113</v>
      </c>
      <c r="E227" s="1">
        <v>1232</v>
      </c>
      <c r="F227" s="2" t="s">
        <v>1414</v>
      </c>
      <c r="G227" s="2">
        <v>2.5</v>
      </c>
      <c r="H227" t="s">
        <v>1197</v>
      </c>
      <c r="I227" s="3" t="str">
        <f t="shared" si="84"/>
        <v>not eligible</v>
      </c>
      <c r="J227" s="3" t="str">
        <f t="shared" si="85"/>
        <v>not eligible</v>
      </c>
      <c r="K227" s="3" t="str">
        <f t="shared" si="86"/>
        <v>not eligible</v>
      </c>
      <c r="L227" s="3" t="str">
        <f t="shared" si="87"/>
        <v>not eligible</v>
      </c>
      <c r="M227" t="str">
        <f t="shared" si="66"/>
        <v>N/A</v>
      </c>
      <c r="N227" s="3" t="str">
        <f t="shared" si="67"/>
        <v>N/A</v>
      </c>
      <c r="O227" s="3" t="str">
        <f t="shared" si="68"/>
        <v>N/A</v>
      </c>
      <c r="P227" s="3" t="str">
        <f t="shared" si="69"/>
        <v>N/A</v>
      </c>
      <c r="Q227" s="3" t="str">
        <f t="shared" si="70"/>
        <v>N/A</v>
      </c>
      <c r="R227" s="3" t="str">
        <f t="shared" si="71"/>
        <v>N/A</v>
      </c>
      <c r="S227" s="3" t="str">
        <f t="shared" si="72"/>
        <v>N/A</v>
      </c>
      <c r="T227" s="3" t="str">
        <f t="shared" si="73"/>
        <v>N/A</v>
      </c>
      <c r="U227" s="3" t="str">
        <f t="shared" si="74"/>
        <v>not eligible</v>
      </c>
      <c r="V227" s="3" t="str">
        <f t="shared" si="75"/>
        <v>N/A</v>
      </c>
      <c r="W227" s="3" t="str">
        <f t="shared" si="76"/>
        <v>N/A</v>
      </c>
      <c r="X227" s="3" t="str">
        <f t="shared" si="77"/>
        <v>N/A</v>
      </c>
      <c r="Y227" s="3" t="str">
        <f t="shared" si="78"/>
        <v>N/A</v>
      </c>
      <c r="Z227" s="3" t="str">
        <f t="shared" si="79"/>
        <v>N/A</v>
      </c>
      <c r="AA227" s="3" t="str">
        <f t="shared" si="80"/>
        <v>N/A</v>
      </c>
      <c r="AB227" s="3" t="str">
        <f t="shared" si="81"/>
        <v>N/A</v>
      </c>
      <c r="AC227" s="3" t="str">
        <f t="shared" si="82"/>
        <v>N/A</v>
      </c>
      <c r="AD227" s="3" t="str">
        <f t="shared" si="83"/>
        <v>N/A</v>
      </c>
    </row>
    <row r="228" spans="1:30" x14ac:dyDescent="0.35">
      <c r="A228" t="s">
        <v>180</v>
      </c>
      <c r="B228" t="s">
        <v>432</v>
      </c>
      <c r="C228" t="s">
        <v>539</v>
      </c>
      <c r="D228" t="s">
        <v>102</v>
      </c>
      <c r="E228" s="1">
        <v>1929</v>
      </c>
      <c r="F228" s="2" t="s">
        <v>1419</v>
      </c>
      <c r="G228" s="2">
        <v>4.82</v>
      </c>
      <c r="H228" t="s">
        <v>1197</v>
      </c>
      <c r="I228" s="3">
        <f t="shared" si="84"/>
        <v>11574</v>
      </c>
      <c r="J228" s="3">
        <f t="shared" si="85"/>
        <v>11805.48</v>
      </c>
      <c r="K228" s="3">
        <f t="shared" si="86"/>
        <v>12056.25</v>
      </c>
      <c r="L228" s="3">
        <f t="shared" si="87"/>
        <v>12210.57</v>
      </c>
      <c r="M228" t="str">
        <f t="shared" si="66"/>
        <v>N/A</v>
      </c>
      <c r="N228" s="3" t="str">
        <f t="shared" si="67"/>
        <v>N/A</v>
      </c>
      <c r="O228" s="3" t="str">
        <f t="shared" si="68"/>
        <v>N/A</v>
      </c>
      <c r="P228" s="3" t="str">
        <f t="shared" si="69"/>
        <v>N/A</v>
      </c>
      <c r="Q228" s="3" t="str">
        <f t="shared" si="70"/>
        <v>N/A</v>
      </c>
      <c r="R228" s="3" t="str">
        <f t="shared" si="71"/>
        <v>N/A</v>
      </c>
      <c r="S228" s="3" t="str">
        <f t="shared" si="72"/>
        <v>N/A</v>
      </c>
      <c r="T228" s="3" t="str">
        <f t="shared" si="73"/>
        <v>N/A</v>
      </c>
      <c r="U228" s="3" t="str">
        <f t="shared" si="74"/>
        <v>N/A</v>
      </c>
      <c r="V228" s="3">
        <f t="shared" si="75"/>
        <v>11805.48</v>
      </c>
      <c r="W228" s="3" t="str">
        <f t="shared" si="76"/>
        <v>N/A</v>
      </c>
      <c r="X228" s="3" t="str">
        <f t="shared" si="77"/>
        <v>N/A</v>
      </c>
      <c r="Y228" s="3" t="str">
        <f t="shared" si="78"/>
        <v>N/A</v>
      </c>
      <c r="Z228" s="3" t="str">
        <f t="shared" si="79"/>
        <v>N/A</v>
      </c>
      <c r="AA228" s="3" t="str">
        <f t="shared" si="80"/>
        <v>N/A</v>
      </c>
      <c r="AB228" s="3" t="str">
        <f t="shared" si="81"/>
        <v>N/A</v>
      </c>
      <c r="AC228" s="3" t="str">
        <f t="shared" si="82"/>
        <v>N/A</v>
      </c>
      <c r="AD228" s="3" t="str">
        <f t="shared" si="83"/>
        <v>N/A</v>
      </c>
    </row>
    <row r="229" spans="1:30" x14ac:dyDescent="0.35">
      <c r="A229" t="s">
        <v>180</v>
      </c>
      <c r="B229" t="s">
        <v>469</v>
      </c>
      <c r="C229" t="s">
        <v>860</v>
      </c>
      <c r="D229" t="s">
        <v>102</v>
      </c>
      <c r="E229" s="1">
        <v>1564</v>
      </c>
      <c r="F229" s="2" t="s">
        <v>1417</v>
      </c>
      <c r="G229" s="2">
        <v>4.26</v>
      </c>
      <c r="H229" t="s">
        <v>1197</v>
      </c>
      <c r="I229" s="3">
        <f t="shared" si="84"/>
        <v>9384</v>
      </c>
      <c r="J229" s="3">
        <f t="shared" si="85"/>
        <v>9571.68</v>
      </c>
      <c r="K229" s="3">
        <f t="shared" si="86"/>
        <v>9775</v>
      </c>
      <c r="L229" s="3">
        <f t="shared" si="87"/>
        <v>9900.1200000000008</v>
      </c>
      <c r="M229" t="str">
        <f t="shared" si="66"/>
        <v>N/A</v>
      </c>
      <c r="N229" s="3" t="str">
        <f t="shared" si="67"/>
        <v>N/A</v>
      </c>
      <c r="O229" s="3" t="str">
        <f t="shared" si="68"/>
        <v>N/A</v>
      </c>
      <c r="P229" s="3" t="str">
        <f t="shared" si="69"/>
        <v>N/A</v>
      </c>
      <c r="Q229" s="3" t="str">
        <f t="shared" si="70"/>
        <v>N/A</v>
      </c>
      <c r="R229" s="3" t="str">
        <f t="shared" si="71"/>
        <v>N/A</v>
      </c>
      <c r="S229" s="3" t="str">
        <f t="shared" si="72"/>
        <v>N/A</v>
      </c>
      <c r="T229" s="3" t="str">
        <f t="shared" si="73"/>
        <v>N/A</v>
      </c>
      <c r="U229" s="3" t="str">
        <f t="shared" si="74"/>
        <v>N/A</v>
      </c>
      <c r="V229" s="3">
        <f t="shared" si="75"/>
        <v>9571.68</v>
      </c>
      <c r="W229" s="3" t="str">
        <f t="shared" si="76"/>
        <v>N/A</v>
      </c>
      <c r="X229" s="3" t="str">
        <f t="shared" si="77"/>
        <v>N/A</v>
      </c>
      <c r="Y229" s="3" t="str">
        <f t="shared" si="78"/>
        <v>N/A</v>
      </c>
      <c r="Z229" s="3" t="str">
        <f t="shared" si="79"/>
        <v>N/A</v>
      </c>
      <c r="AA229" s="3" t="str">
        <f t="shared" si="80"/>
        <v>N/A</v>
      </c>
      <c r="AB229" s="3" t="str">
        <f t="shared" si="81"/>
        <v>N/A</v>
      </c>
      <c r="AC229" s="3" t="str">
        <f t="shared" si="82"/>
        <v>N/A</v>
      </c>
      <c r="AD229" s="3" t="str">
        <f t="shared" si="83"/>
        <v>N/A</v>
      </c>
    </row>
    <row r="230" spans="1:30" x14ac:dyDescent="0.35">
      <c r="A230" t="s">
        <v>180</v>
      </c>
      <c r="B230" t="s">
        <v>254</v>
      </c>
      <c r="C230" t="s">
        <v>903</v>
      </c>
      <c r="D230" t="s">
        <v>102</v>
      </c>
      <c r="E230" s="1">
        <v>1822</v>
      </c>
      <c r="F230" s="2" t="s">
        <v>1416</v>
      </c>
      <c r="G230" s="2">
        <v>4.4000000000000004</v>
      </c>
      <c r="H230" t="s">
        <v>1197</v>
      </c>
      <c r="I230" s="3">
        <f t="shared" si="84"/>
        <v>10932</v>
      </c>
      <c r="J230" s="3">
        <f t="shared" si="85"/>
        <v>11150.64</v>
      </c>
      <c r="K230" s="3">
        <f t="shared" si="86"/>
        <v>11387.5</v>
      </c>
      <c r="L230" s="3">
        <f t="shared" si="87"/>
        <v>11533.26</v>
      </c>
      <c r="M230" t="str">
        <f t="shared" si="66"/>
        <v>N/A</v>
      </c>
      <c r="N230" s="3" t="str">
        <f t="shared" si="67"/>
        <v>N/A</v>
      </c>
      <c r="O230" s="3" t="str">
        <f t="shared" si="68"/>
        <v>N/A</v>
      </c>
      <c r="P230" s="3" t="str">
        <f t="shared" si="69"/>
        <v>N/A</v>
      </c>
      <c r="Q230" s="3" t="str">
        <f t="shared" si="70"/>
        <v>N/A</v>
      </c>
      <c r="R230" s="3" t="str">
        <f t="shared" si="71"/>
        <v>N/A</v>
      </c>
      <c r="S230" s="3" t="str">
        <f t="shared" si="72"/>
        <v>N/A</v>
      </c>
      <c r="T230" s="3" t="str">
        <f t="shared" si="73"/>
        <v>N/A</v>
      </c>
      <c r="U230" s="3" t="str">
        <f t="shared" si="74"/>
        <v>N/A</v>
      </c>
      <c r="V230" s="3">
        <f t="shared" si="75"/>
        <v>11150.64</v>
      </c>
      <c r="W230" s="3" t="str">
        <f t="shared" si="76"/>
        <v>N/A</v>
      </c>
      <c r="X230" s="3" t="str">
        <f t="shared" si="77"/>
        <v>N/A</v>
      </c>
      <c r="Y230" s="3" t="str">
        <f t="shared" si="78"/>
        <v>N/A</v>
      </c>
      <c r="Z230" s="3" t="str">
        <f t="shared" si="79"/>
        <v>N/A</v>
      </c>
      <c r="AA230" s="3" t="str">
        <f t="shared" si="80"/>
        <v>N/A</v>
      </c>
      <c r="AB230" s="3" t="str">
        <f t="shared" si="81"/>
        <v>N/A</v>
      </c>
      <c r="AC230" s="3" t="str">
        <f t="shared" si="82"/>
        <v>N/A</v>
      </c>
      <c r="AD230" s="3" t="str">
        <f t="shared" si="83"/>
        <v>N/A</v>
      </c>
    </row>
    <row r="231" spans="1:30" x14ac:dyDescent="0.35">
      <c r="A231" t="s">
        <v>180</v>
      </c>
      <c r="B231" t="s">
        <v>508</v>
      </c>
      <c r="C231" t="s">
        <v>1034</v>
      </c>
      <c r="D231" t="s">
        <v>102</v>
      </c>
      <c r="E231" s="1">
        <v>2288</v>
      </c>
      <c r="F231" s="2" t="s">
        <v>1199</v>
      </c>
      <c r="G231" s="2">
        <v>4.47</v>
      </c>
      <c r="H231" t="s">
        <v>1197</v>
      </c>
      <c r="I231" s="3">
        <f t="shared" si="84"/>
        <v>13728</v>
      </c>
      <c r="J231" s="3">
        <f t="shared" si="85"/>
        <v>14002.56</v>
      </c>
      <c r="K231" s="3">
        <f t="shared" si="86"/>
        <v>14300</v>
      </c>
      <c r="L231" s="3">
        <f t="shared" si="87"/>
        <v>14483.04</v>
      </c>
      <c r="M231" t="str">
        <f t="shared" si="66"/>
        <v>N/A</v>
      </c>
      <c r="N231" s="3" t="str">
        <f t="shared" si="67"/>
        <v>N/A</v>
      </c>
      <c r="O231" s="3" t="str">
        <f t="shared" si="68"/>
        <v>N/A</v>
      </c>
      <c r="P231" s="3" t="str">
        <f t="shared" si="69"/>
        <v>N/A</v>
      </c>
      <c r="Q231" s="3" t="str">
        <f t="shared" si="70"/>
        <v>N/A</v>
      </c>
      <c r="R231" s="3" t="str">
        <f t="shared" si="71"/>
        <v>N/A</v>
      </c>
      <c r="S231" s="3" t="str">
        <f t="shared" si="72"/>
        <v>N/A</v>
      </c>
      <c r="T231" s="3" t="str">
        <f t="shared" si="73"/>
        <v>N/A</v>
      </c>
      <c r="U231" s="3" t="str">
        <f t="shared" si="74"/>
        <v>N/A</v>
      </c>
      <c r="V231" s="3">
        <f t="shared" si="75"/>
        <v>14002.56</v>
      </c>
      <c r="W231" s="3" t="str">
        <f t="shared" si="76"/>
        <v>N/A</v>
      </c>
      <c r="X231" s="3" t="str">
        <f t="shared" si="77"/>
        <v>N/A</v>
      </c>
      <c r="Y231" s="3" t="str">
        <f t="shared" si="78"/>
        <v>N/A</v>
      </c>
      <c r="Z231" s="3" t="str">
        <f t="shared" si="79"/>
        <v>N/A</v>
      </c>
      <c r="AA231" s="3" t="str">
        <f t="shared" si="80"/>
        <v>N/A</v>
      </c>
      <c r="AB231" s="3" t="str">
        <f t="shared" si="81"/>
        <v>N/A</v>
      </c>
      <c r="AC231" s="3" t="str">
        <f t="shared" si="82"/>
        <v>N/A</v>
      </c>
      <c r="AD231" s="3" t="str">
        <f t="shared" si="83"/>
        <v>N/A</v>
      </c>
    </row>
    <row r="232" spans="1:30" x14ac:dyDescent="0.35">
      <c r="A232" t="s">
        <v>180</v>
      </c>
      <c r="B232" t="s">
        <v>360</v>
      </c>
      <c r="C232" t="s">
        <v>1057</v>
      </c>
      <c r="D232" t="s">
        <v>102</v>
      </c>
      <c r="E232">
        <v>572</v>
      </c>
      <c r="F232" s="2" t="s">
        <v>1415</v>
      </c>
      <c r="G232" s="2">
        <v>1.56</v>
      </c>
      <c r="H232" t="s">
        <v>1197</v>
      </c>
      <c r="I232" s="3" t="str">
        <f t="shared" si="84"/>
        <v>not eligible</v>
      </c>
      <c r="J232" s="3" t="str">
        <f t="shared" si="85"/>
        <v>not eligible</v>
      </c>
      <c r="K232" s="3" t="str">
        <f t="shared" si="86"/>
        <v>not eligible</v>
      </c>
      <c r="L232" s="3" t="str">
        <f t="shared" si="87"/>
        <v>not eligible</v>
      </c>
      <c r="M232" t="str">
        <f t="shared" si="66"/>
        <v>N/A</v>
      </c>
      <c r="N232" s="3" t="str">
        <f t="shared" si="67"/>
        <v>N/A</v>
      </c>
      <c r="O232" s="3" t="str">
        <f t="shared" si="68"/>
        <v>N/A</v>
      </c>
      <c r="P232" s="3" t="str">
        <f t="shared" si="69"/>
        <v>N/A</v>
      </c>
      <c r="Q232" s="3" t="str">
        <f t="shared" si="70"/>
        <v>N/A</v>
      </c>
      <c r="R232" s="3" t="str">
        <f t="shared" si="71"/>
        <v>N/A</v>
      </c>
      <c r="S232" s="3" t="str">
        <f t="shared" si="72"/>
        <v>N/A</v>
      </c>
      <c r="T232" s="3" t="str">
        <f t="shared" si="73"/>
        <v>N/A</v>
      </c>
      <c r="U232" s="3" t="str">
        <f t="shared" si="74"/>
        <v>N/A</v>
      </c>
      <c r="V232" s="3" t="str">
        <f t="shared" si="75"/>
        <v>not eligible</v>
      </c>
      <c r="W232" s="3" t="str">
        <f t="shared" si="76"/>
        <v>N/A</v>
      </c>
      <c r="X232" s="3" t="str">
        <f t="shared" si="77"/>
        <v>N/A</v>
      </c>
      <c r="Y232" s="3" t="str">
        <f t="shared" si="78"/>
        <v>N/A</v>
      </c>
      <c r="Z232" s="3" t="str">
        <f t="shared" si="79"/>
        <v>N/A</v>
      </c>
      <c r="AA232" s="3" t="str">
        <f t="shared" si="80"/>
        <v>N/A</v>
      </c>
      <c r="AB232" s="3" t="str">
        <f t="shared" si="81"/>
        <v>N/A</v>
      </c>
      <c r="AC232" s="3" t="str">
        <f t="shared" si="82"/>
        <v>N/A</v>
      </c>
      <c r="AD232" s="3" t="str">
        <f t="shared" si="83"/>
        <v>N/A</v>
      </c>
    </row>
    <row r="233" spans="1:30" x14ac:dyDescent="0.35">
      <c r="A233" t="s">
        <v>180</v>
      </c>
      <c r="B233" t="s">
        <v>416</v>
      </c>
      <c r="C233" t="s">
        <v>1058</v>
      </c>
      <c r="D233" t="s">
        <v>102</v>
      </c>
      <c r="E233" s="1">
        <v>1102</v>
      </c>
      <c r="F233" s="2" t="s">
        <v>1418</v>
      </c>
      <c r="G233" s="2">
        <v>2.76</v>
      </c>
      <c r="H233" t="s">
        <v>1197</v>
      </c>
      <c r="I233" s="3" t="str">
        <f t="shared" si="84"/>
        <v>not eligible</v>
      </c>
      <c r="J233" s="3" t="str">
        <f t="shared" si="85"/>
        <v>not eligible</v>
      </c>
      <c r="K233" s="3" t="str">
        <f t="shared" si="86"/>
        <v>not eligible</v>
      </c>
      <c r="L233" s="3" t="str">
        <f t="shared" si="87"/>
        <v>not eligible</v>
      </c>
      <c r="M233" t="str">
        <f t="shared" si="66"/>
        <v>N/A</v>
      </c>
      <c r="N233" s="3" t="str">
        <f t="shared" si="67"/>
        <v>N/A</v>
      </c>
      <c r="O233" s="3" t="str">
        <f t="shared" si="68"/>
        <v>N/A</v>
      </c>
      <c r="P233" s="3" t="str">
        <f t="shared" si="69"/>
        <v>N/A</v>
      </c>
      <c r="Q233" s="3" t="str">
        <f t="shared" si="70"/>
        <v>N/A</v>
      </c>
      <c r="R233" s="3" t="str">
        <f t="shared" si="71"/>
        <v>N/A</v>
      </c>
      <c r="S233" s="3" t="str">
        <f t="shared" si="72"/>
        <v>N/A</v>
      </c>
      <c r="T233" s="3" t="str">
        <f t="shared" si="73"/>
        <v>N/A</v>
      </c>
      <c r="U233" s="3" t="str">
        <f t="shared" si="74"/>
        <v>N/A</v>
      </c>
      <c r="V233" s="3" t="str">
        <f t="shared" si="75"/>
        <v>not eligible</v>
      </c>
      <c r="W233" s="3" t="str">
        <f t="shared" si="76"/>
        <v>N/A</v>
      </c>
      <c r="X233" s="3" t="str">
        <f t="shared" si="77"/>
        <v>N/A</v>
      </c>
      <c r="Y233" s="3" t="str">
        <f t="shared" si="78"/>
        <v>N/A</v>
      </c>
      <c r="Z233" s="3" t="str">
        <f t="shared" si="79"/>
        <v>N/A</v>
      </c>
      <c r="AA233" s="3" t="str">
        <f t="shared" si="80"/>
        <v>N/A</v>
      </c>
      <c r="AB233" s="3" t="str">
        <f t="shared" si="81"/>
        <v>N/A</v>
      </c>
      <c r="AC233" s="3" t="str">
        <f t="shared" si="82"/>
        <v>N/A</v>
      </c>
      <c r="AD233" s="3" t="str">
        <f t="shared" si="83"/>
        <v>N/A</v>
      </c>
    </row>
    <row r="234" spans="1:30" x14ac:dyDescent="0.35">
      <c r="A234" t="s">
        <v>180</v>
      </c>
      <c r="B234" t="s">
        <v>204</v>
      </c>
      <c r="C234" t="s">
        <v>234</v>
      </c>
      <c r="D234" t="s">
        <v>107</v>
      </c>
      <c r="E234">
        <v>818</v>
      </c>
      <c r="F234" s="2" t="s">
        <v>1227</v>
      </c>
      <c r="G234" s="2">
        <v>2.33</v>
      </c>
      <c r="H234" t="s">
        <v>1197</v>
      </c>
      <c r="I234" s="3" t="str">
        <f t="shared" si="84"/>
        <v>not eligible</v>
      </c>
      <c r="J234" s="3" t="str">
        <f t="shared" si="85"/>
        <v>not eligible</v>
      </c>
      <c r="K234" s="3" t="str">
        <f t="shared" si="86"/>
        <v>not eligible</v>
      </c>
      <c r="L234" s="3" t="str">
        <f t="shared" si="87"/>
        <v>not eligible</v>
      </c>
      <c r="M234" t="str">
        <f t="shared" si="66"/>
        <v>N/A</v>
      </c>
      <c r="N234" s="3" t="str">
        <f t="shared" si="67"/>
        <v>N/A</v>
      </c>
      <c r="O234" s="3" t="str">
        <f t="shared" si="68"/>
        <v>N/A</v>
      </c>
      <c r="P234" s="3" t="str">
        <f t="shared" si="69"/>
        <v>N/A</v>
      </c>
      <c r="Q234" s="3" t="str">
        <f t="shared" si="70"/>
        <v>N/A</v>
      </c>
      <c r="R234" s="3" t="str">
        <f t="shared" si="71"/>
        <v>N/A</v>
      </c>
      <c r="S234" s="3" t="str">
        <f t="shared" si="72"/>
        <v>N/A</v>
      </c>
      <c r="T234" s="3" t="str">
        <f t="shared" si="73"/>
        <v>N/A</v>
      </c>
      <c r="U234" s="3" t="str">
        <f t="shared" si="74"/>
        <v>N/A</v>
      </c>
      <c r="V234" s="3" t="str">
        <f t="shared" si="75"/>
        <v>N/A</v>
      </c>
      <c r="W234" s="3" t="str">
        <f t="shared" si="76"/>
        <v>not eligible</v>
      </c>
      <c r="X234" s="3" t="str">
        <f t="shared" si="77"/>
        <v>N/A</v>
      </c>
      <c r="Y234" s="3" t="str">
        <f t="shared" si="78"/>
        <v>N/A</v>
      </c>
      <c r="Z234" s="3" t="str">
        <f t="shared" si="79"/>
        <v>N/A</v>
      </c>
      <c r="AA234" s="3" t="str">
        <f t="shared" si="80"/>
        <v>N/A</v>
      </c>
      <c r="AB234" s="3" t="str">
        <f t="shared" si="81"/>
        <v>N/A</v>
      </c>
      <c r="AC234" s="3" t="str">
        <f t="shared" si="82"/>
        <v>N/A</v>
      </c>
      <c r="AD234" s="3" t="str">
        <f t="shared" si="83"/>
        <v>N/A</v>
      </c>
    </row>
    <row r="235" spans="1:30" x14ac:dyDescent="0.35">
      <c r="A235" t="s">
        <v>180</v>
      </c>
      <c r="B235" t="s">
        <v>217</v>
      </c>
      <c r="C235" t="s">
        <v>248</v>
      </c>
      <c r="D235" t="s">
        <v>107</v>
      </c>
      <c r="E235" s="1">
        <v>1079</v>
      </c>
      <c r="F235" s="2" t="s">
        <v>1420</v>
      </c>
      <c r="G235" s="2">
        <v>2.71</v>
      </c>
      <c r="H235" t="s">
        <v>1197</v>
      </c>
      <c r="I235" s="3" t="str">
        <f t="shared" si="84"/>
        <v>not eligible</v>
      </c>
      <c r="J235" s="3" t="str">
        <f t="shared" si="85"/>
        <v>not eligible</v>
      </c>
      <c r="K235" s="3" t="str">
        <f t="shared" si="86"/>
        <v>not eligible</v>
      </c>
      <c r="L235" s="3" t="str">
        <f t="shared" si="87"/>
        <v>not eligible</v>
      </c>
      <c r="M235" t="str">
        <f t="shared" si="66"/>
        <v>N/A</v>
      </c>
      <c r="N235" s="3" t="str">
        <f t="shared" si="67"/>
        <v>N/A</v>
      </c>
      <c r="O235" s="3" t="str">
        <f t="shared" si="68"/>
        <v>N/A</v>
      </c>
      <c r="P235" s="3" t="str">
        <f t="shared" si="69"/>
        <v>N/A</v>
      </c>
      <c r="Q235" s="3" t="str">
        <f t="shared" si="70"/>
        <v>N/A</v>
      </c>
      <c r="R235" s="3" t="str">
        <f t="shared" si="71"/>
        <v>N/A</v>
      </c>
      <c r="S235" s="3" t="str">
        <f t="shared" si="72"/>
        <v>N/A</v>
      </c>
      <c r="T235" s="3" t="str">
        <f t="shared" si="73"/>
        <v>N/A</v>
      </c>
      <c r="U235" s="3" t="str">
        <f t="shared" si="74"/>
        <v>N/A</v>
      </c>
      <c r="V235" s="3" t="str">
        <f t="shared" si="75"/>
        <v>N/A</v>
      </c>
      <c r="W235" s="3" t="str">
        <f t="shared" si="76"/>
        <v>not eligible</v>
      </c>
      <c r="X235" s="3" t="str">
        <f t="shared" si="77"/>
        <v>N/A</v>
      </c>
      <c r="Y235" s="3" t="str">
        <f t="shared" si="78"/>
        <v>N/A</v>
      </c>
      <c r="Z235" s="3" t="str">
        <f t="shared" si="79"/>
        <v>N/A</v>
      </c>
      <c r="AA235" s="3" t="str">
        <f t="shared" si="80"/>
        <v>N/A</v>
      </c>
      <c r="AB235" s="3" t="str">
        <f t="shared" si="81"/>
        <v>N/A</v>
      </c>
      <c r="AC235" s="3" t="str">
        <f t="shared" si="82"/>
        <v>N/A</v>
      </c>
      <c r="AD235" s="3" t="str">
        <f t="shared" si="83"/>
        <v>N/A</v>
      </c>
    </row>
    <row r="236" spans="1:30" x14ac:dyDescent="0.35">
      <c r="A236" t="s">
        <v>180</v>
      </c>
      <c r="B236" t="s">
        <v>375</v>
      </c>
      <c r="C236" t="s">
        <v>376</v>
      </c>
      <c r="D236" t="s">
        <v>107</v>
      </c>
      <c r="E236" s="1">
        <v>1513</v>
      </c>
      <c r="F236" s="2" t="s">
        <v>1423</v>
      </c>
      <c r="G236" s="2">
        <v>3.73</v>
      </c>
      <c r="H236" t="s">
        <v>1197</v>
      </c>
      <c r="I236" s="3" t="str">
        <f t="shared" si="84"/>
        <v>not eligible</v>
      </c>
      <c r="J236" s="3" t="str">
        <f t="shared" si="85"/>
        <v>not eligible</v>
      </c>
      <c r="K236" s="3" t="str">
        <f t="shared" si="86"/>
        <v>not eligible</v>
      </c>
      <c r="L236" s="3" t="str">
        <f t="shared" si="87"/>
        <v>not eligible</v>
      </c>
      <c r="M236" t="str">
        <f t="shared" si="66"/>
        <v>N/A</v>
      </c>
      <c r="N236" s="3" t="str">
        <f t="shared" si="67"/>
        <v>N/A</v>
      </c>
      <c r="O236" s="3" t="str">
        <f t="shared" si="68"/>
        <v>N/A</v>
      </c>
      <c r="P236" s="3" t="str">
        <f t="shared" si="69"/>
        <v>N/A</v>
      </c>
      <c r="Q236" s="3" t="str">
        <f t="shared" si="70"/>
        <v>N/A</v>
      </c>
      <c r="R236" s="3" t="str">
        <f t="shared" si="71"/>
        <v>N/A</v>
      </c>
      <c r="S236" s="3" t="str">
        <f t="shared" si="72"/>
        <v>N/A</v>
      </c>
      <c r="T236" s="3" t="str">
        <f t="shared" si="73"/>
        <v>N/A</v>
      </c>
      <c r="U236" s="3" t="str">
        <f t="shared" si="74"/>
        <v>N/A</v>
      </c>
      <c r="V236" s="3" t="str">
        <f t="shared" si="75"/>
        <v>N/A</v>
      </c>
      <c r="W236" s="3" t="str">
        <f t="shared" si="76"/>
        <v>not eligible</v>
      </c>
      <c r="X236" s="3" t="str">
        <f t="shared" si="77"/>
        <v>N/A</v>
      </c>
      <c r="Y236" s="3" t="str">
        <f t="shared" si="78"/>
        <v>N/A</v>
      </c>
      <c r="Z236" s="3" t="str">
        <f t="shared" si="79"/>
        <v>N/A</v>
      </c>
      <c r="AA236" s="3" t="str">
        <f t="shared" si="80"/>
        <v>N/A</v>
      </c>
      <c r="AB236" s="3" t="str">
        <f t="shared" si="81"/>
        <v>N/A</v>
      </c>
      <c r="AC236" s="3" t="str">
        <f t="shared" si="82"/>
        <v>N/A</v>
      </c>
      <c r="AD236" s="3" t="str">
        <f t="shared" si="83"/>
        <v>N/A</v>
      </c>
    </row>
    <row r="237" spans="1:30" x14ac:dyDescent="0.35">
      <c r="A237" t="s">
        <v>180</v>
      </c>
      <c r="B237" t="s">
        <v>202</v>
      </c>
      <c r="C237" t="s">
        <v>444</v>
      </c>
      <c r="D237" t="s">
        <v>107</v>
      </c>
      <c r="E237" s="1">
        <v>1969</v>
      </c>
      <c r="F237" s="2" t="s">
        <v>1422</v>
      </c>
      <c r="G237" s="2">
        <v>4.4800000000000004</v>
      </c>
      <c r="H237" t="s">
        <v>1197</v>
      </c>
      <c r="I237" s="3">
        <f t="shared" si="84"/>
        <v>11814</v>
      </c>
      <c r="J237" s="3">
        <f t="shared" si="85"/>
        <v>12050.28</v>
      </c>
      <c r="K237" s="3">
        <f t="shared" si="86"/>
        <v>12306.25</v>
      </c>
      <c r="L237" s="3">
        <f t="shared" si="87"/>
        <v>12463.77</v>
      </c>
      <c r="M237" t="str">
        <f t="shared" si="66"/>
        <v>N/A</v>
      </c>
      <c r="N237" s="3" t="str">
        <f t="shared" si="67"/>
        <v>N/A</v>
      </c>
      <c r="O237" s="3" t="str">
        <f t="shared" si="68"/>
        <v>N/A</v>
      </c>
      <c r="P237" s="3" t="str">
        <f t="shared" si="69"/>
        <v>N/A</v>
      </c>
      <c r="Q237" s="3" t="str">
        <f t="shared" si="70"/>
        <v>N/A</v>
      </c>
      <c r="R237" s="3" t="str">
        <f t="shared" si="71"/>
        <v>N/A</v>
      </c>
      <c r="S237" s="3" t="str">
        <f t="shared" si="72"/>
        <v>N/A</v>
      </c>
      <c r="T237" s="3" t="str">
        <f t="shared" si="73"/>
        <v>N/A</v>
      </c>
      <c r="U237" s="3" t="str">
        <f t="shared" si="74"/>
        <v>N/A</v>
      </c>
      <c r="V237" s="3" t="str">
        <f t="shared" si="75"/>
        <v>N/A</v>
      </c>
      <c r="W237" s="3">
        <f t="shared" si="76"/>
        <v>12050.28</v>
      </c>
      <c r="X237" s="3" t="str">
        <f t="shared" si="77"/>
        <v>N/A</v>
      </c>
      <c r="Y237" s="3" t="str">
        <f t="shared" si="78"/>
        <v>N/A</v>
      </c>
      <c r="Z237" s="3" t="str">
        <f t="shared" si="79"/>
        <v>N/A</v>
      </c>
      <c r="AA237" s="3" t="str">
        <f t="shared" si="80"/>
        <v>N/A</v>
      </c>
      <c r="AB237" s="3" t="str">
        <f t="shared" si="81"/>
        <v>N/A</v>
      </c>
      <c r="AC237" s="3" t="str">
        <f t="shared" si="82"/>
        <v>N/A</v>
      </c>
      <c r="AD237" s="3" t="str">
        <f t="shared" si="83"/>
        <v>N/A</v>
      </c>
    </row>
    <row r="238" spans="1:30" x14ac:dyDescent="0.35">
      <c r="A238" t="s">
        <v>180</v>
      </c>
      <c r="B238" t="s">
        <v>543</v>
      </c>
      <c r="C238" t="s">
        <v>544</v>
      </c>
      <c r="D238" t="s">
        <v>107</v>
      </c>
      <c r="E238" s="1">
        <v>1116</v>
      </c>
      <c r="F238" s="2" t="s">
        <v>1425</v>
      </c>
      <c r="G238" s="2">
        <v>2.99</v>
      </c>
      <c r="H238" t="s">
        <v>1197</v>
      </c>
      <c r="I238" s="3" t="str">
        <f t="shared" si="84"/>
        <v>not eligible</v>
      </c>
      <c r="J238" s="3" t="str">
        <f t="shared" si="85"/>
        <v>not eligible</v>
      </c>
      <c r="K238" s="3" t="str">
        <f t="shared" si="86"/>
        <v>not eligible</v>
      </c>
      <c r="L238" s="3" t="str">
        <f t="shared" si="87"/>
        <v>not eligible</v>
      </c>
      <c r="M238" t="str">
        <f t="shared" si="66"/>
        <v>N/A</v>
      </c>
      <c r="N238" s="3" t="str">
        <f t="shared" si="67"/>
        <v>N/A</v>
      </c>
      <c r="O238" s="3" t="str">
        <f t="shared" si="68"/>
        <v>N/A</v>
      </c>
      <c r="P238" s="3" t="str">
        <f t="shared" si="69"/>
        <v>N/A</v>
      </c>
      <c r="Q238" s="3" t="str">
        <f t="shared" si="70"/>
        <v>N/A</v>
      </c>
      <c r="R238" s="3" t="str">
        <f t="shared" si="71"/>
        <v>N/A</v>
      </c>
      <c r="S238" s="3" t="str">
        <f t="shared" si="72"/>
        <v>N/A</v>
      </c>
      <c r="T238" s="3" t="str">
        <f t="shared" si="73"/>
        <v>N/A</v>
      </c>
      <c r="U238" s="3" t="str">
        <f t="shared" si="74"/>
        <v>N/A</v>
      </c>
      <c r="V238" s="3" t="str">
        <f t="shared" si="75"/>
        <v>N/A</v>
      </c>
      <c r="W238" s="3" t="str">
        <f t="shared" si="76"/>
        <v>not eligible</v>
      </c>
      <c r="X238" s="3" t="str">
        <f t="shared" si="77"/>
        <v>N/A</v>
      </c>
      <c r="Y238" s="3" t="str">
        <f t="shared" si="78"/>
        <v>N/A</v>
      </c>
      <c r="Z238" s="3" t="str">
        <f t="shared" si="79"/>
        <v>N/A</v>
      </c>
      <c r="AA238" s="3" t="str">
        <f t="shared" si="80"/>
        <v>N/A</v>
      </c>
      <c r="AB238" s="3" t="str">
        <f t="shared" si="81"/>
        <v>N/A</v>
      </c>
      <c r="AC238" s="3" t="str">
        <f t="shared" si="82"/>
        <v>N/A</v>
      </c>
      <c r="AD238" s="3" t="str">
        <f t="shared" si="83"/>
        <v>N/A</v>
      </c>
    </row>
    <row r="239" spans="1:30" x14ac:dyDescent="0.35">
      <c r="A239" t="s">
        <v>180</v>
      </c>
      <c r="B239" t="s">
        <v>667</v>
      </c>
      <c r="C239" t="s">
        <v>971</v>
      </c>
      <c r="D239" t="s">
        <v>107</v>
      </c>
      <c r="E239" s="1">
        <v>2916</v>
      </c>
      <c r="F239" s="2" t="s">
        <v>1426</v>
      </c>
      <c r="G239" s="2">
        <v>6.57</v>
      </c>
      <c r="H239" t="s">
        <v>1197</v>
      </c>
      <c r="I239" s="3">
        <f t="shared" si="84"/>
        <v>17496</v>
      </c>
      <c r="J239" s="3">
        <f t="shared" si="85"/>
        <v>17845.920000000002</v>
      </c>
      <c r="K239" s="3">
        <f t="shared" si="86"/>
        <v>18225</v>
      </c>
      <c r="L239" s="3">
        <f t="shared" si="87"/>
        <v>18458.28</v>
      </c>
      <c r="M239" t="str">
        <f t="shared" si="66"/>
        <v>N/A</v>
      </c>
      <c r="N239" s="3" t="str">
        <f t="shared" si="67"/>
        <v>N/A</v>
      </c>
      <c r="O239" s="3" t="str">
        <f t="shared" si="68"/>
        <v>N/A</v>
      </c>
      <c r="P239" s="3" t="str">
        <f t="shared" si="69"/>
        <v>N/A</v>
      </c>
      <c r="Q239" s="3" t="str">
        <f t="shared" si="70"/>
        <v>N/A</v>
      </c>
      <c r="R239" s="3" t="str">
        <f t="shared" si="71"/>
        <v>N/A</v>
      </c>
      <c r="S239" s="3" t="str">
        <f t="shared" si="72"/>
        <v>N/A</v>
      </c>
      <c r="T239" s="3" t="str">
        <f t="shared" si="73"/>
        <v>N/A</v>
      </c>
      <c r="U239" s="3" t="str">
        <f t="shared" si="74"/>
        <v>N/A</v>
      </c>
      <c r="V239" s="3" t="str">
        <f t="shared" si="75"/>
        <v>N/A</v>
      </c>
      <c r="W239" s="3">
        <f t="shared" si="76"/>
        <v>17845.920000000002</v>
      </c>
      <c r="X239" s="3" t="str">
        <f t="shared" si="77"/>
        <v>N/A</v>
      </c>
      <c r="Y239" s="3" t="str">
        <f t="shared" si="78"/>
        <v>N/A</v>
      </c>
      <c r="Z239" s="3" t="str">
        <f t="shared" si="79"/>
        <v>N/A</v>
      </c>
      <c r="AA239" s="3" t="str">
        <f t="shared" si="80"/>
        <v>N/A</v>
      </c>
      <c r="AB239" s="3" t="str">
        <f t="shared" si="81"/>
        <v>N/A</v>
      </c>
      <c r="AC239" s="3" t="str">
        <f t="shared" si="82"/>
        <v>N/A</v>
      </c>
      <c r="AD239" s="3" t="str">
        <f t="shared" si="83"/>
        <v>N/A</v>
      </c>
    </row>
    <row r="240" spans="1:30" x14ac:dyDescent="0.35">
      <c r="A240" t="s">
        <v>180</v>
      </c>
      <c r="B240" t="s">
        <v>305</v>
      </c>
      <c r="C240" t="s">
        <v>1022</v>
      </c>
      <c r="D240" t="s">
        <v>107</v>
      </c>
      <c r="E240" s="1">
        <v>1448</v>
      </c>
      <c r="F240" s="2" t="s">
        <v>1424</v>
      </c>
      <c r="G240" s="2">
        <v>3.4</v>
      </c>
      <c r="H240" t="s">
        <v>1197</v>
      </c>
      <c r="I240" s="3" t="str">
        <f t="shared" si="84"/>
        <v>not eligible</v>
      </c>
      <c r="J240" s="3" t="str">
        <f t="shared" si="85"/>
        <v>not eligible</v>
      </c>
      <c r="K240" s="3" t="str">
        <f t="shared" si="86"/>
        <v>not eligible</v>
      </c>
      <c r="L240" s="3" t="str">
        <f t="shared" si="87"/>
        <v>not eligible</v>
      </c>
      <c r="M240" t="str">
        <f t="shared" si="66"/>
        <v>N/A</v>
      </c>
      <c r="N240" s="3" t="str">
        <f t="shared" si="67"/>
        <v>N/A</v>
      </c>
      <c r="O240" s="3" t="str">
        <f t="shared" si="68"/>
        <v>N/A</v>
      </c>
      <c r="P240" s="3" t="str">
        <f t="shared" si="69"/>
        <v>N/A</v>
      </c>
      <c r="Q240" s="3" t="str">
        <f t="shared" si="70"/>
        <v>N/A</v>
      </c>
      <c r="R240" s="3" t="str">
        <f t="shared" si="71"/>
        <v>N/A</v>
      </c>
      <c r="S240" s="3" t="str">
        <f t="shared" si="72"/>
        <v>N/A</v>
      </c>
      <c r="T240" s="3" t="str">
        <f t="shared" si="73"/>
        <v>N/A</v>
      </c>
      <c r="U240" s="3" t="str">
        <f t="shared" si="74"/>
        <v>N/A</v>
      </c>
      <c r="V240" s="3" t="str">
        <f t="shared" si="75"/>
        <v>N/A</v>
      </c>
      <c r="W240" s="3" t="str">
        <f t="shared" si="76"/>
        <v>not eligible</v>
      </c>
      <c r="X240" s="3" t="str">
        <f t="shared" si="77"/>
        <v>N/A</v>
      </c>
      <c r="Y240" s="3" t="str">
        <f t="shared" si="78"/>
        <v>N/A</v>
      </c>
      <c r="Z240" s="3" t="str">
        <f t="shared" si="79"/>
        <v>N/A</v>
      </c>
      <c r="AA240" s="3" t="str">
        <f t="shared" si="80"/>
        <v>N/A</v>
      </c>
      <c r="AB240" s="3" t="str">
        <f t="shared" si="81"/>
        <v>N/A</v>
      </c>
      <c r="AC240" s="3" t="str">
        <f t="shared" si="82"/>
        <v>N/A</v>
      </c>
      <c r="AD240" s="3" t="str">
        <f t="shared" si="83"/>
        <v>N/A</v>
      </c>
    </row>
    <row r="241" spans="1:30" x14ac:dyDescent="0.35">
      <c r="A241" t="s">
        <v>180</v>
      </c>
      <c r="B241" t="s">
        <v>360</v>
      </c>
      <c r="C241" t="s">
        <v>1054</v>
      </c>
      <c r="D241" t="s">
        <v>107</v>
      </c>
      <c r="E241">
        <v>452</v>
      </c>
      <c r="F241" s="2" t="s">
        <v>1421</v>
      </c>
      <c r="G241" s="2">
        <v>1.23</v>
      </c>
      <c r="H241" t="s">
        <v>1197</v>
      </c>
      <c r="I241" s="3" t="str">
        <f t="shared" si="84"/>
        <v>not eligible</v>
      </c>
      <c r="J241" s="3" t="str">
        <f t="shared" si="85"/>
        <v>not eligible</v>
      </c>
      <c r="K241" s="3" t="str">
        <f t="shared" si="86"/>
        <v>not eligible</v>
      </c>
      <c r="L241" s="3" t="str">
        <f t="shared" si="87"/>
        <v>not eligible</v>
      </c>
      <c r="M241" t="str">
        <f t="shared" si="66"/>
        <v>N/A</v>
      </c>
      <c r="N241" s="3" t="str">
        <f t="shared" si="67"/>
        <v>N/A</v>
      </c>
      <c r="O241" s="3" t="str">
        <f t="shared" si="68"/>
        <v>N/A</v>
      </c>
      <c r="P241" s="3" t="str">
        <f t="shared" si="69"/>
        <v>N/A</v>
      </c>
      <c r="Q241" s="3" t="str">
        <f t="shared" si="70"/>
        <v>N/A</v>
      </c>
      <c r="R241" s="3" t="str">
        <f t="shared" si="71"/>
        <v>N/A</v>
      </c>
      <c r="S241" s="3" t="str">
        <f t="shared" si="72"/>
        <v>N/A</v>
      </c>
      <c r="T241" s="3" t="str">
        <f t="shared" si="73"/>
        <v>N/A</v>
      </c>
      <c r="U241" s="3" t="str">
        <f t="shared" si="74"/>
        <v>N/A</v>
      </c>
      <c r="V241" s="3" t="str">
        <f t="shared" si="75"/>
        <v>N/A</v>
      </c>
      <c r="W241" s="3" t="str">
        <f t="shared" si="76"/>
        <v>not eligible</v>
      </c>
      <c r="X241" s="3" t="str">
        <f t="shared" si="77"/>
        <v>N/A</v>
      </c>
      <c r="Y241" s="3" t="str">
        <f t="shared" si="78"/>
        <v>N/A</v>
      </c>
      <c r="Z241" s="3" t="str">
        <f t="shared" si="79"/>
        <v>N/A</v>
      </c>
      <c r="AA241" s="3" t="str">
        <f t="shared" si="80"/>
        <v>N/A</v>
      </c>
      <c r="AB241" s="3" t="str">
        <f t="shared" si="81"/>
        <v>N/A</v>
      </c>
      <c r="AC241" s="3" t="str">
        <f t="shared" si="82"/>
        <v>N/A</v>
      </c>
      <c r="AD241" s="3" t="str">
        <f t="shared" si="83"/>
        <v>N/A</v>
      </c>
    </row>
    <row r="242" spans="1:30" x14ac:dyDescent="0.35">
      <c r="A242" t="s">
        <v>180</v>
      </c>
      <c r="B242" t="s">
        <v>440</v>
      </c>
      <c r="C242" t="s">
        <v>1077</v>
      </c>
      <c r="D242" t="s">
        <v>107</v>
      </c>
      <c r="E242">
        <v>554</v>
      </c>
      <c r="F242" s="2" t="s">
        <v>1427</v>
      </c>
      <c r="G242" s="2">
        <v>1.6</v>
      </c>
      <c r="H242" t="s">
        <v>1197</v>
      </c>
      <c r="I242" s="3" t="str">
        <f t="shared" si="84"/>
        <v>not eligible</v>
      </c>
      <c r="J242" s="3" t="str">
        <f t="shared" si="85"/>
        <v>not eligible</v>
      </c>
      <c r="K242" s="3" t="str">
        <f t="shared" si="86"/>
        <v>not eligible</v>
      </c>
      <c r="L242" s="3" t="str">
        <f t="shared" si="87"/>
        <v>not eligible</v>
      </c>
      <c r="M242" t="str">
        <f t="shared" si="66"/>
        <v>N/A</v>
      </c>
      <c r="N242" s="3" t="str">
        <f t="shared" si="67"/>
        <v>N/A</v>
      </c>
      <c r="O242" s="3" t="str">
        <f t="shared" si="68"/>
        <v>N/A</v>
      </c>
      <c r="P242" s="3" t="str">
        <f t="shared" si="69"/>
        <v>N/A</v>
      </c>
      <c r="Q242" s="3" t="str">
        <f t="shared" si="70"/>
        <v>N/A</v>
      </c>
      <c r="R242" s="3" t="str">
        <f t="shared" si="71"/>
        <v>N/A</v>
      </c>
      <c r="S242" s="3" t="str">
        <f t="shared" si="72"/>
        <v>N/A</v>
      </c>
      <c r="T242" s="3" t="str">
        <f t="shared" si="73"/>
        <v>N/A</v>
      </c>
      <c r="U242" s="3" t="str">
        <f t="shared" si="74"/>
        <v>N/A</v>
      </c>
      <c r="V242" s="3" t="str">
        <f t="shared" si="75"/>
        <v>N/A</v>
      </c>
      <c r="W242" s="3" t="str">
        <f t="shared" si="76"/>
        <v>not eligible</v>
      </c>
      <c r="X242" s="3" t="str">
        <f t="shared" si="77"/>
        <v>N/A</v>
      </c>
      <c r="Y242" s="3" t="str">
        <f t="shared" si="78"/>
        <v>N/A</v>
      </c>
      <c r="Z242" s="3" t="str">
        <f t="shared" si="79"/>
        <v>N/A</v>
      </c>
      <c r="AA242" s="3" t="str">
        <f t="shared" si="80"/>
        <v>N/A</v>
      </c>
      <c r="AB242" s="3" t="str">
        <f t="shared" si="81"/>
        <v>N/A</v>
      </c>
      <c r="AC242" s="3" t="str">
        <f t="shared" si="82"/>
        <v>N/A</v>
      </c>
      <c r="AD242" s="3" t="str">
        <f t="shared" si="83"/>
        <v>N/A</v>
      </c>
    </row>
    <row r="243" spans="1:30" x14ac:dyDescent="0.35">
      <c r="A243" t="s">
        <v>180</v>
      </c>
      <c r="B243" t="s">
        <v>198</v>
      </c>
      <c r="C243" t="s">
        <v>1091</v>
      </c>
      <c r="D243" t="s">
        <v>107</v>
      </c>
      <c r="E243">
        <v>830</v>
      </c>
      <c r="F243" s="2" t="s">
        <v>1220</v>
      </c>
      <c r="G243" s="2">
        <v>2.0499999999999998</v>
      </c>
      <c r="H243" t="s">
        <v>1197</v>
      </c>
      <c r="I243" s="3" t="str">
        <f t="shared" si="84"/>
        <v>not eligible</v>
      </c>
      <c r="J243" s="3" t="str">
        <f t="shared" si="85"/>
        <v>not eligible</v>
      </c>
      <c r="K243" s="3" t="str">
        <f t="shared" si="86"/>
        <v>not eligible</v>
      </c>
      <c r="L243" s="3" t="str">
        <f t="shared" si="87"/>
        <v>not eligible</v>
      </c>
      <c r="M243" t="str">
        <f t="shared" si="66"/>
        <v>N/A</v>
      </c>
      <c r="N243" s="3" t="str">
        <f t="shared" si="67"/>
        <v>N/A</v>
      </c>
      <c r="O243" s="3" t="str">
        <f t="shared" si="68"/>
        <v>N/A</v>
      </c>
      <c r="P243" s="3" t="str">
        <f t="shared" si="69"/>
        <v>N/A</v>
      </c>
      <c r="Q243" s="3" t="str">
        <f t="shared" si="70"/>
        <v>N/A</v>
      </c>
      <c r="R243" s="3" t="str">
        <f t="shared" si="71"/>
        <v>N/A</v>
      </c>
      <c r="S243" s="3" t="str">
        <f t="shared" si="72"/>
        <v>N/A</v>
      </c>
      <c r="T243" s="3" t="str">
        <f t="shared" si="73"/>
        <v>N/A</v>
      </c>
      <c r="U243" s="3" t="str">
        <f t="shared" si="74"/>
        <v>N/A</v>
      </c>
      <c r="V243" s="3" t="str">
        <f t="shared" si="75"/>
        <v>N/A</v>
      </c>
      <c r="W243" s="3" t="str">
        <f t="shared" si="76"/>
        <v>not eligible</v>
      </c>
      <c r="X243" s="3" t="str">
        <f t="shared" si="77"/>
        <v>N/A</v>
      </c>
      <c r="Y243" s="3" t="str">
        <f t="shared" si="78"/>
        <v>N/A</v>
      </c>
      <c r="Z243" s="3" t="str">
        <f t="shared" si="79"/>
        <v>N/A</v>
      </c>
      <c r="AA243" s="3" t="str">
        <f t="shared" si="80"/>
        <v>N/A</v>
      </c>
      <c r="AB243" s="3" t="str">
        <f t="shared" si="81"/>
        <v>N/A</v>
      </c>
      <c r="AC243" s="3" t="str">
        <f t="shared" si="82"/>
        <v>N/A</v>
      </c>
      <c r="AD243" s="3" t="str">
        <f t="shared" si="83"/>
        <v>N/A</v>
      </c>
    </row>
    <row r="244" spans="1:30" x14ac:dyDescent="0.35">
      <c r="A244" t="s">
        <v>180</v>
      </c>
      <c r="B244" t="s">
        <v>192</v>
      </c>
      <c r="C244" t="s">
        <v>229</v>
      </c>
      <c r="D244" t="s">
        <v>97</v>
      </c>
      <c r="E244" s="1">
        <v>1845</v>
      </c>
      <c r="F244" s="2" t="s">
        <v>1447</v>
      </c>
      <c r="G244" s="2">
        <v>3.75</v>
      </c>
      <c r="H244" t="s">
        <v>1197</v>
      </c>
      <c r="I244" s="3" t="str">
        <f t="shared" si="84"/>
        <v>not eligible</v>
      </c>
      <c r="J244" s="3" t="str">
        <f t="shared" si="85"/>
        <v>not eligible</v>
      </c>
      <c r="K244" s="3" t="str">
        <f t="shared" si="86"/>
        <v>not eligible</v>
      </c>
      <c r="L244" s="3" t="str">
        <f t="shared" si="87"/>
        <v>not eligible</v>
      </c>
      <c r="M244" t="str">
        <f t="shared" si="66"/>
        <v>N/A</v>
      </c>
      <c r="N244" s="3" t="str">
        <f t="shared" si="67"/>
        <v>N/A</v>
      </c>
      <c r="O244" s="3" t="str">
        <f t="shared" si="68"/>
        <v>N/A</v>
      </c>
      <c r="P244" s="3" t="str">
        <f t="shared" si="69"/>
        <v>N/A</v>
      </c>
      <c r="Q244" s="3" t="str">
        <f t="shared" si="70"/>
        <v>N/A</v>
      </c>
      <c r="R244" s="3" t="str">
        <f t="shared" si="71"/>
        <v>N/A</v>
      </c>
      <c r="S244" s="3" t="str">
        <f t="shared" si="72"/>
        <v>N/A</v>
      </c>
      <c r="T244" s="3" t="str">
        <f t="shared" si="73"/>
        <v>N/A</v>
      </c>
      <c r="U244" s="3" t="str">
        <f t="shared" si="74"/>
        <v>N/A</v>
      </c>
      <c r="V244" s="3" t="str">
        <f t="shared" si="75"/>
        <v>N/A</v>
      </c>
      <c r="W244" s="3" t="str">
        <f t="shared" si="76"/>
        <v>N/A</v>
      </c>
      <c r="X244" s="3" t="str">
        <f t="shared" si="77"/>
        <v>not eligible</v>
      </c>
      <c r="Y244" s="3" t="str">
        <f t="shared" si="78"/>
        <v>N/A</v>
      </c>
      <c r="Z244" s="3" t="str">
        <f t="shared" si="79"/>
        <v>N/A</v>
      </c>
      <c r="AA244" s="3" t="str">
        <f t="shared" si="80"/>
        <v>N/A</v>
      </c>
      <c r="AB244" s="3" t="str">
        <f t="shared" si="81"/>
        <v>N/A</v>
      </c>
      <c r="AC244" s="3" t="str">
        <f t="shared" si="82"/>
        <v>N/A</v>
      </c>
      <c r="AD244" s="3" t="str">
        <f t="shared" si="83"/>
        <v>N/A</v>
      </c>
    </row>
    <row r="245" spans="1:30" x14ac:dyDescent="0.35">
      <c r="A245" t="s">
        <v>180</v>
      </c>
      <c r="B245" t="s">
        <v>274</v>
      </c>
      <c r="C245" t="s">
        <v>275</v>
      </c>
      <c r="D245" t="s">
        <v>97</v>
      </c>
      <c r="E245" s="1">
        <v>1166</v>
      </c>
      <c r="F245" s="2" t="s">
        <v>1438</v>
      </c>
      <c r="G245" s="2">
        <v>2.77</v>
      </c>
      <c r="H245" t="s">
        <v>1197</v>
      </c>
      <c r="I245" s="3" t="str">
        <f t="shared" si="84"/>
        <v>not eligible</v>
      </c>
      <c r="J245" s="3" t="str">
        <f t="shared" si="85"/>
        <v>not eligible</v>
      </c>
      <c r="K245" s="3" t="str">
        <f t="shared" si="86"/>
        <v>not eligible</v>
      </c>
      <c r="L245" s="3" t="str">
        <f t="shared" si="87"/>
        <v>not eligible</v>
      </c>
      <c r="M245" t="str">
        <f t="shared" si="66"/>
        <v>N/A</v>
      </c>
      <c r="N245" s="3" t="str">
        <f t="shared" si="67"/>
        <v>N/A</v>
      </c>
      <c r="O245" s="3" t="str">
        <f t="shared" si="68"/>
        <v>N/A</v>
      </c>
      <c r="P245" s="3" t="str">
        <f t="shared" si="69"/>
        <v>N/A</v>
      </c>
      <c r="Q245" s="3" t="str">
        <f t="shared" si="70"/>
        <v>N/A</v>
      </c>
      <c r="R245" s="3" t="str">
        <f t="shared" si="71"/>
        <v>N/A</v>
      </c>
      <c r="S245" s="3" t="str">
        <f t="shared" si="72"/>
        <v>N/A</v>
      </c>
      <c r="T245" s="3" t="str">
        <f t="shared" si="73"/>
        <v>N/A</v>
      </c>
      <c r="U245" s="3" t="str">
        <f t="shared" si="74"/>
        <v>N/A</v>
      </c>
      <c r="V245" s="3" t="str">
        <f t="shared" si="75"/>
        <v>N/A</v>
      </c>
      <c r="W245" s="3" t="str">
        <f t="shared" si="76"/>
        <v>N/A</v>
      </c>
      <c r="X245" s="3" t="str">
        <f t="shared" si="77"/>
        <v>not eligible</v>
      </c>
      <c r="Y245" s="3" t="str">
        <f t="shared" si="78"/>
        <v>N/A</v>
      </c>
      <c r="Z245" s="3" t="str">
        <f t="shared" si="79"/>
        <v>N/A</v>
      </c>
      <c r="AA245" s="3" t="str">
        <f t="shared" si="80"/>
        <v>N/A</v>
      </c>
      <c r="AB245" s="3" t="str">
        <f t="shared" si="81"/>
        <v>N/A</v>
      </c>
      <c r="AC245" s="3" t="str">
        <f t="shared" si="82"/>
        <v>N/A</v>
      </c>
      <c r="AD245" s="3" t="str">
        <f t="shared" si="83"/>
        <v>N/A</v>
      </c>
    </row>
    <row r="246" spans="1:30" x14ac:dyDescent="0.35">
      <c r="A246" t="s">
        <v>180</v>
      </c>
      <c r="B246" t="s">
        <v>254</v>
      </c>
      <c r="C246" t="s">
        <v>304</v>
      </c>
      <c r="D246" t="s">
        <v>97</v>
      </c>
      <c r="E246">
        <v>696</v>
      </c>
      <c r="F246" s="2" t="s">
        <v>1431</v>
      </c>
      <c r="G246" s="2">
        <v>1.68</v>
      </c>
      <c r="H246" t="s">
        <v>1197</v>
      </c>
      <c r="I246" s="3" t="str">
        <f t="shared" si="84"/>
        <v>not eligible</v>
      </c>
      <c r="J246" s="3" t="str">
        <f t="shared" si="85"/>
        <v>not eligible</v>
      </c>
      <c r="K246" s="3" t="str">
        <f t="shared" si="86"/>
        <v>not eligible</v>
      </c>
      <c r="L246" s="3" t="str">
        <f t="shared" si="87"/>
        <v>not eligible</v>
      </c>
      <c r="M246" t="str">
        <f t="shared" si="66"/>
        <v>N/A</v>
      </c>
      <c r="N246" s="3" t="str">
        <f t="shared" si="67"/>
        <v>N/A</v>
      </c>
      <c r="O246" s="3" t="str">
        <f t="shared" si="68"/>
        <v>N/A</v>
      </c>
      <c r="P246" s="3" t="str">
        <f t="shared" si="69"/>
        <v>N/A</v>
      </c>
      <c r="Q246" s="3" t="str">
        <f t="shared" si="70"/>
        <v>N/A</v>
      </c>
      <c r="R246" s="3" t="str">
        <f t="shared" si="71"/>
        <v>N/A</v>
      </c>
      <c r="S246" s="3" t="str">
        <f t="shared" si="72"/>
        <v>N/A</v>
      </c>
      <c r="T246" s="3" t="str">
        <f t="shared" si="73"/>
        <v>N/A</v>
      </c>
      <c r="U246" s="3" t="str">
        <f t="shared" si="74"/>
        <v>N/A</v>
      </c>
      <c r="V246" s="3" t="str">
        <f t="shared" si="75"/>
        <v>N/A</v>
      </c>
      <c r="W246" s="3" t="str">
        <f t="shared" si="76"/>
        <v>N/A</v>
      </c>
      <c r="X246" s="3" t="str">
        <f t="shared" si="77"/>
        <v>not eligible</v>
      </c>
      <c r="Y246" s="3" t="str">
        <f t="shared" si="78"/>
        <v>N/A</v>
      </c>
      <c r="Z246" s="3" t="str">
        <f t="shared" si="79"/>
        <v>N/A</v>
      </c>
      <c r="AA246" s="3" t="str">
        <f t="shared" si="80"/>
        <v>N/A</v>
      </c>
      <c r="AB246" s="3" t="str">
        <f t="shared" si="81"/>
        <v>N/A</v>
      </c>
      <c r="AC246" s="3" t="str">
        <f t="shared" si="82"/>
        <v>N/A</v>
      </c>
      <c r="AD246" s="3" t="str">
        <f t="shared" si="83"/>
        <v>N/A</v>
      </c>
    </row>
    <row r="247" spans="1:30" x14ac:dyDescent="0.35">
      <c r="A247" t="s">
        <v>180</v>
      </c>
      <c r="B247" t="s">
        <v>309</v>
      </c>
      <c r="C247" t="s">
        <v>310</v>
      </c>
      <c r="D247" t="s">
        <v>97</v>
      </c>
      <c r="E247" s="1">
        <v>1175</v>
      </c>
      <c r="F247" s="2" t="s">
        <v>1446</v>
      </c>
      <c r="G247" s="2">
        <v>3.04</v>
      </c>
      <c r="H247" t="s">
        <v>1197</v>
      </c>
      <c r="I247" s="3" t="str">
        <f t="shared" si="84"/>
        <v>not eligible</v>
      </c>
      <c r="J247" s="3" t="str">
        <f t="shared" si="85"/>
        <v>not eligible</v>
      </c>
      <c r="K247" s="3" t="str">
        <f t="shared" si="86"/>
        <v>not eligible</v>
      </c>
      <c r="L247" s="3" t="str">
        <f t="shared" si="87"/>
        <v>not eligible</v>
      </c>
      <c r="M247" t="str">
        <f t="shared" si="66"/>
        <v>N/A</v>
      </c>
      <c r="N247" s="3" t="str">
        <f t="shared" si="67"/>
        <v>N/A</v>
      </c>
      <c r="O247" s="3" t="str">
        <f t="shared" si="68"/>
        <v>N/A</v>
      </c>
      <c r="P247" s="3" t="str">
        <f t="shared" si="69"/>
        <v>N/A</v>
      </c>
      <c r="Q247" s="3" t="str">
        <f t="shared" si="70"/>
        <v>N/A</v>
      </c>
      <c r="R247" s="3" t="str">
        <f t="shared" si="71"/>
        <v>N/A</v>
      </c>
      <c r="S247" s="3" t="str">
        <f t="shared" si="72"/>
        <v>N/A</v>
      </c>
      <c r="T247" s="3" t="str">
        <f t="shared" si="73"/>
        <v>N/A</v>
      </c>
      <c r="U247" s="3" t="str">
        <f t="shared" si="74"/>
        <v>N/A</v>
      </c>
      <c r="V247" s="3" t="str">
        <f t="shared" si="75"/>
        <v>N/A</v>
      </c>
      <c r="W247" s="3" t="str">
        <f t="shared" si="76"/>
        <v>N/A</v>
      </c>
      <c r="X247" s="3" t="str">
        <f t="shared" si="77"/>
        <v>not eligible</v>
      </c>
      <c r="Y247" s="3" t="str">
        <f t="shared" si="78"/>
        <v>N/A</v>
      </c>
      <c r="Z247" s="3" t="str">
        <f t="shared" si="79"/>
        <v>N/A</v>
      </c>
      <c r="AA247" s="3" t="str">
        <f t="shared" si="80"/>
        <v>N/A</v>
      </c>
      <c r="AB247" s="3" t="str">
        <f t="shared" si="81"/>
        <v>N/A</v>
      </c>
      <c r="AC247" s="3" t="str">
        <f t="shared" si="82"/>
        <v>N/A</v>
      </c>
      <c r="AD247" s="3" t="str">
        <f t="shared" si="83"/>
        <v>N/A</v>
      </c>
    </row>
    <row r="248" spans="1:30" x14ac:dyDescent="0.35">
      <c r="A248" t="s">
        <v>180</v>
      </c>
      <c r="B248" t="s">
        <v>240</v>
      </c>
      <c r="C248" t="s">
        <v>340</v>
      </c>
      <c r="D248" t="s">
        <v>97</v>
      </c>
      <c r="E248" s="1">
        <v>1461</v>
      </c>
      <c r="F248" s="2" t="s">
        <v>1207</v>
      </c>
      <c r="G248" s="2">
        <v>3.02</v>
      </c>
      <c r="H248" t="s">
        <v>1197</v>
      </c>
      <c r="I248" s="3" t="str">
        <f t="shared" si="84"/>
        <v>not eligible</v>
      </c>
      <c r="J248" s="3" t="str">
        <f t="shared" si="85"/>
        <v>not eligible</v>
      </c>
      <c r="K248" s="3" t="str">
        <f t="shared" si="86"/>
        <v>not eligible</v>
      </c>
      <c r="L248" s="3" t="str">
        <f t="shared" si="87"/>
        <v>not eligible</v>
      </c>
      <c r="M248" t="str">
        <f t="shared" si="66"/>
        <v>N/A</v>
      </c>
      <c r="N248" s="3" t="str">
        <f t="shared" si="67"/>
        <v>N/A</v>
      </c>
      <c r="O248" s="3" t="str">
        <f t="shared" si="68"/>
        <v>N/A</v>
      </c>
      <c r="P248" s="3" t="str">
        <f t="shared" si="69"/>
        <v>N/A</v>
      </c>
      <c r="Q248" s="3" t="str">
        <f t="shared" si="70"/>
        <v>N/A</v>
      </c>
      <c r="R248" s="3" t="str">
        <f t="shared" si="71"/>
        <v>N/A</v>
      </c>
      <c r="S248" s="3" t="str">
        <f t="shared" si="72"/>
        <v>N/A</v>
      </c>
      <c r="T248" s="3" t="str">
        <f t="shared" si="73"/>
        <v>N/A</v>
      </c>
      <c r="U248" s="3" t="str">
        <f t="shared" si="74"/>
        <v>N/A</v>
      </c>
      <c r="V248" s="3" t="str">
        <f t="shared" si="75"/>
        <v>N/A</v>
      </c>
      <c r="W248" s="3" t="str">
        <f t="shared" si="76"/>
        <v>N/A</v>
      </c>
      <c r="X248" s="3" t="str">
        <f t="shared" si="77"/>
        <v>not eligible</v>
      </c>
      <c r="Y248" s="3" t="str">
        <f t="shared" si="78"/>
        <v>N/A</v>
      </c>
      <c r="Z248" s="3" t="str">
        <f t="shared" si="79"/>
        <v>N/A</v>
      </c>
      <c r="AA248" s="3" t="str">
        <f t="shared" si="80"/>
        <v>N/A</v>
      </c>
      <c r="AB248" s="3" t="str">
        <f t="shared" si="81"/>
        <v>N/A</v>
      </c>
      <c r="AC248" s="3" t="str">
        <f t="shared" si="82"/>
        <v>N/A</v>
      </c>
      <c r="AD248" s="3" t="str">
        <f t="shared" si="83"/>
        <v>N/A</v>
      </c>
    </row>
    <row r="249" spans="1:30" x14ac:dyDescent="0.35">
      <c r="A249" t="s">
        <v>180</v>
      </c>
      <c r="B249" t="s">
        <v>235</v>
      </c>
      <c r="C249" t="s">
        <v>387</v>
      </c>
      <c r="D249" t="s">
        <v>97</v>
      </c>
      <c r="E249">
        <v>856</v>
      </c>
      <c r="F249" s="2" t="s">
        <v>1434</v>
      </c>
      <c r="G249" s="2">
        <v>2.06</v>
      </c>
      <c r="H249" t="s">
        <v>1197</v>
      </c>
      <c r="I249" s="3" t="str">
        <f t="shared" si="84"/>
        <v>not eligible</v>
      </c>
      <c r="J249" s="3" t="str">
        <f t="shared" si="85"/>
        <v>not eligible</v>
      </c>
      <c r="K249" s="3" t="str">
        <f t="shared" si="86"/>
        <v>not eligible</v>
      </c>
      <c r="L249" s="3" t="str">
        <f t="shared" si="87"/>
        <v>not eligible</v>
      </c>
      <c r="M249" t="str">
        <f t="shared" si="66"/>
        <v>N/A</v>
      </c>
      <c r="N249" s="3" t="str">
        <f t="shared" si="67"/>
        <v>N/A</v>
      </c>
      <c r="O249" s="3" t="str">
        <f t="shared" si="68"/>
        <v>N/A</v>
      </c>
      <c r="P249" s="3" t="str">
        <f t="shared" si="69"/>
        <v>N/A</v>
      </c>
      <c r="Q249" s="3" t="str">
        <f t="shared" si="70"/>
        <v>N/A</v>
      </c>
      <c r="R249" s="3" t="str">
        <f t="shared" si="71"/>
        <v>N/A</v>
      </c>
      <c r="S249" s="3" t="str">
        <f t="shared" si="72"/>
        <v>N/A</v>
      </c>
      <c r="T249" s="3" t="str">
        <f t="shared" si="73"/>
        <v>N/A</v>
      </c>
      <c r="U249" s="3" t="str">
        <f t="shared" si="74"/>
        <v>N/A</v>
      </c>
      <c r="V249" s="3" t="str">
        <f t="shared" si="75"/>
        <v>N/A</v>
      </c>
      <c r="W249" s="3" t="str">
        <f t="shared" si="76"/>
        <v>N/A</v>
      </c>
      <c r="X249" s="3" t="str">
        <f t="shared" si="77"/>
        <v>not eligible</v>
      </c>
      <c r="Y249" s="3" t="str">
        <f t="shared" si="78"/>
        <v>N/A</v>
      </c>
      <c r="Z249" s="3" t="str">
        <f t="shared" si="79"/>
        <v>N/A</v>
      </c>
      <c r="AA249" s="3" t="str">
        <f t="shared" si="80"/>
        <v>N/A</v>
      </c>
      <c r="AB249" s="3" t="str">
        <f t="shared" si="81"/>
        <v>N/A</v>
      </c>
      <c r="AC249" s="3" t="str">
        <f t="shared" si="82"/>
        <v>N/A</v>
      </c>
      <c r="AD249" s="3" t="str">
        <f t="shared" si="83"/>
        <v>N/A</v>
      </c>
    </row>
    <row r="250" spans="1:30" x14ac:dyDescent="0.35">
      <c r="A250" t="s">
        <v>180</v>
      </c>
      <c r="B250" t="s">
        <v>360</v>
      </c>
      <c r="C250" t="s">
        <v>514</v>
      </c>
      <c r="D250" t="s">
        <v>97</v>
      </c>
      <c r="E250">
        <v>412</v>
      </c>
      <c r="F250" s="2" t="s">
        <v>1430</v>
      </c>
      <c r="G250" s="2">
        <v>1.1200000000000001</v>
      </c>
      <c r="H250" t="s">
        <v>1197</v>
      </c>
      <c r="I250" s="3" t="str">
        <f t="shared" si="84"/>
        <v>not eligible</v>
      </c>
      <c r="J250" s="3" t="str">
        <f t="shared" si="85"/>
        <v>not eligible</v>
      </c>
      <c r="K250" s="3" t="str">
        <f t="shared" si="86"/>
        <v>not eligible</v>
      </c>
      <c r="L250" s="3" t="str">
        <f t="shared" si="87"/>
        <v>not eligible</v>
      </c>
      <c r="M250" t="str">
        <f t="shared" si="66"/>
        <v>N/A</v>
      </c>
      <c r="N250" s="3" t="str">
        <f t="shared" si="67"/>
        <v>N/A</v>
      </c>
      <c r="O250" s="3" t="str">
        <f t="shared" si="68"/>
        <v>N/A</v>
      </c>
      <c r="P250" s="3" t="str">
        <f t="shared" si="69"/>
        <v>N/A</v>
      </c>
      <c r="Q250" s="3" t="str">
        <f t="shared" si="70"/>
        <v>N/A</v>
      </c>
      <c r="R250" s="3" t="str">
        <f t="shared" si="71"/>
        <v>N/A</v>
      </c>
      <c r="S250" s="3" t="str">
        <f t="shared" si="72"/>
        <v>N/A</v>
      </c>
      <c r="T250" s="3" t="str">
        <f t="shared" si="73"/>
        <v>N/A</v>
      </c>
      <c r="U250" s="3" t="str">
        <f t="shared" si="74"/>
        <v>N/A</v>
      </c>
      <c r="V250" s="3" t="str">
        <f t="shared" si="75"/>
        <v>N/A</v>
      </c>
      <c r="W250" s="3" t="str">
        <f t="shared" si="76"/>
        <v>N/A</v>
      </c>
      <c r="X250" s="3" t="str">
        <f t="shared" si="77"/>
        <v>not eligible</v>
      </c>
      <c r="Y250" s="3" t="str">
        <f t="shared" si="78"/>
        <v>N/A</v>
      </c>
      <c r="Z250" s="3" t="str">
        <f t="shared" si="79"/>
        <v>N/A</v>
      </c>
      <c r="AA250" s="3" t="str">
        <f t="shared" si="80"/>
        <v>N/A</v>
      </c>
      <c r="AB250" s="3" t="str">
        <f t="shared" si="81"/>
        <v>N/A</v>
      </c>
      <c r="AC250" s="3" t="str">
        <f t="shared" si="82"/>
        <v>N/A</v>
      </c>
      <c r="AD250" s="3" t="str">
        <f t="shared" si="83"/>
        <v>N/A</v>
      </c>
    </row>
    <row r="251" spans="1:30" x14ac:dyDescent="0.35">
      <c r="A251" t="s">
        <v>180</v>
      </c>
      <c r="B251" t="s">
        <v>515</v>
      </c>
      <c r="C251" t="s">
        <v>516</v>
      </c>
      <c r="D251" t="s">
        <v>97</v>
      </c>
      <c r="E251" s="1">
        <v>1149</v>
      </c>
      <c r="F251" s="2" t="s">
        <v>1444</v>
      </c>
      <c r="G251" s="2">
        <v>2.93</v>
      </c>
      <c r="H251" t="s">
        <v>1197</v>
      </c>
      <c r="I251" s="3" t="str">
        <f t="shared" si="84"/>
        <v>not eligible</v>
      </c>
      <c r="J251" s="3" t="str">
        <f t="shared" si="85"/>
        <v>not eligible</v>
      </c>
      <c r="K251" s="3" t="str">
        <f t="shared" si="86"/>
        <v>not eligible</v>
      </c>
      <c r="L251" s="3" t="str">
        <f t="shared" si="87"/>
        <v>not eligible</v>
      </c>
      <c r="M251" t="str">
        <f t="shared" si="66"/>
        <v>N/A</v>
      </c>
      <c r="N251" s="3" t="str">
        <f t="shared" si="67"/>
        <v>N/A</v>
      </c>
      <c r="O251" s="3" t="str">
        <f t="shared" si="68"/>
        <v>N/A</v>
      </c>
      <c r="P251" s="3" t="str">
        <f t="shared" si="69"/>
        <v>N/A</v>
      </c>
      <c r="Q251" s="3" t="str">
        <f t="shared" si="70"/>
        <v>N/A</v>
      </c>
      <c r="R251" s="3" t="str">
        <f t="shared" si="71"/>
        <v>N/A</v>
      </c>
      <c r="S251" s="3" t="str">
        <f t="shared" si="72"/>
        <v>N/A</v>
      </c>
      <c r="T251" s="3" t="str">
        <f t="shared" si="73"/>
        <v>N/A</v>
      </c>
      <c r="U251" s="3" t="str">
        <f t="shared" si="74"/>
        <v>N/A</v>
      </c>
      <c r="V251" s="3" t="str">
        <f t="shared" si="75"/>
        <v>N/A</v>
      </c>
      <c r="W251" s="3" t="str">
        <f t="shared" si="76"/>
        <v>N/A</v>
      </c>
      <c r="X251" s="3" t="str">
        <f t="shared" si="77"/>
        <v>not eligible</v>
      </c>
      <c r="Y251" s="3" t="str">
        <f t="shared" si="78"/>
        <v>N/A</v>
      </c>
      <c r="Z251" s="3" t="str">
        <f t="shared" si="79"/>
        <v>N/A</v>
      </c>
      <c r="AA251" s="3" t="str">
        <f t="shared" si="80"/>
        <v>N/A</v>
      </c>
      <c r="AB251" s="3" t="str">
        <f t="shared" si="81"/>
        <v>N/A</v>
      </c>
      <c r="AC251" s="3" t="str">
        <f t="shared" si="82"/>
        <v>N/A</v>
      </c>
      <c r="AD251" s="3" t="str">
        <f t="shared" si="83"/>
        <v>N/A</v>
      </c>
    </row>
    <row r="252" spans="1:30" x14ac:dyDescent="0.35">
      <c r="A252" t="s">
        <v>180</v>
      </c>
      <c r="B252" t="s">
        <v>257</v>
      </c>
      <c r="C252" t="s">
        <v>559</v>
      </c>
      <c r="D252" t="s">
        <v>97</v>
      </c>
      <c r="E252" s="1">
        <v>1680</v>
      </c>
      <c r="F252" s="2" t="s">
        <v>1422</v>
      </c>
      <c r="G252" s="2">
        <v>4.4800000000000004</v>
      </c>
      <c r="H252" t="s">
        <v>1197</v>
      </c>
      <c r="I252" s="3">
        <f t="shared" si="84"/>
        <v>10080</v>
      </c>
      <c r="J252" s="3">
        <f t="shared" si="85"/>
        <v>10281.6</v>
      </c>
      <c r="K252" s="3">
        <f t="shared" si="86"/>
        <v>10500</v>
      </c>
      <c r="L252" s="3">
        <f t="shared" si="87"/>
        <v>10634.4</v>
      </c>
      <c r="M252" t="str">
        <f t="shared" si="66"/>
        <v>N/A</v>
      </c>
      <c r="N252" s="3" t="str">
        <f t="shared" si="67"/>
        <v>N/A</v>
      </c>
      <c r="O252" s="3" t="str">
        <f t="shared" si="68"/>
        <v>N/A</v>
      </c>
      <c r="P252" s="3" t="str">
        <f t="shared" si="69"/>
        <v>N/A</v>
      </c>
      <c r="Q252" s="3" t="str">
        <f t="shared" si="70"/>
        <v>N/A</v>
      </c>
      <c r="R252" s="3" t="str">
        <f t="shared" si="71"/>
        <v>N/A</v>
      </c>
      <c r="S252" s="3" t="str">
        <f t="shared" si="72"/>
        <v>N/A</v>
      </c>
      <c r="T252" s="3" t="str">
        <f t="shared" si="73"/>
        <v>N/A</v>
      </c>
      <c r="U252" s="3" t="str">
        <f t="shared" si="74"/>
        <v>N/A</v>
      </c>
      <c r="V252" s="3" t="str">
        <f t="shared" si="75"/>
        <v>N/A</v>
      </c>
      <c r="W252" s="3" t="str">
        <f t="shared" si="76"/>
        <v>N/A</v>
      </c>
      <c r="X252" s="3">
        <f t="shared" si="77"/>
        <v>10281.6</v>
      </c>
      <c r="Y252" s="3" t="str">
        <f t="shared" si="78"/>
        <v>N/A</v>
      </c>
      <c r="Z252" s="3" t="str">
        <f t="shared" si="79"/>
        <v>N/A</v>
      </c>
      <c r="AA252" s="3" t="str">
        <f t="shared" si="80"/>
        <v>N/A</v>
      </c>
      <c r="AB252" s="3" t="str">
        <f t="shared" si="81"/>
        <v>N/A</v>
      </c>
      <c r="AC252" s="3" t="str">
        <f t="shared" si="82"/>
        <v>N/A</v>
      </c>
      <c r="AD252" s="3" t="str">
        <f t="shared" si="83"/>
        <v>N/A</v>
      </c>
    </row>
    <row r="253" spans="1:30" x14ac:dyDescent="0.35">
      <c r="A253" t="s">
        <v>180</v>
      </c>
      <c r="B253" t="s">
        <v>342</v>
      </c>
      <c r="C253" t="s">
        <v>641</v>
      </c>
      <c r="D253" t="s">
        <v>97</v>
      </c>
      <c r="E253">
        <v>660</v>
      </c>
      <c r="F253" s="2" t="s">
        <v>1436</v>
      </c>
      <c r="G253" s="2">
        <v>1.63</v>
      </c>
      <c r="H253" t="s">
        <v>1197</v>
      </c>
      <c r="I253" s="3" t="str">
        <f t="shared" si="84"/>
        <v>not eligible</v>
      </c>
      <c r="J253" s="3" t="str">
        <f t="shared" si="85"/>
        <v>not eligible</v>
      </c>
      <c r="K253" s="3" t="str">
        <f t="shared" si="86"/>
        <v>not eligible</v>
      </c>
      <c r="L253" s="3" t="str">
        <f t="shared" si="87"/>
        <v>not eligible</v>
      </c>
      <c r="M253" t="str">
        <f t="shared" si="66"/>
        <v>N/A</v>
      </c>
      <c r="N253" s="3" t="str">
        <f t="shared" si="67"/>
        <v>N/A</v>
      </c>
      <c r="O253" s="3" t="str">
        <f t="shared" si="68"/>
        <v>N/A</v>
      </c>
      <c r="P253" s="3" t="str">
        <f t="shared" si="69"/>
        <v>N/A</v>
      </c>
      <c r="Q253" s="3" t="str">
        <f t="shared" si="70"/>
        <v>N/A</v>
      </c>
      <c r="R253" s="3" t="str">
        <f t="shared" si="71"/>
        <v>N/A</v>
      </c>
      <c r="S253" s="3" t="str">
        <f t="shared" si="72"/>
        <v>N/A</v>
      </c>
      <c r="T253" s="3" t="str">
        <f t="shared" si="73"/>
        <v>N/A</v>
      </c>
      <c r="U253" s="3" t="str">
        <f t="shared" si="74"/>
        <v>N/A</v>
      </c>
      <c r="V253" s="3" t="str">
        <f t="shared" si="75"/>
        <v>N/A</v>
      </c>
      <c r="W253" s="3" t="str">
        <f t="shared" si="76"/>
        <v>N/A</v>
      </c>
      <c r="X253" s="3" t="str">
        <f t="shared" si="77"/>
        <v>not eligible</v>
      </c>
      <c r="Y253" s="3" t="str">
        <f t="shared" si="78"/>
        <v>N/A</v>
      </c>
      <c r="Z253" s="3" t="str">
        <f t="shared" si="79"/>
        <v>N/A</v>
      </c>
      <c r="AA253" s="3" t="str">
        <f t="shared" si="80"/>
        <v>N/A</v>
      </c>
      <c r="AB253" s="3" t="str">
        <f t="shared" si="81"/>
        <v>N/A</v>
      </c>
      <c r="AC253" s="3" t="str">
        <f t="shared" si="82"/>
        <v>N/A</v>
      </c>
      <c r="AD253" s="3" t="str">
        <f t="shared" si="83"/>
        <v>N/A</v>
      </c>
    </row>
    <row r="254" spans="1:30" x14ac:dyDescent="0.35">
      <c r="A254" t="s">
        <v>180</v>
      </c>
      <c r="B254" t="s">
        <v>299</v>
      </c>
      <c r="C254" t="s">
        <v>672</v>
      </c>
      <c r="D254" t="s">
        <v>97</v>
      </c>
      <c r="E254">
        <v>654</v>
      </c>
      <c r="F254" s="2" t="s">
        <v>1436</v>
      </c>
      <c r="G254" s="2">
        <v>1.63</v>
      </c>
      <c r="H254" t="s">
        <v>1197</v>
      </c>
      <c r="I254" s="3" t="str">
        <f t="shared" si="84"/>
        <v>not eligible</v>
      </c>
      <c r="J254" s="3" t="str">
        <f t="shared" si="85"/>
        <v>not eligible</v>
      </c>
      <c r="K254" s="3" t="str">
        <f t="shared" si="86"/>
        <v>not eligible</v>
      </c>
      <c r="L254" s="3" t="str">
        <f t="shared" si="87"/>
        <v>not eligible</v>
      </c>
      <c r="M254" t="str">
        <f t="shared" si="66"/>
        <v>N/A</v>
      </c>
      <c r="N254" s="3" t="str">
        <f t="shared" si="67"/>
        <v>N/A</v>
      </c>
      <c r="O254" s="3" t="str">
        <f t="shared" si="68"/>
        <v>N/A</v>
      </c>
      <c r="P254" s="3" t="str">
        <f t="shared" si="69"/>
        <v>N/A</v>
      </c>
      <c r="Q254" s="3" t="str">
        <f t="shared" si="70"/>
        <v>N/A</v>
      </c>
      <c r="R254" s="3" t="str">
        <f t="shared" si="71"/>
        <v>N/A</v>
      </c>
      <c r="S254" s="3" t="str">
        <f t="shared" si="72"/>
        <v>N/A</v>
      </c>
      <c r="T254" s="3" t="str">
        <f t="shared" si="73"/>
        <v>N/A</v>
      </c>
      <c r="U254" s="3" t="str">
        <f t="shared" si="74"/>
        <v>N/A</v>
      </c>
      <c r="V254" s="3" t="str">
        <f t="shared" si="75"/>
        <v>N/A</v>
      </c>
      <c r="W254" s="3" t="str">
        <f t="shared" si="76"/>
        <v>N/A</v>
      </c>
      <c r="X254" s="3" t="str">
        <f t="shared" si="77"/>
        <v>not eligible</v>
      </c>
      <c r="Y254" s="3" t="str">
        <f t="shared" si="78"/>
        <v>N/A</v>
      </c>
      <c r="Z254" s="3" t="str">
        <f t="shared" si="79"/>
        <v>N/A</v>
      </c>
      <c r="AA254" s="3" t="str">
        <f t="shared" si="80"/>
        <v>N/A</v>
      </c>
      <c r="AB254" s="3" t="str">
        <f t="shared" si="81"/>
        <v>N/A</v>
      </c>
      <c r="AC254" s="3" t="str">
        <f t="shared" si="82"/>
        <v>N/A</v>
      </c>
      <c r="AD254" s="3" t="str">
        <f t="shared" si="83"/>
        <v>N/A</v>
      </c>
    </row>
    <row r="255" spans="1:30" x14ac:dyDescent="0.35">
      <c r="A255" t="s">
        <v>180</v>
      </c>
      <c r="B255" t="s">
        <v>206</v>
      </c>
      <c r="C255" t="s">
        <v>673</v>
      </c>
      <c r="D255" t="s">
        <v>97</v>
      </c>
      <c r="E255">
        <v>942</v>
      </c>
      <c r="F255" s="2" t="s">
        <v>1441</v>
      </c>
      <c r="G255" s="2">
        <v>2.72</v>
      </c>
      <c r="H255" t="s">
        <v>1197</v>
      </c>
      <c r="I255" s="3" t="str">
        <f t="shared" si="84"/>
        <v>not eligible</v>
      </c>
      <c r="J255" s="3" t="str">
        <f t="shared" si="85"/>
        <v>not eligible</v>
      </c>
      <c r="K255" s="3" t="str">
        <f t="shared" si="86"/>
        <v>not eligible</v>
      </c>
      <c r="L255" s="3" t="str">
        <f t="shared" si="87"/>
        <v>not eligible</v>
      </c>
      <c r="M255" t="str">
        <f t="shared" si="66"/>
        <v>N/A</v>
      </c>
      <c r="N255" s="3" t="str">
        <f t="shared" si="67"/>
        <v>N/A</v>
      </c>
      <c r="O255" s="3" t="str">
        <f t="shared" si="68"/>
        <v>N/A</v>
      </c>
      <c r="P255" s="3" t="str">
        <f t="shared" si="69"/>
        <v>N/A</v>
      </c>
      <c r="Q255" s="3" t="str">
        <f t="shared" si="70"/>
        <v>N/A</v>
      </c>
      <c r="R255" s="3" t="str">
        <f t="shared" si="71"/>
        <v>N/A</v>
      </c>
      <c r="S255" s="3" t="str">
        <f t="shared" si="72"/>
        <v>N/A</v>
      </c>
      <c r="T255" s="3" t="str">
        <f t="shared" si="73"/>
        <v>N/A</v>
      </c>
      <c r="U255" s="3" t="str">
        <f t="shared" si="74"/>
        <v>N/A</v>
      </c>
      <c r="V255" s="3" t="str">
        <f t="shared" si="75"/>
        <v>N/A</v>
      </c>
      <c r="W255" s="3" t="str">
        <f t="shared" si="76"/>
        <v>N/A</v>
      </c>
      <c r="X255" s="3" t="str">
        <f t="shared" si="77"/>
        <v>not eligible</v>
      </c>
      <c r="Y255" s="3" t="str">
        <f t="shared" si="78"/>
        <v>N/A</v>
      </c>
      <c r="Z255" s="3" t="str">
        <f t="shared" si="79"/>
        <v>N/A</v>
      </c>
      <c r="AA255" s="3" t="str">
        <f t="shared" si="80"/>
        <v>N/A</v>
      </c>
      <c r="AB255" s="3" t="str">
        <f t="shared" si="81"/>
        <v>N/A</v>
      </c>
      <c r="AC255" s="3" t="str">
        <f t="shared" si="82"/>
        <v>N/A</v>
      </c>
      <c r="AD255" s="3" t="str">
        <f t="shared" si="83"/>
        <v>N/A</v>
      </c>
    </row>
    <row r="256" spans="1:30" x14ac:dyDescent="0.35">
      <c r="A256" t="s">
        <v>180</v>
      </c>
      <c r="B256" t="s">
        <v>198</v>
      </c>
      <c r="C256" t="s">
        <v>692</v>
      </c>
      <c r="D256" t="s">
        <v>97</v>
      </c>
      <c r="E256">
        <v>933</v>
      </c>
      <c r="F256" s="2" t="s">
        <v>1442</v>
      </c>
      <c r="G256" s="2">
        <v>2.31</v>
      </c>
      <c r="H256" t="s">
        <v>1197</v>
      </c>
      <c r="I256" s="3" t="str">
        <f t="shared" si="84"/>
        <v>not eligible</v>
      </c>
      <c r="J256" s="3" t="str">
        <f t="shared" si="85"/>
        <v>not eligible</v>
      </c>
      <c r="K256" s="3" t="str">
        <f t="shared" si="86"/>
        <v>not eligible</v>
      </c>
      <c r="L256" s="3" t="str">
        <f t="shared" si="87"/>
        <v>not eligible</v>
      </c>
      <c r="M256" t="str">
        <f t="shared" si="66"/>
        <v>N/A</v>
      </c>
      <c r="N256" s="3" t="str">
        <f t="shared" si="67"/>
        <v>N/A</v>
      </c>
      <c r="O256" s="3" t="str">
        <f t="shared" si="68"/>
        <v>N/A</v>
      </c>
      <c r="P256" s="3" t="str">
        <f t="shared" si="69"/>
        <v>N/A</v>
      </c>
      <c r="Q256" s="3" t="str">
        <f t="shared" si="70"/>
        <v>N/A</v>
      </c>
      <c r="R256" s="3" t="str">
        <f t="shared" si="71"/>
        <v>N/A</v>
      </c>
      <c r="S256" s="3" t="str">
        <f t="shared" si="72"/>
        <v>N/A</v>
      </c>
      <c r="T256" s="3" t="str">
        <f t="shared" si="73"/>
        <v>N/A</v>
      </c>
      <c r="U256" s="3" t="str">
        <f t="shared" si="74"/>
        <v>N/A</v>
      </c>
      <c r="V256" s="3" t="str">
        <f t="shared" si="75"/>
        <v>N/A</v>
      </c>
      <c r="W256" s="3" t="str">
        <f t="shared" si="76"/>
        <v>N/A</v>
      </c>
      <c r="X256" s="3" t="str">
        <f t="shared" si="77"/>
        <v>not eligible</v>
      </c>
      <c r="Y256" s="3" t="str">
        <f t="shared" si="78"/>
        <v>N/A</v>
      </c>
      <c r="Z256" s="3" t="str">
        <f t="shared" si="79"/>
        <v>N/A</v>
      </c>
      <c r="AA256" s="3" t="str">
        <f t="shared" si="80"/>
        <v>N/A</v>
      </c>
      <c r="AB256" s="3" t="str">
        <f t="shared" si="81"/>
        <v>N/A</v>
      </c>
      <c r="AC256" s="3" t="str">
        <f t="shared" si="82"/>
        <v>N/A</v>
      </c>
      <c r="AD256" s="3" t="str">
        <f t="shared" si="83"/>
        <v>N/A</v>
      </c>
    </row>
    <row r="257" spans="1:30" x14ac:dyDescent="0.35">
      <c r="A257" t="s">
        <v>180</v>
      </c>
      <c r="B257" t="s">
        <v>196</v>
      </c>
      <c r="C257" t="s">
        <v>710</v>
      </c>
      <c r="D257" t="s">
        <v>97</v>
      </c>
      <c r="E257" s="1">
        <v>1080</v>
      </c>
      <c r="F257" s="2" t="s">
        <v>1429</v>
      </c>
      <c r="G257" s="2">
        <v>2.5099999999999998</v>
      </c>
      <c r="H257" t="s">
        <v>1197</v>
      </c>
      <c r="I257" s="3" t="str">
        <f t="shared" si="84"/>
        <v>not eligible</v>
      </c>
      <c r="J257" s="3" t="str">
        <f t="shared" si="85"/>
        <v>not eligible</v>
      </c>
      <c r="K257" s="3" t="str">
        <f t="shared" si="86"/>
        <v>not eligible</v>
      </c>
      <c r="L257" s="3" t="str">
        <f t="shared" si="87"/>
        <v>not eligible</v>
      </c>
      <c r="M257" t="str">
        <f t="shared" si="66"/>
        <v>N/A</v>
      </c>
      <c r="N257" s="3" t="str">
        <f t="shared" si="67"/>
        <v>N/A</v>
      </c>
      <c r="O257" s="3" t="str">
        <f t="shared" si="68"/>
        <v>N/A</v>
      </c>
      <c r="P257" s="3" t="str">
        <f t="shared" si="69"/>
        <v>N/A</v>
      </c>
      <c r="Q257" s="3" t="str">
        <f t="shared" si="70"/>
        <v>N/A</v>
      </c>
      <c r="R257" s="3" t="str">
        <f t="shared" si="71"/>
        <v>N/A</v>
      </c>
      <c r="S257" s="3" t="str">
        <f t="shared" si="72"/>
        <v>N/A</v>
      </c>
      <c r="T257" s="3" t="str">
        <f t="shared" si="73"/>
        <v>N/A</v>
      </c>
      <c r="U257" s="3" t="str">
        <f t="shared" si="74"/>
        <v>N/A</v>
      </c>
      <c r="V257" s="3" t="str">
        <f t="shared" si="75"/>
        <v>N/A</v>
      </c>
      <c r="W257" s="3" t="str">
        <f t="shared" si="76"/>
        <v>N/A</v>
      </c>
      <c r="X257" s="3" t="str">
        <f t="shared" si="77"/>
        <v>not eligible</v>
      </c>
      <c r="Y257" s="3" t="str">
        <f t="shared" si="78"/>
        <v>N/A</v>
      </c>
      <c r="Z257" s="3" t="str">
        <f t="shared" si="79"/>
        <v>N/A</v>
      </c>
      <c r="AA257" s="3" t="str">
        <f t="shared" si="80"/>
        <v>N/A</v>
      </c>
      <c r="AB257" s="3" t="str">
        <f t="shared" si="81"/>
        <v>N/A</v>
      </c>
      <c r="AC257" s="3" t="str">
        <f t="shared" si="82"/>
        <v>N/A</v>
      </c>
      <c r="AD257" s="3" t="str">
        <f t="shared" si="83"/>
        <v>N/A</v>
      </c>
    </row>
    <row r="258" spans="1:30" x14ac:dyDescent="0.35">
      <c r="A258" t="s">
        <v>180</v>
      </c>
      <c r="B258" t="s">
        <v>469</v>
      </c>
      <c r="C258" t="s">
        <v>728</v>
      </c>
      <c r="D258" t="s">
        <v>97</v>
      </c>
      <c r="E258" s="1">
        <v>1366</v>
      </c>
      <c r="F258" s="2" t="s">
        <v>1435</v>
      </c>
      <c r="G258" s="146">
        <v>3.27</v>
      </c>
      <c r="H258" t="s">
        <v>1197</v>
      </c>
      <c r="I258" s="3" t="str">
        <f t="shared" si="84"/>
        <v>not eligible</v>
      </c>
      <c r="J258" s="3" t="str">
        <f t="shared" si="85"/>
        <v>not eligible</v>
      </c>
      <c r="K258" s="3" t="str">
        <f t="shared" si="86"/>
        <v>not eligible</v>
      </c>
      <c r="L258" s="3" t="str">
        <f t="shared" si="87"/>
        <v>not eligible</v>
      </c>
      <c r="M258" t="str">
        <f t="shared" si="66"/>
        <v>N/A</v>
      </c>
      <c r="N258" s="3" t="str">
        <f t="shared" si="67"/>
        <v>N/A</v>
      </c>
      <c r="O258" s="3" t="str">
        <f t="shared" si="68"/>
        <v>N/A</v>
      </c>
      <c r="P258" s="3" t="str">
        <f t="shared" si="69"/>
        <v>N/A</v>
      </c>
      <c r="Q258" s="3" t="str">
        <f t="shared" si="70"/>
        <v>N/A</v>
      </c>
      <c r="R258" s="3" t="str">
        <f t="shared" si="71"/>
        <v>N/A</v>
      </c>
      <c r="S258" s="3" t="str">
        <f t="shared" si="72"/>
        <v>N/A</v>
      </c>
      <c r="T258" s="3" t="str">
        <f t="shared" si="73"/>
        <v>N/A</v>
      </c>
      <c r="U258" s="3" t="str">
        <f t="shared" si="74"/>
        <v>N/A</v>
      </c>
      <c r="V258" s="3" t="str">
        <f t="shared" si="75"/>
        <v>N/A</v>
      </c>
      <c r="W258" s="3" t="str">
        <f t="shared" si="76"/>
        <v>N/A</v>
      </c>
      <c r="X258" s="3" t="str">
        <f t="shared" si="77"/>
        <v>not eligible</v>
      </c>
      <c r="Y258" s="3" t="str">
        <f t="shared" si="78"/>
        <v>N/A</v>
      </c>
      <c r="Z258" s="3" t="str">
        <f t="shared" si="79"/>
        <v>N/A</v>
      </c>
      <c r="AA258" s="3" t="str">
        <f t="shared" si="80"/>
        <v>N/A</v>
      </c>
      <c r="AB258" s="3" t="str">
        <f t="shared" si="81"/>
        <v>N/A</v>
      </c>
      <c r="AC258" s="3" t="str">
        <f t="shared" si="82"/>
        <v>N/A</v>
      </c>
      <c r="AD258" s="3" t="str">
        <f t="shared" si="83"/>
        <v>N/A</v>
      </c>
    </row>
    <row r="259" spans="1:30" x14ac:dyDescent="0.35">
      <c r="A259" t="s">
        <v>180</v>
      </c>
      <c r="B259" t="s">
        <v>219</v>
      </c>
      <c r="C259" t="s">
        <v>793</v>
      </c>
      <c r="D259" t="s">
        <v>97</v>
      </c>
      <c r="E259" s="1">
        <v>1288</v>
      </c>
      <c r="F259" s="2" t="s">
        <v>1428</v>
      </c>
      <c r="G259" s="2">
        <v>2.6</v>
      </c>
      <c r="H259" t="s">
        <v>1197</v>
      </c>
      <c r="I259" s="3" t="str">
        <f t="shared" si="84"/>
        <v>not eligible</v>
      </c>
      <c r="J259" s="3" t="str">
        <f t="shared" si="85"/>
        <v>not eligible</v>
      </c>
      <c r="K259" s="3" t="str">
        <f t="shared" si="86"/>
        <v>not eligible</v>
      </c>
      <c r="L259" s="3" t="str">
        <f t="shared" si="87"/>
        <v>not eligible</v>
      </c>
      <c r="M259" t="str">
        <f t="shared" ref="M259:M322" si="88">IF(AND(J259="not eligible",H259="Yes"),E259*1.75,"N/A")</f>
        <v>N/A</v>
      </c>
      <c r="N259" s="3" t="str">
        <f t="shared" ref="N259:N322" si="89">IF($D259="Australian Labor Party",$J259,"N/A")</f>
        <v>N/A</v>
      </c>
      <c r="O259" s="3" t="str">
        <f t="shared" ref="O259:O322" si="90">IF($D259="Liberal",$J259,"N/A")</f>
        <v>N/A</v>
      </c>
      <c r="P259" s="3" t="str">
        <f t="shared" ref="P259:P322" si="91">IF($D259="The Nationals",$J259,"N/A")</f>
        <v>N/A</v>
      </c>
      <c r="Q259" s="3" t="str">
        <f t="shared" ref="Q259:Q322" si="92">IF($D259="Australian Greens",$J259,"N/A")</f>
        <v>N/A</v>
      </c>
      <c r="R259" s="3" t="str">
        <f t="shared" ref="R259:R322" si="93">IF($D259="Animal Justice Party",$J259,"N/A")</f>
        <v>N/A</v>
      </c>
      <c r="S259" s="3" t="str">
        <f t="shared" ref="S259:S322" si="94">IF($D259="AUSSIE BATTLER PARTY",$J259,"N/A")</f>
        <v>N/A</v>
      </c>
      <c r="T259" s="3" t="str">
        <f t="shared" ref="T259:T322" si="95">IF($D259="AUSTRALIAN COUNTRY PARTY",$J259,"N/A")</f>
        <v>N/A</v>
      </c>
      <c r="U259" s="3" t="str">
        <f t="shared" ref="U259:U322" si="96">IF($D259="AUSTRALIAN LIBERTY ALLIANCE",$J259,"N/A")</f>
        <v>N/A</v>
      </c>
      <c r="V259" s="3" t="str">
        <f t="shared" ref="V259:V322" si="97">IF($D259="DERRYN HINCH'S JUSTICE PARTY",$J259,"N/A")</f>
        <v>N/A</v>
      </c>
      <c r="W259" s="3" t="str">
        <f t="shared" ref="W259:W322" si="98">IF($D259="FIONA PATTEN'S REASON PARTY",$J259,"N/A")</f>
        <v>N/A</v>
      </c>
      <c r="X259" s="3" t="str">
        <f t="shared" ref="X259:X322" si="99">IF($D259="LABOUR DLP",$J259,"N/A")</f>
        <v>not eligible</v>
      </c>
      <c r="Y259" s="3" t="str">
        <f t="shared" ref="Y259:Y322" si="100">IF($D259="LIBERAL DEMOCRATS",$J259,"N/A")</f>
        <v>N/A</v>
      </c>
      <c r="Z259" s="3" t="str">
        <f t="shared" ref="Z259:Z322" si="101">IF($D259="SHOOTERS, FISHERS &amp; FARMERS VIC",$J259,"N/A")</f>
        <v>N/A</v>
      </c>
      <c r="AA259" s="3" t="str">
        <f t="shared" ref="AA259:AA322" si="102">IF($D259="SUSTAINABLE AUSTRALIA",$J259,"N/A")</f>
        <v>N/A</v>
      </c>
      <c r="AB259" s="3" t="str">
        <f t="shared" ref="AB259:AB322" si="103">IF($D259="TRANSPORT MATTERS",$J259,"N/A")</f>
        <v>N/A</v>
      </c>
      <c r="AC259" s="3" t="str">
        <f t="shared" ref="AC259:AC322" si="104">IF($D259="VICTORIAN SOCIALISTS",$J259,"N/A")</f>
        <v>N/A</v>
      </c>
      <c r="AD259" s="3" t="str">
        <f t="shared" ref="AD259:AD322" si="105">IF($D259="",$J259,"N/A")</f>
        <v>N/A</v>
      </c>
    </row>
    <row r="260" spans="1:30" x14ac:dyDescent="0.35">
      <c r="A260" t="s">
        <v>180</v>
      </c>
      <c r="B260" t="s">
        <v>432</v>
      </c>
      <c r="C260" t="s">
        <v>829</v>
      </c>
      <c r="D260" t="s">
        <v>97</v>
      </c>
      <c r="E260" s="1">
        <v>1315</v>
      </c>
      <c r="F260" s="2" t="s">
        <v>1443</v>
      </c>
      <c r="G260" s="2">
        <v>3.28</v>
      </c>
      <c r="H260" t="s">
        <v>1197</v>
      </c>
      <c r="I260" s="3" t="str">
        <f t="shared" ref="I260:I323" si="106">IF(H260="Yes",E260*6, IF(G260&gt;=4,E260*6,"not eligible"))</f>
        <v>not eligible</v>
      </c>
      <c r="J260" s="3" t="str">
        <f t="shared" ref="J260:J323" si="107">IF(H260="Yes",E260*6.12, IF(G260&gt;=4,E260*6.12,"not eligible"))</f>
        <v>not eligible</v>
      </c>
      <c r="K260" s="3" t="str">
        <f t="shared" ref="K260:K323" si="108">IF(H260="Yes",E260*6.25, IF(G260&gt;=4,E260*6.25,"not eligible"))</f>
        <v>not eligible</v>
      </c>
      <c r="L260" s="3" t="str">
        <f t="shared" ref="L260:L323" si="109">IF(H260="Yes",E260*6.33, IF(G260&gt;=4,E260*6.33,"not eligible"))</f>
        <v>not eligible</v>
      </c>
      <c r="M260" t="str">
        <f t="shared" si="88"/>
        <v>N/A</v>
      </c>
      <c r="N260" s="3" t="str">
        <f t="shared" si="89"/>
        <v>N/A</v>
      </c>
      <c r="O260" s="3" t="str">
        <f t="shared" si="90"/>
        <v>N/A</v>
      </c>
      <c r="P260" s="3" t="str">
        <f t="shared" si="91"/>
        <v>N/A</v>
      </c>
      <c r="Q260" s="3" t="str">
        <f t="shared" si="92"/>
        <v>N/A</v>
      </c>
      <c r="R260" s="3" t="str">
        <f t="shared" si="93"/>
        <v>N/A</v>
      </c>
      <c r="S260" s="3" t="str">
        <f t="shared" si="94"/>
        <v>N/A</v>
      </c>
      <c r="T260" s="3" t="str">
        <f t="shared" si="95"/>
        <v>N/A</v>
      </c>
      <c r="U260" s="3" t="str">
        <f t="shared" si="96"/>
        <v>N/A</v>
      </c>
      <c r="V260" s="3" t="str">
        <f t="shared" si="97"/>
        <v>N/A</v>
      </c>
      <c r="W260" s="3" t="str">
        <f t="shared" si="98"/>
        <v>N/A</v>
      </c>
      <c r="X260" s="3" t="str">
        <f t="shared" si="99"/>
        <v>not eligible</v>
      </c>
      <c r="Y260" s="3" t="str">
        <f t="shared" si="100"/>
        <v>N/A</v>
      </c>
      <c r="Z260" s="3" t="str">
        <f t="shared" si="101"/>
        <v>N/A</v>
      </c>
      <c r="AA260" s="3" t="str">
        <f t="shared" si="102"/>
        <v>N/A</v>
      </c>
      <c r="AB260" s="3" t="str">
        <f t="shared" si="103"/>
        <v>N/A</v>
      </c>
      <c r="AC260" s="3" t="str">
        <f t="shared" si="104"/>
        <v>N/A</v>
      </c>
      <c r="AD260" s="3" t="str">
        <f t="shared" si="105"/>
        <v>N/A</v>
      </c>
    </row>
    <row r="261" spans="1:30" x14ac:dyDescent="0.35">
      <c r="A261" t="s">
        <v>180</v>
      </c>
      <c r="B261" t="s">
        <v>405</v>
      </c>
      <c r="C261" t="s">
        <v>849</v>
      </c>
      <c r="D261" t="s">
        <v>97</v>
      </c>
      <c r="E261" s="1">
        <v>1251</v>
      </c>
      <c r="F261" s="2" t="s">
        <v>1439</v>
      </c>
      <c r="G261" s="2">
        <v>3.29</v>
      </c>
      <c r="H261" t="s">
        <v>1197</v>
      </c>
      <c r="I261" s="3" t="str">
        <f t="shared" si="106"/>
        <v>not eligible</v>
      </c>
      <c r="J261" s="3" t="str">
        <f t="shared" si="107"/>
        <v>not eligible</v>
      </c>
      <c r="K261" s="3" t="str">
        <f t="shared" si="108"/>
        <v>not eligible</v>
      </c>
      <c r="L261" s="3" t="str">
        <f t="shared" si="109"/>
        <v>not eligible</v>
      </c>
      <c r="M261" t="str">
        <f t="shared" si="88"/>
        <v>N/A</v>
      </c>
      <c r="N261" s="3" t="str">
        <f t="shared" si="89"/>
        <v>N/A</v>
      </c>
      <c r="O261" s="3" t="str">
        <f t="shared" si="90"/>
        <v>N/A</v>
      </c>
      <c r="P261" s="3" t="str">
        <f t="shared" si="91"/>
        <v>N/A</v>
      </c>
      <c r="Q261" s="3" t="str">
        <f t="shared" si="92"/>
        <v>N/A</v>
      </c>
      <c r="R261" s="3" t="str">
        <f t="shared" si="93"/>
        <v>N/A</v>
      </c>
      <c r="S261" s="3" t="str">
        <f t="shared" si="94"/>
        <v>N/A</v>
      </c>
      <c r="T261" s="3" t="str">
        <f t="shared" si="95"/>
        <v>N/A</v>
      </c>
      <c r="U261" s="3" t="str">
        <f t="shared" si="96"/>
        <v>N/A</v>
      </c>
      <c r="V261" s="3" t="str">
        <f t="shared" si="97"/>
        <v>N/A</v>
      </c>
      <c r="W261" s="3" t="str">
        <f t="shared" si="98"/>
        <v>N/A</v>
      </c>
      <c r="X261" s="3" t="str">
        <f t="shared" si="99"/>
        <v>not eligible</v>
      </c>
      <c r="Y261" s="3" t="str">
        <f t="shared" si="100"/>
        <v>N/A</v>
      </c>
      <c r="Z261" s="3" t="str">
        <f t="shared" si="101"/>
        <v>N/A</v>
      </c>
      <c r="AA261" s="3" t="str">
        <f t="shared" si="102"/>
        <v>N/A</v>
      </c>
      <c r="AB261" s="3" t="str">
        <f t="shared" si="103"/>
        <v>N/A</v>
      </c>
      <c r="AC261" s="3" t="str">
        <f t="shared" si="104"/>
        <v>N/A</v>
      </c>
      <c r="AD261" s="3" t="str">
        <f t="shared" si="105"/>
        <v>N/A</v>
      </c>
    </row>
    <row r="262" spans="1:30" x14ac:dyDescent="0.35">
      <c r="A262" t="s">
        <v>180</v>
      </c>
      <c r="B262" t="s">
        <v>550</v>
      </c>
      <c r="C262" t="s">
        <v>858</v>
      </c>
      <c r="D262" t="s">
        <v>97</v>
      </c>
      <c r="E262">
        <v>614</v>
      </c>
      <c r="F262" s="2" t="s">
        <v>1433</v>
      </c>
      <c r="G262" s="2">
        <v>1.52</v>
      </c>
      <c r="H262" t="s">
        <v>1197</v>
      </c>
      <c r="I262" s="3" t="str">
        <f t="shared" si="106"/>
        <v>not eligible</v>
      </c>
      <c r="J262" s="3" t="str">
        <f t="shared" si="107"/>
        <v>not eligible</v>
      </c>
      <c r="K262" s="3" t="str">
        <f t="shared" si="108"/>
        <v>not eligible</v>
      </c>
      <c r="L262" s="3" t="str">
        <f t="shared" si="109"/>
        <v>not eligible</v>
      </c>
      <c r="M262" t="str">
        <f t="shared" si="88"/>
        <v>N/A</v>
      </c>
      <c r="N262" s="3" t="str">
        <f t="shared" si="89"/>
        <v>N/A</v>
      </c>
      <c r="O262" s="3" t="str">
        <f t="shared" si="90"/>
        <v>N/A</v>
      </c>
      <c r="P262" s="3" t="str">
        <f t="shared" si="91"/>
        <v>N/A</v>
      </c>
      <c r="Q262" s="3" t="str">
        <f t="shared" si="92"/>
        <v>N/A</v>
      </c>
      <c r="R262" s="3" t="str">
        <f t="shared" si="93"/>
        <v>N/A</v>
      </c>
      <c r="S262" s="3" t="str">
        <f t="shared" si="94"/>
        <v>N/A</v>
      </c>
      <c r="T262" s="3" t="str">
        <f t="shared" si="95"/>
        <v>N/A</v>
      </c>
      <c r="U262" s="3" t="str">
        <f t="shared" si="96"/>
        <v>N/A</v>
      </c>
      <c r="V262" s="3" t="str">
        <f t="shared" si="97"/>
        <v>N/A</v>
      </c>
      <c r="W262" s="3" t="str">
        <f t="shared" si="98"/>
        <v>N/A</v>
      </c>
      <c r="X262" s="3" t="str">
        <f t="shared" si="99"/>
        <v>not eligible</v>
      </c>
      <c r="Y262" s="3" t="str">
        <f t="shared" si="100"/>
        <v>N/A</v>
      </c>
      <c r="Z262" s="3" t="str">
        <f t="shared" si="101"/>
        <v>N/A</v>
      </c>
      <c r="AA262" s="3" t="str">
        <f t="shared" si="102"/>
        <v>N/A</v>
      </c>
      <c r="AB262" s="3" t="str">
        <f t="shared" si="103"/>
        <v>N/A</v>
      </c>
      <c r="AC262" s="3" t="str">
        <f t="shared" si="104"/>
        <v>N/A</v>
      </c>
      <c r="AD262" s="3" t="str">
        <f t="shared" si="105"/>
        <v>N/A</v>
      </c>
    </row>
    <row r="263" spans="1:30" x14ac:dyDescent="0.35">
      <c r="A263" t="s">
        <v>180</v>
      </c>
      <c r="B263" t="s">
        <v>237</v>
      </c>
      <c r="C263" t="s">
        <v>859</v>
      </c>
      <c r="D263" t="s">
        <v>97</v>
      </c>
      <c r="E263" s="1">
        <v>1296</v>
      </c>
      <c r="F263" s="2" t="s">
        <v>1437</v>
      </c>
      <c r="G263" s="2">
        <v>3.23</v>
      </c>
      <c r="H263" t="s">
        <v>1197</v>
      </c>
      <c r="I263" s="3" t="str">
        <f t="shared" si="106"/>
        <v>not eligible</v>
      </c>
      <c r="J263" s="3" t="str">
        <f t="shared" si="107"/>
        <v>not eligible</v>
      </c>
      <c r="K263" s="3" t="str">
        <f t="shared" si="108"/>
        <v>not eligible</v>
      </c>
      <c r="L263" s="3" t="str">
        <f t="shared" si="109"/>
        <v>not eligible</v>
      </c>
      <c r="M263" t="str">
        <f t="shared" si="88"/>
        <v>N/A</v>
      </c>
      <c r="N263" s="3" t="str">
        <f t="shared" si="89"/>
        <v>N/A</v>
      </c>
      <c r="O263" s="3" t="str">
        <f t="shared" si="90"/>
        <v>N/A</v>
      </c>
      <c r="P263" s="3" t="str">
        <f t="shared" si="91"/>
        <v>N/A</v>
      </c>
      <c r="Q263" s="3" t="str">
        <f t="shared" si="92"/>
        <v>N/A</v>
      </c>
      <c r="R263" s="3" t="str">
        <f t="shared" si="93"/>
        <v>N/A</v>
      </c>
      <c r="S263" s="3" t="str">
        <f t="shared" si="94"/>
        <v>N/A</v>
      </c>
      <c r="T263" s="3" t="str">
        <f t="shared" si="95"/>
        <v>N/A</v>
      </c>
      <c r="U263" s="3" t="str">
        <f t="shared" si="96"/>
        <v>N/A</v>
      </c>
      <c r="V263" s="3" t="str">
        <f t="shared" si="97"/>
        <v>N/A</v>
      </c>
      <c r="W263" s="3" t="str">
        <f t="shared" si="98"/>
        <v>N/A</v>
      </c>
      <c r="X263" s="3" t="str">
        <f t="shared" si="99"/>
        <v>not eligible</v>
      </c>
      <c r="Y263" s="3" t="str">
        <f t="shared" si="100"/>
        <v>N/A</v>
      </c>
      <c r="Z263" s="3" t="str">
        <f t="shared" si="101"/>
        <v>N/A</v>
      </c>
      <c r="AA263" s="3" t="str">
        <f t="shared" si="102"/>
        <v>N/A</v>
      </c>
      <c r="AB263" s="3" t="str">
        <f t="shared" si="103"/>
        <v>N/A</v>
      </c>
      <c r="AC263" s="3" t="str">
        <f t="shared" si="104"/>
        <v>N/A</v>
      </c>
      <c r="AD263" s="3" t="str">
        <f t="shared" si="105"/>
        <v>N/A</v>
      </c>
    </row>
    <row r="264" spans="1:30" x14ac:dyDescent="0.35">
      <c r="A264" t="s">
        <v>180</v>
      </c>
      <c r="B264" t="s">
        <v>416</v>
      </c>
      <c r="C264" t="s">
        <v>902</v>
      </c>
      <c r="D264" t="s">
        <v>97</v>
      </c>
      <c r="E264">
        <v>643</v>
      </c>
      <c r="F264" s="2" t="s">
        <v>1440</v>
      </c>
      <c r="G264" s="2">
        <v>1.61</v>
      </c>
      <c r="H264" t="s">
        <v>1197</v>
      </c>
      <c r="I264" s="3" t="str">
        <f t="shared" si="106"/>
        <v>not eligible</v>
      </c>
      <c r="J264" s="3" t="str">
        <f t="shared" si="107"/>
        <v>not eligible</v>
      </c>
      <c r="K264" s="3" t="str">
        <f t="shared" si="108"/>
        <v>not eligible</v>
      </c>
      <c r="L264" s="3" t="str">
        <f t="shared" si="109"/>
        <v>not eligible</v>
      </c>
      <c r="M264" t="str">
        <f t="shared" si="88"/>
        <v>N/A</v>
      </c>
      <c r="N264" s="3" t="str">
        <f t="shared" si="89"/>
        <v>N/A</v>
      </c>
      <c r="O264" s="3" t="str">
        <f t="shared" si="90"/>
        <v>N/A</v>
      </c>
      <c r="P264" s="3" t="str">
        <f t="shared" si="91"/>
        <v>N/A</v>
      </c>
      <c r="Q264" s="3" t="str">
        <f t="shared" si="92"/>
        <v>N/A</v>
      </c>
      <c r="R264" s="3" t="str">
        <f t="shared" si="93"/>
        <v>N/A</v>
      </c>
      <c r="S264" s="3" t="str">
        <f t="shared" si="94"/>
        <v>N/A</v>
      </c>
      <c r="T264" s="3" t="str">
        <f t="shared" si="95"/>
        <v>N/A</v>
      </c>
      <c r="U264" s="3" t="str">
        <f t="shared" si="96"/>
        <v>N/A</v>
      </c>
      <c r="V264" s="3" t="str">
        <f t="shared" si="97"/>
        <v>N/A</v>
      </c>
      <c r="W264" s="3" t="str">
        <f t="shared" si="98"/>
        <v>N/A</v>
      </c>
      <c r="X264" s="3" t="str">
        <f t="shared" si="99"/>
        <v>not eligible</v>
      </c>
      <c r="Y264" s="3" t="str">
        <f t="shared" si="100"/>
        <v>N/A</v>
      </c>
      <c r="Z264" s="3" t="str">
        <f t="shared" si="101"/>
        <v>N/A</v>
      </c>
      <c r="AA264" s="3" t="str">
        <f t="shared" si="102"/>
        <v>N/A</v>
      </c>
      <c r="AB264" s="3" t="str">
        <f t="shared" si="103"/>
        <v>N/A</v>
      </c>
      <c r="AC264" s="3" t="str">
        <f t="shared" si="104"/>
        <v>N/A</v>
      </c>
      <c r="AD264" s="3" t="str">
        <f t="shared" si="105"/>
        <v>N/A</v>
      </c>
    </row>
    <row r="265" spans="1:30" x14ac:dyDescent="0.35">
      <c r="A265" t="s">
        <v>180</v>
      </c>
      <c r="B265" t="s">
        <v>313</v>
      </c>
      <c r="C265" t="s">
        <v>922</v>
      </c>
      <c r="D265" t="s">
        <v>97</v>
      </c>
      <c r="E265">
        <v>682</v>
      </c>
      <c r="F265" s="2" t="s">
        <v>1445</v>
      </c>
      <c r="G265" s="2">
        <v>1.66</v>
      </c>
      <c r="H265" t="s">
        <v>1197</v>
      </c>
      <c r="I265" s="3" t="str">
        <f t="shared" si="106"/>
        <v>not eligible</v>
      </c>
      <c r="J265" s="3" t="str">
        <f t="shared" si="107"/>
        <v>not eligible</v>
      </c>
      <c r="K265" s="3" t="str">
        <f t="shared" si="108"/>
        <v>not eligible</v>
      </c>
      <c r="L265" s="3" t="str">
        <f t="shared" si="109"/>
        <v>not eligible</v>
      </c>
      <c r="M265" t="str">
        <f t="shared" si="88"/>
        <v>N/A</v>
      </c>
      <c r="N265" s="3" t="str">
        <f t="shared" si="89"/>
        <v>N/A</v>
      </c>
      <c r="O265" s="3" t="str">
        <f t="shared" si="90"/>
        <v>N/A</v>
      </c>
      <c r="P265" s="3" t="str">
        <f t="shared" si="91"/>
        <v>N/A</v>
      </c>
      <c r="Q265" s="3" t="str">
        <f t="shared" si="92"/>
        <v>N/A</v>
      </c>
      <c r="R265" s="3" t="str">
        <f t="shared" si="93"/>
        <v>N/A</v>
      </c>
      <c r="S265" s="3" t="str">
        <f t="shared" si="94"/>
        <v>N/A</v>
      </c>
      <c r="T265" s="3" t="str">
        <f t="shared" si="95"/>
        <v>N/A</v>
      </c>
      <c r="U265" s="3" t="str">
        <f t="shared" si="96"/>
        <v>N/A</v>
      </c>
      <c r="V265" s="3" t="str">
        <f t="shared" si="97"/>
        <v>N/A</v>
      </c>
      <c r="W265" s="3" t="str">
        <f t="shared" si="98"/>
        <v>N/A</v>
      </c>
      <c r="X265" s="3" t="str">
        <f t="shared" si="99"/>
        <v>not eligible</v>
      </c>
      <c r="Y265" s="3" t="str">
        <f t="shared" si="100"/>
        <v>N/A</v>
      </c>
      <c r="Z265" s="3" t="str">
        <f t="shared" si="101"/>
        <v>N/A</v>
      </c>
      <c r="AA265" s="3" t="str">
        <f t="shared" si="102"/>
        <v>N/A</v>
      </c>
      <c r="AB265" s="3" t="str">
        <f t="shared" si="103"/>
        <v>N/A</v>
      </c>
      <c r="AC265" s="3" t="str">
        <f t="shared" si="104"/>
        <v>N/A</v>
      </c>
      <c r="AD265" s="3" t="str">
        <f t="shared" si="105"/>
        <v>N/A</v>
      </c>
    </row>
    <row r="266" spans="1:30" x14ac:dyDescent="0.35">
      <c r="A266" t="s">
        <v>180</v>
      </c>
      <c r="B266" t="s">
        <v>508</v>
      </c>
      <c r="C266" t="s">
        <v>1032</v>
      </c>
      <c r="D266" t="s">
        <v>97</v>
      </c>
      <c r="E266">
        <v>933</v>
      </c>
      <c r="F266" s="2" t="s">
        <v>1432</v>
      </c>
      <c r="G266" s="2">
        <v>1.82</v>
      </c>
      <c r="H266" t="s">
        <v>1197</v>
      </c>
      <c r="I266" s="3" t="str">
        <f t="shared" si="106"/>
        <v>not eligible</v>
      </c>
      <c r="J266" s="3" t="str">
        <f t="shared" si="107"/>
        <v>not eligible</v>
      </c>
      <c r="K266" s="3" t="str">
        <f t="shared" si="108"/>
        <v>not eligible</v>
      </c>
      <c r="L266" s="3" t="str">
        <f t="shared" si="109"/>
        <v>not eligible</v>
      </c>
      <c r="M266" t="str">
        <f t="shared" si="88"/>
        <v>N/A</v>
      </c>
      <c r="N266" s="3" t="str">
        <f t="shared" si="89"/>
        <v>N/A</v>
      </c>
      <c r="O266" s="3" t="str">
        <f t="shared" si="90"/>
        <v>N/A</v>
      </c>
      <c r="P266" s="3" t="str">
        <f t="shared" si="91"/>
        <v>N/A</v>
      </c>
      <c r="Q266" s="3" t="str">
        <f t="shared" si="92"/>
        <v>N/A</v>
      </c>
      <c r="R266" s="3" t="str">
        <f t="shared" si="93"/>
        <v>N/A</v>
      </c>
      <c r="S266" s="3" t="str">
        <f t="shared" si="94"/>
        <v>N/A</v>
      </c>
      <c r="T266" s="3" t="str">
        <f t="shared" si="95"/>
        <v>N/A</v>
      </c>
      <c r="U266" s="3" t="str">
        <f t="shared" si="96"/>
        <v>N/A</v>
      </c>
      <c r="V266" s="3" t="str">
        <f t="shared" si="97"/>
        <v>N/A</v>
      </c>
      <c r="W266" s="3" t="str">
        <f t="shared" si="98"/>
        <v>N/A</v>
      </c>
      <c r="X266" s="3" t="str">
        <f t="shared" si="99"/>
        <v>not eligible</v>
      </c>
      <c r="Y266" s="3" t="str">
        <f t="shared" si="100"/>
        <v>N/A</v>
      </c>
      <c r="Z266" s="3" t="str">
        <f t="shared" si="101"/>
        <v>N/A</v>
      </c>
      <c r="AA266" s="3" t="str">
        <f t="shared" si="102"/>
        <v>N/A</v>
      </c>
      <c r="AB266" s="3" t="str">
        <f t="shared" si="103"/>
        <v>N/A</v>
      </c>
      <c r="AC266" s="3" t="str">
        <f t="shared" si="104"/>
        <v>N/A</v>
      </c>
      <c r="AD266" s="3" t="str">
        <f t="shared" si="105"/>
        <v>N/A</v>
      </c>
    </row>
    <row r="267" spans="1:30" x14ac:dyDescent="0.35">
      <c r="A267" t="s">
        <v>180</v>
      </c>
      <c r="B267" t="s">
        <v>198</v>
      </c>
      <c r="C267" t="s">
        <v>199</v>
      </c>
      <c r="D267" t="s">
        <v>118</v>
      </c>
      <c r="E267" s="1">
        <v>13956</v>
      </c>
      <c r="F267" s="2" t="s">
        <v>1506</v>
      </c>
      <c r="G267" s="2">
        <v>34.53</v>
      </c>
      <c r="H267" t="s">
        <v>1197</v>
      </c>
      <c r="I267" s="3">
        <f t="shared" si="106"/>
        <v>83736</v>
      </c>
      <c r="J267" s="3">
        <f t="shared" si="107"/>
        <v>85410.72</v>
      </c>
      <c r="K267" s="3">
        <f t="shared" si="108"/>
        <v>87225</v>
      </c>
      <c r="L267" s="3">
        <f t="shared" si="109"/>
        <v>88341.48</v>
      </c>
      <c r="M267" t="str">
        <f t="shared" si="88"/>
        <v>N/A</v>
      </c>
      <c r="N267" s="3" t="str">
        <f t="shared" si="89"/>
        <v>N/A</v>
      </c>
      <c r="O267" s="3">
        <f t="shared" si="90"/>
        <v>85410.72</v>
      </c>
      <c r="P267" s="3" t="str">
        <f t="shared" si="91"/>
        <v>N/A</v>
      </c>
      <c r="Q267" s="3" t="str">
        <f t="shared" si="92"/>
        <v>N/A</v>
      </c>
      <c r="R267" s="3" t="str">
        <f t="shared" si="93"/>
        <v>N/A</v>
      </c>
      <c r="S267" s="3" t="str">
        <f t="shared" si="94"/>
        <v>N/A</v>
      </c>
      <c r="T267" s="3" t="str">
        <f t="shared" si="95"/>
        <v>N/A</v>
      </c>
      <c r="U267" s="3" t="str">
        <f t="shared" si="96"/>
        <v>N/A</v>
      </c>
      <c r="V267" s="3" t="str">
        <f t="shared" si="97"/>
        <v>N/A</v>
      </c>
      <c r="W267" s="3" t="str">
        <f t="shared" si="98"/>
        <v>N/A</v>
      </c>
      <c r="X267" s="3" t="str">
        <f t="shared" si="99"/>
        <v>N/A</v>
      </c>
      <c r="Y267" s="3" t="str">
        <f t="shared" si="100"/>
        <v>N/A</v>
      </c>
      <c r="Z267" s="3" t="str">
        <f t="shared" si="101"/>
        <v>N/A</v>
      </c>
      <c r="AA267" s="3" t="str">
        <f t="shared" si="102"/>
        <v>N/A</v>
      </c>
      <c r="AB267" s="3" t="str">
        <f t="shared" si="103"/>
        <v>N/A</v>
      </c>
      <c r="AC267" s="3" t="str">
        <f t="shared" si="104"/>
        <v>N/A</v>
      </c>
      <c r="AD267" s="3" t="str">
        <f t="shared" si="105"/>
        <v>N/A</v>
      </c>
    </row>
    <row r="268" spans="1:30" x14ac:dyDescent="0.35">
      <c r="A268" t="s">
        <v>180</v>
      </c>
      <c r="B268" t="s">
        <v>208</v>
      </c>
      <c r="C268" t="s">
        <v>209</v>
      </c>
      <c r="D268" t="s">
        <v>118</v>
      </c>
      <c r="E268" s="1">
        <v>16970</v>
      </c>
      <c r="F268" s="2" t="s">
        <v>1476</v>
      </c>
      <c r="G268" s="2">
        <v>48.61</v>
      </c>
      <c r="H268" t="s">
        <v>187</v>
      </c>
      <c r="I268" s="3">
        <f t="shared" si="106"/>
        <v>101820</v>
      </c>
      <c r="J268" s="3">
        <f t="shared" si="107"/>
        <v>103856.40000000001</v>
      </c>
      <c r="K268" s="3">
        <f t="shared" si="108"/>
        <v>106062.5</v>
      </c>
      <c r="L268" s="3">
        <f t="shared" si="109"/>
        <v>107420.1</v>
      </c>
      <c r="M268" t="str">
        <f t="shared" si="88"/>
        <v>N/A</v>
      </c>
      <c r="N268" s="3" t="str">
        <f t="shared" si="89"/>
        <v>N/A</v>
      </c>
      <c r="O268" s="3">
        <f t="shared" si="90"/>
        <v>103856.40000000001</v>
      </c>
      <c r="P268" s="3" t="str">
        <f t="shared" si="91"/>
        <v>N/A</v>
      </c>
      <c r="Q268" s="3" t="str">
        <f t="shared" si="92"/>
        <v>N/A</v>
      </c>
      <c r="R268" s="3" t="str">
        <f t="shared" si="93"/>
        <v>N/A</v>
      </c>
      <c r="S268" s="3" t="str">
        <f t="shared" si="94"/>
        <v>N/A</v>
      </c>
      <c r="T268" s="3" t="str">
        <f t="shared" si="95"/>
        <v>N/A</v>
      </c>
      <c r="U268" s="3" t="str">
        <f t="shared" si="96"/>
        <v>N/A</v>
      </c>
      <c r="V268" s="3" t="str">
        <f t="shared" si="97"/>
        <v>N/A</v>
      </c>
      <c r="W268" s="3" t="str">
        <f t="shared" si="98"/>
        <v>N/A</v>
      </c>
      <c r="X268" s="3" t="str">
        <f t="shared" si="99"/>
        <v>N/A</v>
      </c>
      <c r="Y268" s="3" t="str">
        <f t="shared" si="100"/>
        <v>N/A</v>
      </c>
      <c r="Z268" s="3" t="str">
        <f t="shared" si="101"/>
        <v>N/A</v>
      </c>
      <c r="AA268" s="3" t="str">
        <f t="shared" si="102"/>
        <v>N/A</v>
      </c>
      <c r="AB268" s="3" t="str">
        <f t="shared" si="103"/>
        <v>N/A</v>
      </c>
      <c r="AC268" s="3" t="str">
        <f t="shared" si="104"/>
        <v>N/A</v>
      </c>
      <c r="AD268" s="3" t="str">
        <f t="shared" si="105"/>
        <v>N/A</v>
      </c>
    </row>
    <row r="269" spans="1:30" x14ac:dyDescent="0.35">
      <c r="A269" t="s">
        <v>180</v>
      </c>
      <c r="B269" t="s">
        <v>252</v>
      </c>
      <c r="C269" t="s">
        <v>253</v>
      </c>
      <c r="D269" t="s">
        <v>118</v>
      </c>
      <c r="E269" s="1">
        <v>21202</v>
      </c>
      <c r="F269" s="2" t="s">
        <v>1479</v>
      </c>
      <c r="G269" s="2">
        <v>48.26</v>
      </c>
      <c r="H269" t="s">
        <v>187</v>
      </c>
      <c r="I269" s="3">
        <f t="shared" si="106"/>
        <v>127212</v>
      </c>
      <c r="J269" s="3">
        <f t="shared" si="107"/>
        <v>129756.24</v>
      </c>
      <c r="K269" s="3">
        <f t="shared" si="108"/>
        <v>132512.5</v>
      </c>
      <c r="L269" s="3">
        <f t="shared" si="109"/>
        <v>134208.66</v>
      </c>
      <c r="M269" t="str">
        <f t="shared" si="88"/>
        <v>N/A</v>
      </c>
      <c r="N269" s="3" t="str">
        <f t="shared" si="89"/>
        <v>N/A</v>
      </c>
      <c r="O269" s="3">
        <f t="shared" si="90"/>
        <v>129756.24</v>
      </c>
      <c r="P269" s="3" t="str">
        <f t="shared" si="91"/>
        <v>N/A</v>
      </c>
      <c r="Q269" s="3" t="str">
        <f t="shared" si="92"/>
        <v>N/A</v>
      </c>
      <c r="R269" s="3" t="str">
        <f t="shared" si="93"/>
        <v>N/A</v>
      </c>
      <c r="S269" s="3" t="str">
        <f t="shared" si="94"/>
        <v>N/A</v>
      </c>
      <c r="T269" s="3" t="str">
        <f t="shared" si="95"/>
        <v>N/A</v>
      </c>
      <c r="U269" s="3" t="str">
        <f t="shared" si="96"/>
        <v>N/A</v>
      </c>
      <c r="V269" s="3" t="str">
        <f t="shared" si="97"/>
        <v>N/A</v>
      </c>
      <c r="W269" s="3" t="str">
        <f t="shared" si="98"/>
        <v>N/A</v>
      </c>
      <c r="X269" s="3" t="str">
        <f t="shared" si="99"/>
        <v>N/A</v>
      </c>
      <c r="Y269" s="3" t="str">
        <f t="shared" si="100"/>
        <v>N/A</v>
      </c>
      <c r="Z269" s="3" t="str">
        <f t="shared" si="101"/>
        <v>N/A</v>
      </c>
      <c r="AA269" s="3" t="str">
        <f t="shared" si="102"/>
        <v>N/A</v>
      </c>
      <c r="AB269" s="3" t="str">
        <f t="shared" si="103"/>
        <v>N/A</v>
      </c>
      <c r="AC269" s="3" t="str">
        <f t="shared" si="104"/>
        <v>N/A</v>
      </c>
      <c r="AD269" s="3" t="str">
        <f t="shared" si="105"/>
        <v>N/A</v>
      </c>
    </row>
    <row r="270" spans="1:30" x14ac:dyDescent="0.35">
      <c r="A270" t="s">
        <v>180</v>
      </c>
      <c r="B270" t="s">
        <v>254</v>
      </c>
      <c r="C270" t="s">
        <v>255</v>
      </c>
      <c r="D270" t="s">
        <v>118</v>
      </c>
      <c r="E270" s="1">
        <v>13608</v>
      </c>
      <c r="F270" s="2" t="s">
        <v>1465</v>
      </c>
      <c r="G270" s="2">
        <v>32.85</v>
      </c>
      <c r="H270" t="s">
        <v>1197</v>
      </c>
      <c r="I270" s="3">
        <f t="shared" si="106"/>
        <v>81648</v>
      </c>
      <c r="J270" s="3">
        <f t="shared" si="107"/>
        <v>83280.960000000006</v>
      </c>
      <c r="K270" s="3">
        <f t="shared" si="108"/>
        <v>85050</v>
      </c>
      <c r="L270" s="3">
        <f t="shared" si="109"/>
        <v>86138.64</v>
      </c>
      <c r="M270" t="str">
        <f t="shared" si="88"/>
        <v>N/A</v>
      </c>
      <c r="N270" s="3" t="str">
        <f t="shared" si="89"/>
        <v>N/A</v>
      </c>
      <c r="O270" s="3">
        <f t="shared" si="90"/>
        <v>83280.960000000006</v>
      </c>
      <c r="P270" s="3" t="str">
        <f t="shared" si="91"/>
        <v>N/A</v>
      </c>
      <c r="Q270" s="3" t="str">
        <f t="shared" si="92"/>
        <v>N/A</v>
      </c>
      <c r="R270" s="3" t="str">
        <f t="shared" si="93"/>
        <v>N/A</v>
      </c>
      <c r="S270" s="3" t="str">
        <f t="shared" si="94"/>
        <v>N/A</v>
      </c>
      <c r="T270" s="3" t="str">
        <f t="shared" si="95"/>
        <v>N/A</v>
      </c>
      <c r="U270" s="3" t="str">
        <f t="shared" si="96"/>
        <v>N/A</v>
      </c>
      <c r="V270" s="3" t="str">
        <f t="shared" si="97"/>
        <v>N/A</v>
      </c>
      <c r="W270" s="3" t="str">
        <f t="shared" si="98"/>
        <v>N/A</v>
      </c>
      <c r="X270" s="3" t="str">
        <f t="shared" si="99"/>
        <v>N/A</v>
      </c>
      <c r="Y270" s="3" t="str">
        <f t="shared" si="100"/>
        <v>N/A</v>
      </c>
      <c r="Z270" s="3" t="str">
        <f t="shared" si="101"/>
        <v>N/A</v>
      </c>
      <c r="AA270" s="3" t="str">
        <f t="shared" si="102"/>
        <v>N/A</v>
      </c>
      <c r="AB270" s="3" t="str">
        <f t="shared" si="103"/>
        <v>N/A</v>
      </c>
      <c r="AC270" s="3" t="str">
        <f t="shared" si="104"/>
        <v>N/A</v>
      </c>
      <c r="AD270" s="3" t="str">
        <f t="shared" si="105"/>
        <v>N/A</v>
      </c>
    </row>
    <row r="271" spans="1:30" x14ac:dyDescent="0.35">
      <c r="A271" t="s">
        <v>180</v>
      </c>
      <c r="B271" t="s">
        <v>280</v>
      </c>
      <c r="C271" t="s">
        <v>281</v>
      </c>
      <c r="D271" t="s">
        <v>118</v>
      </c>
      <c r="E271" s="1">
        <v>9083</v>
      </c>
      <c r="F271" s="2" t="s">
        <v>1467</v>
      </c>
      <c r="G271" s="2">
        <v>24.71</v>
      </c>
      <c r="H271" t="s">
        <v>1197</v>
      </c>
      <c r="I271" s="3">
        <f t="shared" si="106"/>
        <v>54498</v>
      </c>
      <c r="J271" s="3">
        <f t="shared" si="107"/>
        <v>55587.96</v>
      </c>
      <c r="K271" s="3">
        <f t="shared" si="108"/>
        <v>56768.75</v>
      </c>
      <c r="L271" s="3">
        <f t="shared" si="109"/>
        <v>57495.39</v>
      </c>
      <c r="M271" t="str">
        <f t="shared" si="88"/>
        <v>N/A</v>
      </c>
      <c r="N271" s="3" t="str">
        <f t="shared" si="89"/>
        <v>N/A</v>
      </c>
      <c r="O271" s="3">
        <f t="shared" si="90"/>
        <v>55587.96</v>
      </c>
      <c r="P271" s="3" t="str">
        <f t="shared" si="91"/>
        <v>N/A</v>
      </c>
      <c r="Q271" s="3" t="str">
        <f t="shared" si="92"/>
        <v>N/A</v>
      </c>
      <c r="R271" s="3" t="str">
        <f t="shared" si="93"/>
        <v>N/A</v>
      </c>
      <c r="S271" s="3" t="str">
        <f t="shared" si="94"/>
        <v>N/A</v>
      </c>
      <c r="T271" s="3" t="str">
        <f t="shared" si="95"/>
        <v>N/A</v>
      </c>
      <c r="U271" s="3" t="str">
        <f t="shared" si="96"/>
        <v>N/A</v>
      </c>
      <c r="V271" s="3" t="str">
        <f t="shared" si="97"/>
        <v>N/A</v>
      </c>
      <c r="W271" s="3" t="str">
        <f t="shared" si="98"/>
        <v>N/A</v>
      </c>
      <c r="X271" s="3" t="str">
        <f t="shared" si="99"/>
        <v>N/A</v>
      </c>
      <c r="Y271" s="3" t="str">
        <f t="shared" si="100"/>
        <v>N/A</v>
      </c>
      <c r="Z271" s="3" t="str">
        <f t="shared" si="101"/>
        <v>N/A</v>
      </c>
      <c r="AA271" s="3" t="str">
        <f t="shared" si="102"/>
        <v>N/A</v>
      </c>
      <c r="AB271" s="3" t="str">
        <f t="shared" si="103"/>
        <v>N/A</v>
      </c>
      <c r="AC271" s="3" t="str">
        <f t="shared" si="104"/>
        <v>N/A</v>
      </c>
      <c r="AD271" s="3" t="str">
        <f t="shared" si="105"/>
        <v>N/A</v>
      </c>
    </row>
    <row r="272" spans="1:30" x14ac:dyDescent="0.35">
      <c r="A272" t="s">
        <v>180</v>
      </c>
      <c r="B272" t="s">
        <v>292</v>
      </c>
      <c r="C272" t="s">
        <v>293</v>
      </c>
      <c r="D272" t="s">
        <v>118</v>
      </c>
      <c r="E272" s="1">
        <v>23207</v>
      </c>
      <c r="F272" s="2" t="s">
        <v>1497</v>
      </c>
      <c r="G272" s="2">
        <v>51.72</v>
      </c>
      <c r="H272" t="s">
        <v>187</v>
      </c>
      <c r="I272" s="3">
        <f t="shared" si="106"/>
        <v>139242</v>
      </c>
      <c r="J272" s="3">
        <f t="shared" si="107"/>
        <v>142026.84</v>
      </c>
      <c r="K272" s="3">
        <f t="shared" si="108"/>
        <v>145043.75</v>
      </c>
      <c r="L272" s="3">
        <f t="shared" si="109"/>
        <v>146900.31</v>
      </c>
      <c r="M272" t="str">
        <f t="shared" si="88"/>
        <v>N/A</v>
      </c>
      <c r="N272" s="3" t="str">
        <f t="shared" si="89"/>
        <v>N/A</v>
      </c>
      <c r="O272" s="3">
        <f t="shared" si="90"/>
        <v>142026.84</v>
      </c>
      <c r="P272" s="3" t="str">
        <f t="shared" si="91"/>
        <v>N/A</v>
      </c>
      <c r="Q272" s="3" t="str">
        <f t="shared" si="92"/>
        <v>N/A</v>
      </c>
      <c r="R272" s="3" t="str">
        <f t="shared" si="93"/>
        <v>N/A</v>
      </c>
      <c r="S272" s="3" t="str">
        <f t="shared" si="94"/>
        <v>N/A</v>
      </c>
      <c r="T272" s="3" t="str">
        <f t="shared" si="95"/>
        <v>N/A</v>
      </c>
      <c r="U272" s="3" t="str">
        <f t="shared" si="96"/>
        <v>N/A</v>
      </c>
      <c r="V272" s="3" t="str">
        <f t="shared" si="97"/>
        <v>N/A</v>
      </c>
      <c r="W272" s="3" t="str">
        <f t="shared" si="98"/>
        <v>N/A</v>
      </c>
      <c r="X272" s="3" t="str">
        <f t="shared" si="99"/>
        <v>N/A</v>
      </c>
      <c r="Y272" s="3" t="str">
        <f t="shared" si="100"/>
        <v>N/A</v>
      </c>
      <c r="Z272" s="3" t="str">
        <f t="shared" si="101"/>
        <v>N/A</v>
      </c>
      <c r="AA272" s="3" t="str">
        <f t="shared" si="102"/>
        <v>N/A</v>
      </c>
      <c r="AB272" s="3" t="str">
        <f t="shared" si="103"/>
        <v>N/A</v>
      </c>
      <c r="AC272" s="3" t="str">
        <f t="shared" si="104"/>
        <v>N/A</v>
      </c>
      <c r="AD272" s="3" t="str">
        <f t="shared" si="105"/>
        <v>N/A</v>
      </c>
    </row>
    <row r="273" spans="1:30" x14ac:dyDescent="0.35">
      <c r="A273" t="s">
        <v>180</v>
      </c>
      <c r="B273" t="s">
        <v>217</v>
      </c>
      <c r="C273" t="s">
        <v>298</v>
      </c>
      <c r="D273" t="s">
        <v>118</v>
      </c>
      <c r="E273" s="1">
        <v>12457</v>
      </c>
      <c r="F273" s="2" t="s">
        <v>1448</v>
      </c>
      <c r="G273" s="2">
        <v>31.25</v>
      </c>
      <c r="H273" t="s">
        <v>1197</v>
      </c>
      <c r="I273" s="3">
        <f t="shared" si="106"/>
        <v>74742</v>
      </c>
      <c r="J273" s="3">
        <f t="shared" si="107"/>
        <v>76236.84</v>
      </c>
      <c r="K273" s="3">
        <f t="shared" si="108"/>
        <v>77856.25</v>
      </c>
      <c r="L273" s="3">
        <f t="shared" si="109"/>
        <v>78852.81</v>
      </c>
      <c r="M273" t="str">
        <f t="shared" si="88"/>
        <v>N/A</v>
      </c>
      <c r="N273" s="3" t="str">
        <f t="shared" si="89"/>
        <v>N/A</v>
      </c>
      <c r="O273" s="3">
        <f t="shared" si="90"/>
        <v>76236.84</v>
      </c>
      <c r="P273" s="3" t="str">
        <f t="shared" si="91"/>
        <v>N/A</v>
      </c>
      <c r="Q273" s="3" t="str">
        <f t="shared" si="92"/>
        <v>N/A</v>
      </c>
      <c r="R273" s="3" t="str">
        <f t="shared" si="93"/>
        <v>N/A</v>
      </c>
      <c r="S273" s="3" t="str">
        <f t="shared" si="94"/>
        <v>N/A</v>
      </c>
      <c r="T273" s="3" t="str">
        <f t="shared" si="95"/>
        <v>N/A</v>
      </c>
      <c r="U273" s="3" t="str">
        <f t="shared" si="96"/>
        <v>N/A</v>
      </c>
      <c r="V273" s="3" t="str">
        <f t="shared" si="97"/>
        <v>N/A</v>
      </c>
      <c r="W273" s="3" t="str">
        <f t="shared" si="98"/>
        <v>N/A</v>
      </c>
      <c r="X273" s="3" t="str">
        <f t="shared" si="99"/>
        <v>N/A</v>
      </c>
      <c r="Y273" s="3" t="str">
        <f t="shared" si="100"/>
        <v>N/A</v>
      </c>
      <c r="Z273" s="3" t="str">
        <f t="shared" si="101"/>
        <v>N/A</v>
      </c>
      <c r="AA273" s="3" t="str">
        <f t="shared" si="102"/>
        <v>N/A</v>
      </c>
      <c r="AB273" s="3" t="str">
        <f t="shared" si="103"/>
        <v>N/A</v>
      </c>
      <c r="AC273" s="3" t="str">
        <f t="shared" si="104"/>
        <v>N/A</v>
      </c>
      <c r="AD273" s="3" t="str">
        <f t="shared" si="105"/>
        <v>N/A</v>
      </c>
    </row>
    <row r="274" spans="1:30" x14ac:dyDescent="0.35">
      <c r="A274" t="s">
        <v>180</v>
      </c>
      <c r="B274" t="s">
        <v>313</v>
      </c>
      <c r="C274" t="s">
        <v>314</v>
      </c>
      <c r="D274" t="s">
        <v>118</v>
      </c>
      <c r="E274" s="1">
        <v>13297</v>
      </c>
      <c r="F274" s="2" t="s">
        <v>1514</v>
      </c>
      <c r="G274" s="2">
        <v>32.380000000000003</v>
      </c>
      <c r="H274" t="s">
        <v>187</v>
      </c>
      <c r="I274" s="3">
        <f t="shared" si="106"/>
        <v>79782</v>
      </c>
      <c r="J274" s="3">
        <f t="shared" si="107"/>
        <v>81377.64</v>
      </c>
      <c r="K274" s="3">
        <f t="shared" si="108"/>
        <v>83106.25</v>
      </c>
      <c r="L274" s="3">
        <f t="shared" si="109"/>
        <v>84170.01</v>
      </c>
      <c r="M274" t="str">
        <f t="shared" si="88"/>
        <v>N/A</v>
      </c>
      <c r="N274" s="3" t="str">
        <f t="shared" si="89"/>
        <v>N/A</v>
      </c>
      <c r="O274" s="3">
        <f t="shared" si="90"/>
        <v>81377.64</v>
      </c>
      <c r="P274" s="3" t="str">
        <f t="shared" si="91"/>
        <v>N/A</v>
      </c>
      <c r="Q274" s="3" t="str">
        <f t="shared" si="92"/>
        <v>N/A</v>
      </c>
      <c r="R274" s="3" t="str">
        <f t="shared" si="93"/>
        <v>N/A</v>
      </c>
      <c r="S274" s="3" t="str">
        <f t="shared" si="94"/>
        <v>N/A</v>
      </c>
      <c r="T274" s="3" t="str">
        <f t="shared" si="95"/>
        <v>N/A</v>
      </c>
      <c r="U274" s="3" t="str">
        <f t="shared" si="96"/>
        <v>N/A</v>
      </c>
      <c r="V274" s="3" t="str">
        <f t="shared" si="97"/>
        <v>N/A</v>
      </c>
      <c r="W274" s="3" t="str">
        <f t="shared" si="98"/>
        <v>N/A</v>
      </c>
      <c r="X274" s="3" t="str">
        <f t="shared" si="99"/>
        <v>N/A</v>
      </c>
      <c r="Y274" s="3" t="str">
        <f t="shared" si="100"/>
        <v>N/A</v>
      </c>
      <c r="Z274" s="3" t="str">
        <f t="shared" si="101"/>
        <v>N/A</v>
      </c>
      <c r="AA274" s="3" t="str">
        <f t="shared" si="102"/>
        <v>N/A</v>
      </c>
      <c r="AB274" s="3" t="str">
        <f t="shared" si="103"/>
        <v>N/A</v>
      </c>
      <c r="AC274" s="3" t="str">
        <f t="shared" si="104"/>
        <v>N/A</v>
      </c>
      <c r="AD274" s="3" t="str">
        <f t="shared" si="105"/>
        <v>N/A</v>
      </c>
    </row>
    <row r="275" spans="1:30" x14ac:dyDescent="0.35">
      <c r="A275" t="s">
        <v>180</v>
      </c>
      <c r="B275" t="s">
        <v>329</v>
      </c>
      <c r="C275" t="s">
        <v>330</v>
      </c>
      <c r="D275" t="s">
        <v>118</v>
      </c>
      <c r="E275" s="1">
        <v>20361</v>
      </c>
      <c r="F275" s="2" t="s">
        <v>1480</v>
      </c>
      <c r="G275" s="2">
        <v>46.31</v>
      </c>
      <c r="H275" t="s">
        <v>187</v>
      </c>
      <c r="I275" s="3">
        <f t="shared" si="106"/>
        <v>122166</v>
      </c>
      <c r="J275" s="3">
        <f t="shared" si="107"/>
        <v>124609.32</v>
      </c>
      <c r="K275" s="3">
        <f t="shared" si="108"/>
        <v>127256.25</v>
      </c>
      <c r="L275" s="3">
        <f t="shared" si="109"/>
        <v>128885.13</v>
      </c>
      <c r="M275" t="str">
        <f t="shared" si="88"/>
        <v>N/A</v>
      </c>
      <c r="N275" s="3" t="str">
        <f t="shared" si="89"/>
        <v>N/A</v>
      </c>
      <c r="O275" s="3">
        <f t="shared" si="90"/>
        <v>124609.32</v>
      </c>
      <c r="P275" s="3" t="str">
        <f t="shared" si="91"/>
        <v>N/A</v>
      </c>
      <c r="Q275" s="3" t="str">
        <f t="shared" si="92"/>
        <v>N/A</v>
      </c>
      <c r="R275" s="3" t="str">
        <f t="shared" si="93"/>
        <v>N/A</v>
      </c>
      <c r="S275" s="3" t="str">
        <f t="shared" si="94"/>
        <v>N/A</v>
      </c>
      <c r="T275" s="3" t="str">
        <f t="shared" si="95"/>
        <v>N/A</v>
      </c>
      <c r="U275" s="3" t="str">
        <f t="shared" si="96"/>
        <v>N/A</v>
      </c>
      <c r="V275" s="3" t="str">
        <f t="shared" si="97"/>
        <v>N/A</v>
      </c>
      <c r="W275" s="3" t="str">
        <f t="shared" si="98"/>
        <v>N/A</v>
      </c>
      <c r="X275" s="3" t="str">
        <f t="shared" si="99"/>
        <v>N/A</v>
      </c>
      <c r="Y275" s="3" t="str">
        <f t="shared" si="100"/>
        <v>N/A</v>
      </c>
      <c r="Z275" s="3" t="str">
        <f t="shared" si="101"/>
        <v>N/A</v>
      </c>
      <c r="AA275" s="3" t="str">
        <f t="shared" si="102"/>
        <v>N/A</v>
      </c>
      <c r="AB275" s="3" t="str">
        <f t="shared" si="103"/>
        <v>N/A</v>
      </c>
      <c r="AC275" s="3" t="str">
        <f t="shared" si="104"/>
        <v>N/A</v>
      </c>
      <c r="AD275" s="3" t="str">
        <f t="shared" si="105"/>
        <v>N/A</v>
      </c>
    </row>
    <row r="276" spans="1:30" x14ac:dyDescent="0.35">
      <c r="A276" t="s">
        <v>180</v>
      </c>
      <c r="B276" t="s">
        <v>342</v>
      </c>
      <c r="C276" t="s">
        <v>370</v>
      </c>
      <c r="D276" t="s">
        <v>118</v>
      </c>
      <c r="E276" s="1">
        <v>13084</v>
      </c>
      <c r="F276" s="2" t="s">
        <v>1482</v>
      </c>
      <c r="G276" s="2">
        <v>32.33</v>
      </c>
      <c r="H276" t="s">
        <v>1197</v>
      </c>
      <c r="I276" s="3">
        <f t="shared" si="106"/>
        <v>78504</v>
      </c>
      <c r="J276" s="3">
        <f t="shared" si="107"/>
        <v>80074.080000000002</v>
      </c>
      <c r="K276" s="3">
        <f t="shared" si="108"/>
        <v>81775</v>
      </c>
      <c r="L276" s="3">
        <f t="shared" si="109"/>
        <v>82821.72</v>
      </c>
      <c r="M276" t="str">
        <f t="shared" si="88"/>
        <v>N/A</v>
      </c>
      <c r="N276" s="3" t="str">
        <f t="shared" si="89"/>
        <v>N/A</v>
      </c>
      <c r="O276" s="3">
        <f t="shared" si="90"/>
        <v>80074.080000000002</v>
      </c>
      <c r="P276" s="3" t="str">
        <f t="shared" si="91"/>
        <v>N/A</v>
      </c>
      <c r="Q276" s="3" t="str">
        <f t="shared" si="92"/>
        <v>N/A</v>
      </c>
      <c r="R276" s="3" t="str">
        <f t="shared" si="93"/>
        <v>N/A</v>
      </c>
      <c r="S276" s="3" t="str">
        <f t="shared" si="94"/>
        <v>N/A</v>
      </c>
      <c r="T276" s="3" t="str">
        <f t="shared" si="95"/>
        <v>N/A</v>
      </c>
      <c r="U276" s="3" t="str">
        <f t="shared" si="96"/>
        <v>N/A</v>
      </c>
      <c r="V276" s="3" t="str">
        <f t="shared" si="97"/>
        <v>N/A</v>
      </c>
      <c r="W276" s="3" t="str">
        <f t="shared" si="98"/>
        <v>N/A</v>
      </c>
      <c r="X276" s="3" t="str">
        <f t="shared" si="99"/>
        <v>N/A</v>
      </c>
      <c r="Y276" s="3" t="str">
        <f t="shared" si="100"/>
        <v>N/A</v>
      </c>
      <c r="Z276" s="3" t="str">
        <f t="shared" si="101"/>
        <v>N/A</v>
      </c>
      <c r="AA276" s="3" t="str">
        <f t="shared" si="102"/>
        <v>N/A</v>
      </c>
      <c r="AB276" s="3" t="str">
        <f t="shared" si="103"/>
        <v>N/A</v>
      </c>
      <c r="AC276" s="3" t="str">
        <f t="shared" si="104"/>
        <v>N/A</v>
      </c>
      <c r="AD276" s="3" t="str">
        <f t="shared" si="105"/>
        <v>N/A</v>
      </c>
    </row>
    <row r="277" spans="1:30" x14ac:dyDescent="0.35">
      <c r="A277" t="s">
        <v>180</v>
      </c>
      <c r="B277" t="s">
        <v>371</v>
      </c>
      <c r="C277" t="s">
        <v>372</v>
      </c>
      <c r="D277" t="s">
        <v>118</v>
      </c>
      <c r="E277" s="1">
        <v>17352</v>
      </c>
      <c r="F277" s="2" t="s">
        <v>1457</v>
      </c>
      <c r="G277" s="2">
        <v>45.25</v>
      </c>
      <c r="H277" t="s">
        <v>1197</v>
      </c>
      <c r="I277" s="3">
        <f t="shared" si="106"/>
        <v>104112</v>
      </c>
      <c r="J277" s="3">
        <f t="shared" si="107"/>
        <v>106194.24000000001</v>
      </c>
      <c r="K277" s="3">
        <f t="shared" si="108"/>
        <v>108450</v>
      </c>
      <c r="L277" s="3">
        <f t="shared" si="109"/>
        <v>109838.16</v>
      </c>
      <c r="M277" t="str">
        <f t="shared" si="88"/>
        <v>N/A</v>
      </c>
      <c r="N277" s="3" t="str">
        <f t="shared" si="89"/>
        <v>N/A</v>
      </c>
      <c r="O277" s="3">
        <f t="shared" si="90"/>
        <v>106194.24000000001</v>
      </c>
      <c r="P277" s="3" t="str">
        <f t="shared" si="91"/>
        <v>N/A</v>
      </c>
      <c r="Q277" s="3" t="str">
        <f t="shared" si="92"/>
        <v>N/A</v>
      </c>
      <c r="R277" s="3" t="str">
        <f t="shared" si="93"/>
        <v>N/A</v>
      </c>
      <c r="S277" s="3" t="str">
        <f t="shared" si="94"/>
        <v>N/A</v>
      </c>
      <c r="T277" s="3" t="str">
        <f t="shared" si="95"/>
        <v>N/A</v>
      </c>
      <c r="U277" s="3" t="str">
        <f t="shared" si="96"/>
        <v>N/A</v>
      </c>
      <c r="V277" s="3" t="str">
        <f t="shared" si="97"/>
        <v>N/A</v>
      </c>
      <c r="W277" s="3" t="str">
        <f t="shared" si="98"/>
        <v>N/A</v>
      </c>
      <c r="X277" s="3" t="str">
        <f t="shared" si="99"/>
        <v>N/A</v>
      </c>
      <c r="Y277" s="3" t="str">
        <f t="shared" si="100"/>
        <v>N/A</v>
      </c>
      <c r="Z277" s="3" t="str">
        <f t="shared" si="101"/>
        <v>N/A</v>
      </c>
      <c r="AA277" s="3" t="str">
        <f t="shared" si="102"/>
        <v>N/A</v>
      </c>
      <c r="AB277" s="3" t="str">
        <f t="shared" si="103"/>
        <v>N/A</v>
      </c>
      <c r="AC277" s="3" t="str">
        <f t="shared" si="104"/>
        <v>N/A</v>
      </c>
      <c r="AD277" s="3" t="str">
        <f t="shared" si="105"/>
        <v>N/A</v>
      </c>
    </row>
    <row r="278" spans="1:30" x14ac:dyDescent="0.35">
      <c r="A278" t="s">
        <v>180</v>
      </c>
      <c r="B278" t="s">
        <v>206</v>
      </c>
      <c r="C278" t="s">
        <v>427</v>
      </c>
      <c r="D278" t="s">
        <v>118</v>
      </c>
      <c r="E278" s="1">
        <v>11390</v>
      </c>
      <c r="F278" s="2" t="s">
        <v>1399</v>
      </c>
      <c r="G278" s="2">
        <v>32.89</v>
      </c>
      <c r="H278" t="s">
        <v>1197</v>
      </c>
      <c r="I278" s="3">
        <f t="shared" si="106"/>
        <v>68340</v>
      </c>
      <c r="J278" s="3">
        <f t="shared" si="107"/>
        <v>69706.8</v>
      </c>
      <c r="K278" s="3">
        <f t="shared" si="108"/>
        <v>71187.5</v>
      </c>
      <c r="L278" s="3">
        <f t="shared" si="109"/>
        <v>72098.7</v>
      </c>
      <c r="M278" t="str">
        <f t="shared" si="88"/>
        <v>N/A</v>
      </c>
      <c r="N278" s="3" t="str">
        <f t="shared" si="89"/>
        <v>N/A</v>
      </c>
      <c r="O278" s="3">
        <f t="shared" si="90"/>
        <v>69706.8</v>
      </c>
      <c r="P278" s="3" t="str">
        <f t="shared" si="91"/>
        <v>N/A</v>
      </c>
      <c r="Q278" s="3" t="str">
        <f t="shared" si="92"/>
        <v>N/A</v>
      </c>
      <c r="R278" s="3" t="str">
        <f t="shared" si="93"/>
        <v>N/A</v>
      </c>
      <c r="S278" s="3" t="str">
        <f t="shared" si="94"/>
        <v>N/A</v>
      </c>
      <c r="T278" s="3" t="str">
        <f t="shared" si="95"/>
        <v>N/A</v>
      </c>
      <c r="U278" s="3" t="str">
        <f t="shared" si="96"/>
        <v>N/A</v>
      </c>
      <c r="V278" s="3" t="str">
        <f t="shared" si="97"/>
        <v>N/A</v>
      </c>
      <c r="W278" s="3" t="str">
        <f t="shared" si="98"/>
        <v>N/A</v>
      </c>
      <c r="X278" s="3" t="str">
        <f t="shared" si="99"/>
        <v>N/A</v>
      </c>
      <c r="Y278" s="3" t="str">
        <f t="shared" si="100"/>
        <v>N/A</v>
      </c>
      <c r="Z278" s="3" t="str">
        <f t="shared" si="101"/>
        <v>N/A</v>
      </c>
      <c r="AA278" s="3" t="str">
        <f t="shared" si="102"/>
        <v>N/A</v>
      </c>
      <c r="AB278" s="3" t="str">
        <f t="shared" si="103"/>
        <v>N/A</v>
      </c>
      <c r="AC278" s="3" t="str">
        <f t="shared" si="104"/>
        <v>N/A</v>
      </c>
      <c r="AD278" s="3" t="str">
        <f t="shared" si="105"/>
        <v>N/A</v>
      </c>
    </row>
    <row r="279" spans="1:30" x14ac:dyDescent="0.35">
      <c r="A279" t="s">
        <v>180</v>
      </c>
      <c r="B279" t="s">
        <v>232</v>
      </c>
      <c r="C279" t="s">
        <v>447</v>
      </c>
      <c r="D279" t="s">
        <v>118</v>
      </c>
      <c r="E279" s="1">
        <v>9559</v>
      </c>
      <c r="F279" s="2" t="s">
        <v>1486</v>
      </c>
      <c r="G279" s="2">
        <v>24.12</v>
      </c>
      <c r="H279" t="s">
        <v>1197</v>
      </c>
      <c r="I279" s="3">
        <f t="shared" si="106"/>
        <v>57354</v>
      </c>
      <c r="J279" s="3">
        <f t="shared" si="107"/>
        <v>58501.08</v>
      </c>
      <c r="K279" s="3">
        <f t="shared" si="108"/>
        <v>59743.75</v>
      </c>
      <c r="L279" s="3">
        <f t="shared" si="109"/>
        <v>60508.47</v>
      </c>
      <c r="M279" t="str">
        <f t="shared" si="88"/>
        <v>N/A</v>
      </c>
      <c r="N279" s="3" t="str">
        <f t="shared" si="89"/>
        <v>N/A</v>
      </c>
      <c r="O279" s="3">
        <f t="shared" si="90"/>
        <v>58501.08</v>
      </c>
      <c r="P279" s="3" t="str">
        <f t="shared" si="91"/>
        <v>N/A</v>
      </c>
      <c r="Q279" s="3" t="str">
        <f t="shared" si="92"/>
        <v>N/A</v>
      </c>
      <c r="R279" s="3" t="str">
        <f t="shared" si="93"/>
        <v>N/A</v>
      </c>
      <c r="S279" s="3" t="str">
        <f t="shared" si="94"/>
        <v>N/A</v>
      </c>
      <c r="T279" s="3" t="str">
        <f t="shared" si="95"/>
        <v>N/A</v>
      </c>
      <c r="U279" s="3" t="str">
        <f t="shared" si="96"/>
        <v>N/A</v>
      </c>
      <c r="V279" s="3" t="str">
        <f t="shared" si="97"/>
        <v>N/A</v>
      </c>
      <c r="W279" s="3" t="str">
        <f t="shared" si="98"/>
        <v>N/A</v>
      </c>
      <c r="X279" s="3" t="str">
        <f t="shared" si="99"/>
        <v>N/A</v>
      </c>
      <c r="Y279" s="3" t="str">
        <f t="shared" si="100"/>
        <v>N/A</v>
      </c>
      <c r="Z279" s="3" t="str">
        <f t="shared" si="101"/>
        <v>N/A</v>
      </c>
      <c r="AA279" s="3" t="str">
        <f t="shared" si="102"/>
        <v>N/A</v>
      </c>
      <c r="AB279" s="3" t="str">
        <f t="shared" si="103"/>
        <v>N/A</v>
      </c>
      <c r="AC279" s="3" t="str">
        <f t="shared" si="104"/>
        <v>N/A</v>
      </c>
      <c r="AD279" s="3" t="str">
        <f t="shared" si="105"/>
        <v>N/A</v>
      </c>
    </row>
    <row r="280" spans="1:30" x14ac:dyDescent="0.35">
      <c r="A280" t="s">
        <v>180</v>
      </c>
      <c r="B280" t="s">
        <v>460</v>
      </c>
      <c r="C280" t="s">
        <v>461</v>
      </c>
      <c r="D280" t="s">
        <v>118</v>
      </c>
      <c r="E280" s="1">
        <v>5321</v>
      </c>
      <c r="F280" s="2" t="s">
        <v>1459</v>
      </c>
      <c r="G280" s="2">
        <v>16.48</v>
      </c>
      <c r="H280" t="s">
        <v>1197</v>
      </c>
      <c r="I280" s="3">
        <f t="shared" si="106"/>
        <v>31926</v>
      </c>
      <c r="J280" s="3">
        <f t="shared" si="107"/>
        <v>32564.52</v>
      </c>
      <c r="K280" s="3">
        <f t="shared" si="108"/>
        <v>33256.25</v>
      </c>
      <c r="L280" s="3">
        <f t="shared" si="109"/>
        <v>33681.93</v>
      </c>
      <c r="M280" t="str">
        <f t="shared" si="88"/>
        <v>N/A</v>
      </c>
      <c r="N280" s="3" t="str">
        <f t="shared" si="89"/>
        <v>N/A</v>
      </c>
      <c r="O280" s="3">
        <f t="shared" si="90"/>
        <v>32564.52</v>
      </c>
      <c r="P280" s="3" t="str">
        <f t="shared" si="91"/>
        <v>N/A</v>
      </c>
      <c r="Q280" s="3" t="str">
        <f t="shared" si="92"/>
        <v>N/A</v>
      </c>
      <c r="R280" s="3" t="str">
        <f t="shared" si="93"/>
        <v>N/A</v>
      </c>
      <c r="S280" s="3" t="str">
        <f t="shared" si="94"/>
        <v>N/A</v>
      </c>
      <c r="T280" s="3" t="str">
        <f t="shared" si="95"/>
        <v>N/A</v>
      </c>
      <c r="U280" s="3" t="str">
        <f t="shared" si="96"/>
        <v>N/A</v>
      </c>
      <c r="V280" s="3" t="str">
        <f t="shared" si="97"/>
        <v>N/A</v>
      </c>
      <c r="W280" s="3" t="str">
        <f t="shared" si="98"/>
        <v>N/A</v>
      </c>
      <c r="X280" s="3" t="str">
        <f t="shared" si="99"/>
        <v>N/A</v>
      </c>
      <c r="Y280" s="3" t="str">
        <f t="shared" si="100"/>
        <v>N/A</v>
      </c>
      <c r="Z280" s="3" t="str">
        <f t="shared" si="101"/>
        <v>N/A</v>
      </c>
      <c r="AA280" s="3" t="str">
        <f t="shared" si="102"/>
        <v>N/A</v>
      </c>
      <c r="AB280" s="3" t="str">
        <f t="shared" si="103"/>
        <v>N/A</v>
      </c>
      <c r="AC280" s="3" t="str">
        <f t="shared" si="104"/>
        <v>N/A</v>
      </c>
      <c r="AD280" s="3" t="str">
        <f t="shared" si="105"/>
        <v>N/A</v>
      </c>
    </row>
    <row r="281" spans="1:30" x14ac:dyDescent="0.35">
      <c r="A281" t="s">
        <v>180</v>
      </c>
      <c r="B281" t="s">
        <v>449</v>
      </c>
      <c r="C281" t="s">
        <v>471</v>
      </c>
      <c r="D281" t="s">
        <v>118</v>
      </c>
      <c r="E281" s="1">
        <v>10946</v>
      </c>
      <c r="F281" s="2" t="s">
        <v>1503</v>
      </c>
      <c r="G281" s="2">
        <v>30.54</v>
      </c>
      <c r="H281" t="s">
        <v>1197</v>
      </c>
      <c r="I281" s="3">
        <f t="shared" si="106"/>
        <v>65676</v>
      </c>
      <c r="J281" s="3">
        <f t="shared" si="107"/>
        <v>66989.52</v>
      </c>
      <c r="K281" s="3">
        <f t="shared" si="108"/>
        <v>68412.5</v>
      </c>
      <c r="L281" s="3">
        <f t="shared" si="109"/>
        <v>69288.180000000008</v>
      </c>
      <c r="M281" t="str">
        <f t="shared" si="88"/>
        <v>N/A</v>
      </c>
      <c r="N281" s="3" t="str">
        <f t="shared" si="89"/>
        <v>N/A</v>
      </c>
      <c r="O281" s="3">
        <f t="shared" si="90"/>
        <v>66989.52</v>
      </c>
      <c r="P281" s="3" t="str">
        <f t="shared" si="91"/>
        <v>N/A</v>
      </c>
      <c r="Q281" s="3" t="str">
        <f t="shared" si="92"/>
        <v>N/A</v>
      </c>
      <c r="R281" s="3" t="str">
        <f t="shared" si="93"/>
        <v>N/A</v>
      </c>
      <c r="S281" s="3" t="str">
        <f t="shared" si="94"/>
        <v>N/A</v>
      </c>
      <c r="T281" s="3" t="str">
        <f t="shared" si="95"/>
        <v>N/A</v>
      </c>
      <c r="U281" s="3" t="str">
        <f t="shared" si="96"/>
        <v>N/A</v>
      </c>
      <c r="V281" s="3" t="str">
        <f t="shared" si="97"/>
        <v>N/A</v>
      </c>
      <c r="W281" s="3" t="str">
        <f t="shared" si="98"/>
        <v>N/A</v>
      </c>
      <c r="X281" s="3" t="str">
        <f t="shared" si="99"/>
        <v>N/A</v>
      </c>
      <c r="Y281" s="3" t="str">
        <f t="shared" si="100"/>
        <v>N/A</v>
      </c>
      <c r="Z281" s="3" t="str">
        <f t="shared" si="101"/>
        <v>N/A</v>
      </c>
      <c r="AA281" s="3" t="str">
        <f t="shared" si="102"/>
        <v>N/A</v>
      </c>
      <c r="AB281" s="3" t="str">
        <f t="shared" si="103"/>
        <v>N/A</v>
      </c>
      <c r="AC281" s="3" t="str">
        <f t="shared" si="104"/>
        <v>N/A</v>
      </c>
      <c r="AD281" s="3" t="str">
        <f t="shared" si="105"/>
        <v>N/A</v>
      </c>
    </row>
    <row r="282" spans="1:30" x14ac:dyDescent="0.35">
      <c r="A282" t="s">
        <v>180</v>
      </c>
      <c r="B282" t="s">
        <v>196</v>
      </c>
      <c r="C282" t="s">
        <v>479</v>
      </c>
      <c r="D282" t="s">
        <v>118</v>
      </c>
      <c r="E282" s="1">
        <v>8987</v>
      </c>
      <c r="F282" s="2" t="s">
        <v>1454</v>
      </c>
      <c r="G282" s="2">
        <v>20.86</v>
      </c>
      <c r="H282" t="s">
        <v>1197</v>
      </c>
      <c r="I282" s="3">
        <f t="shared" si="106"/>
        <v>53922</v>
      </c>
      <c r="J282" s="3">
        <f t="shared" si="107"/>
        <v>55000.44</v>
      </c>
      <c r="K282" s="3">
        <f t="shared" si="108"/>
        <v>56168.75</v>
      </c>
      <c r="L282" s="3">
        <f t="shared" si="109"/>
        <v>56887.71</v>
      </c>
      <c r="M282" t="str">
        <f t="shared" si="88"/>
        <v>N/A</v>
      </c>
      <c r="N282" s="3" t="str">
        <f t="shared" si="89"/>
        <v>N/A</v>
      </c>
      <c r="O282" s="3">
        <f t="shared" si="90"/>
        <v>55000.44</v>
      </c>
      <c r="P282" s="3" t="str">
        <f t="shared" si="91"/>
        <v>N/A</v>
      </c>
      <c r="Q282" s="3" t="str">
        <f t="shared" si="92"/>
        <v>N/A</v>
      </c>
      <c r="R282" s="3" t="str">
        <f t="shared" si="93"/>
        <v>N/A</v>
      </c>
      <c r="S282" s="3" t="str">
        <f t="shared" si="94"/>
        <v>N/A</v>
      </c>
      <c r="T282" s="3" t="str">
        <f t="shared" si="95"/>
        <v>N/A</v>
      </c>
      <c r="U282" s="3" t="str">
        <f t="shared" si="96"/>
        <v>N/A</v>
      </c>
      <c r="V282" s="3" t="str">
        <f t="shared" si="97"/>
        <v>N/A</v>
      </c>
      <c r="W282" s="3" t="str">
        <f t="shared" si="98"/>
        <v>N/A</v>
      </c>
      <c r="X282" s="3" t="str">
        <f t="shared" si="99"/>
        <v>N/A</v>
      </c>
      <c r="Y282" s="3" t="str">
        <f t="shared" si="100"/>
        <v>N/A</v>
      </c>
      <c r="Z282" s="3" t="str">
        <f t="shared" si="101"/>
        <v>N/A</v>
      </c>
      <c r="AA282" s="3" t="str">
        <f t="shared" si="102"/>
        <v>N/A</v>
      </c>
      <c r="AB282" s="3" t="str">
        <f t="shared" si="103"/>
        <v>N/A</v>
      </c>
      <c r="AC282" s="3" t="str">
        <f t="shared" si="104"/>
        <v>N/A</v>
      </c>
      <c r="AD282" s="3" t="str">
        <f t="shared" si="105"/>
        <v>N/A</v>
      </c>
    </row>
    <row r="283" spans="1:30" x14ac:dyDescent="0.35">
      <c r="A283" t="s">
        <v>180</v>
      </c>
      <c r="B283" t="s">
        <v>274</v>
      </c>
      <c r="C283" t="s">
        <v>485</v>
      </c>
      <c r="D283" t="s">
        <v>118</v>
      </c>
      <c r="E283" s="1">
        <v>7844</v>
      </c>
      <c r="F283" s="2" t="s">
        <v>1490</v>
      </c>
      <c r="G283" s="2">
        <v>18.649999999999999</v>
      </c>
      <c r="H283" t="s">
        <v>1197</v>
      </c>
      <c r="I283" s="3">
        <f t="shared" si="106"/>
        <v>47064</v>
      </c>
      <c r="J283" s="3">
        <f t="shared" si="107"/>
        <v>48005.279999999999</v>
      </c>
      <c r="K283" s="3">
        <f t="shared" si="108"/>
        <v>49025</v>
      </c>
      <c r="L283" s="3">
        <f t="shared" si="109"/>
        <v>49652.520000000004</v>
      </c>
      <c r="M283" t="str">
        <f t="shared" si="88"/>
        <v>N/A</v>
      </c>
      <c r="N283" s="3" t="str">
        <f t="shared" si="89"/>
        <v>N/A</v>
      </c>
      <c r="O283" s="3">
        <f t="shared" si="90"/>
        <v>48005.279999999999</v>
      </c>
      <c r="P283" s="3" t="str">
        <f t="shared" si="91"/>
        <v>N/A</v>
      </c>
      <c r="Q283" s="3" t="str">
        <f t="shared" si="92"/>
        <v>N/A</v>
      </c>
      <c r="R283" s="3" t="str">
        <f t="shared" si="93"/>
        <v>N/A</v>
      </c>
      <c r="S283" s="3" t="str">
        <f t="shared" si="94"/>
        <v>N/A</v>
      </c>
      <c r="T283" s="3" t="str">
        <f t="shared" si="95"/>
        <v>N/A</v>
      </c>
      <c r="U283" s="3" t="str">
        <f t="shared" si="96"/>
        <v>N/A</v>
      </c>
      <c r="V283" s="3" t="str">
        <f t="shared" si="97"/>
        <v>N/A</v>
      </c>
      <c r="W283" s="3" t="str">
        <f t="shared" si="98"/>
        <v>N/A</v>
      </c>
      <c r="X283" s="3" t="str">
        <f t="shared" si="99"/>
        <v>N/A</v>
      </c>
      <c r="Y283" s="3" t="str">
        <f t="shared" si="100"/>
        <v>N/A</v>
      </c>
      <c r="Z283" s="3" t="str">
        <f t="shared" si="101"/>
        <v>N/A</v>
      </c>
      <c r="AA283" s="3" t="str">
        <f t="shared" si="102"/>
        <v>N/A</v>
      </c>
      <c r="AB283" s="3" t="str">
        <f t="shared" si="103"/>
        <v>N/A</v>
      </c>
      <c r="AC283" s="3" t="str">
        <f t="shared" si="104"/>
        <v>N/A</v>
      </c>
      <c r="AD283" s="3" t="str">
        <f t="shared" si="105"/>
        <v>N/A</v>
      </c>
    </row>
    <row r="284" spans="1:30" x14ac:dyDescent="0.35">
      <c r="A284" t="s">
        <v>180</v>
      </c>
      <c r="B284" t="s">
        <v>397</v>
      </c>
      <c r="C284" t="s">
        <v>492</v>
      </c>
      <c r="D284" t="s">
        <v>118</v>
      </c>
      <c r="E284" s="1">
        <v>8327</v>
      </c>
      <c r="F284" s="2" t="s">
        <v>1478</v>
      </c>
      <c r="G284" s="2">
        <v>20.149999999999999</v>
      </c>
      <c r="H284" t="s">
        <v>1197</v>
      </c>
      <c r="I284" s="3">
        <f t="shared" si="106"/>
        <v>49962</v>
      </c>
      <c r="J284" s="3">
        <f t="shared" si="107"/>
        <v>50961.24</v>
      </c>
      <c r="K284" s="3">
        <f t="shared" si="108"/>
        <v>52043.75</v>
      </c>
      <c r="L284" s="3">
        <f t="shared" si="109"/>
        <v>52709.91</v>
      </c>
      <c r="M284" t="str">
        <f t="shared" si="88"/>
        <v>N/A</v>
      </c>
      <c r="N284" s="3" t="str">
        <f t="shared" si="89"/>
        <v>N/A</v>
      </c>
      <c r="O284" s="3">
        <f t="shared" si="90"/>
        <v>50961.24</v>
      </c>
      <c r="P284" s="3" t="str">
        <f t="shared" si="91"/>
        <v>N/A</v>
      </c>
      <c r="Q284" s="3" t="str">
        <f t="shared" si="92"/>
        <v>N/A</v>
      </c>
      <c r="R284" s="3" t="str">
        <f t="shared" si="93"/>
        <v>N/A</v>
      </c>
      <c r="S284" s="3" t="str">
        <f t="shared" si="94"/>
        <v>N/A</v>
      </c>
      <c r="T284" s="3" t="str">
        <f t="shared" si="95"/>
        <v>N/A</v>
      </c>
      <c r="U284" s="3" t="str">
        <f t="shared" si="96"/>
        <v>N/A</v>
      </c>
      <c r="V284" s="3" t="str">
        <f t="shared" si="97"/>
        <v>N/A</v>
      </c>
      <c r="W284" s="3" t="str">
        <f t="shared" si="98"/>
        <v>N/A</v>
      </c>
      <c r="X284" s="3" t="str">
        <f t="shared" si="99"/>
        <v>N/A</v>
      </c>
      <c r="Y284" s="3" t="str">
        <f t="shared" si="100"/>
        <v>N/A</v>
      </c>
      <c r="Z284" s="3" t="str">
        <f t="shared" si="101"/>
        <v>N/A</v>
      </c>
      <c r="AA284" s="3" t="str">
        <f t="shared" si="102"/>
        <v>N/A</v>
      </c>
      <c r="AB284" s="3" t="str">
        <f t="shared" si="103"/>
        <v>N/A</v>
      </c>
      <c r="AC284" s="3" t="str">
        <f t="shared" si="104"/>
        <v>N/A</v>
      </c>
      <c r="AD284" s="3" t="str">
        <f t="shared" si="105"/>
        <v>N/A</v>
      </c>
    </row>
    <row r="285" spans="1:30" x14ac:dyDescent="0.35">
      <c r="A285" t="s">
        <v>180</v>
      </c>
      <c r="B285" t="s">
        <v>474</v>
      </c>
      <c r="C285" t="s">
        <v>496</v>
      </c>
      <c r="D285" t="s">
        <v>118</v>
      </c>
      <c r="E285" s="1">
        <v>10641</v>
      </c>
      <c r="F285" s="2" t="s">
        <v>1455</v>
      </c>
      <c r="G285" s="2">
        <v>27.09</v>
      </c>
      <c r="H285" t="s">
        <v>1197</v>
      </c>
      <c r="I285" s="3">
        <f t="shared" si="106"/>
        <v>63846</v>
      </c>
      <c r="J285" s="3">
        <f t="shared" si="107"/>
        <v>65122.92</v>
      </c>
      <c r="K285" s="3">
        <f t="shared" si="108"/>
        <v>66506.25</v>
      </c>
      <c r="L285" s="3">
        <f t="shared" si="109"/>
        <v>67357.53</v>
      </c>
      <c r="M285" t="str">
        <f t="shared" si="88"/>
        <v>N/A</v>
      </c>
      <c r="N285" s="3" t="str">
        <f t="shared" si="89"/>
        <v>N/A</v>
      </c>
      <c r="O285" s="3">
        <f t="shared" si="90"/>
        <v>65122.92</v>
      </c>
      <c r="P285" s="3" t="str">
        <f t="shared" si="91"/>
        <v>N/A</v>
      </c>
      <c r="Q285" s="3" t="str">
        <f t="shared" si="92"/>
        <v>N/A</v>
      </c>
      <c r="R285" s="3" t="str">
        <f t="shared" si="93"/>
        <v>N/A</v>
      </c>
      <c r="S285" s="3" t="str">
        <f t="shared" si="94"/>
        <v>N/A</v>
      </c>
      <c r="T285" s="3" t="str">
        <f t="shared" si="95"/>
        <v>N/A</v>
      </c>
      <c r="U285" s="3" t="str">
        <f t="shared" si="96"/>
        <v>N/A</v>
      </c>
      <c r="V285" s="3" t="str">
        <f t="shared" si="97"/>
        <v>N/A</v>
      </c>
      <c r="W285" s="3" t="str">
        <f t="shared" si="98"/>
        <v>N/A</v>
      </c>
      <c r="X285" s="3" t="str">
        <f t="shared" si="99"/>
        <v>N/A</v>
      </c>
      <c r="Y285" s="3" t="str">
        <f t="shared" si="100"/>
        <v>N/A</v>
      </c>
      <c r="Z285" s="3" t="str">
        <f t="shared" si="101"/>
        <v>N/A</v>
      </c>
      <c r="AA285" s="3" t="str">
        <f t="shared" si="102"/>
        <v>N/A</v>
      </c>
      <c r="AB285" s="3" t="str">
        <f t="shared" si="103"/>
        <v>N/A</v>
      </c>
      <c r="AC285" s="3" t="str">
        <f t="shared" si="104"/>
        <v>N/A</v>
      </c>
      <c r="AD285" s="3" t="str">
        <f t="shared" si="105"/>
        <v>N/A</v>
      </c>
    </row>
    <row r="286" spans="1:30" x14ac:dyDescent="0.35">
      <c r="A286" t="s">
        <v>180</v>
      </c>
      <c r="B286" t="s">
        <v>257</v>
      </c>
      <c r="C286" t="s">
        <v>499</v>
      </c>
      <c r="D286" t="s">
        <v>118</v>
      </c>
      <c r="E286" s="1">
        <v>13474</v>
      </c>
      <c r="F286" s="2" t="s">
        <v>1498</v>
      </c>
      <c r="G286" s="2">
        <v>35.94</v>
      </c>
      <c r="H286" t="s">
        <v>1197</v>
      </c>
      <c r="I286" s="3">
        <f t="shared" si="106"/>
        <v>80844</v>
      </c>
      <c r="J286" s="3">
        <f t="shared" si="107"/>
        <v>82460.88</v>
      </c>
      <c r="K286" s="3">
        <f t="shared" si="108"/>
        <v>84212.5</v>
      </c>
      <c r="L286" s="3">
        <f t="shared" si="109"/>
        <v>85290.42</v>
      </c>
      <c r="M286" t="str">
        <f t="shared" si="88"/>
        <v>N/A</v>
      </c>
      <c r="N286" s="3" t="str">
        <f t="shared" si="89"/>
        <v>N/A</v>
      </c>
      <c r="O286" s="3">
        <f t="shared" si="90"/>
        <v>82460.88</v>
      </c>
      <c r="P286" s="3" t="str">
        <f t="shared" si="91"/>
        <v>N/A</v>
      </c>
      <c r="Q286" s="3" t="str">
        <f t="shared" si="92"/>
        <v>N/A</v>
      </c>
      <c r="R286" s="3" t="str">
        <f t="shared" si="93"/>
        <v>N/A</v>
      </c>
      <c r="S286" s="3" t="str">
        <f t="shared" si="94"/>
        <v>N/A</v>
      </c>
      <c r="T286" s="3" t="str">
        <f t="shared" si="95"/>
        <v>N/A</v>
      </c>
      <c r="U286" s="3" t="str">
        <f t="shared" si="96"/>
        <v>N/A</v>
      </c>
      <c r="V286" s="3" t="str">
        <f t="shared" si="97"/>
        <v>N/A</v>
      </c>
      <c r="W286" s="3" t="str">
        <f t="shared" si="98"/>
        <v>N/A</v>
      </c>
      <c r="X286" s="3" t="str">
        <f t="shared" si="99"/>
        <v>N/A</v>
      </c>
      <c r="Y286" s="3" t="str">
        <f t="shared" si="100"/>
        <v>N/A</v>
      </c>
      <c r="Z286" s="3" t="str">
        <f t="shared" si="101"/>
        <v>N/A</v>
      </c>
      <c r="AA286" s="3" t="str">
        <f t="shared" si="102"/>
        <v>N/A</v>
      </c>
      <c r="AB286" s="3" t="str">
        <f t="shared" si="103"/>
        <v>N/A</v>
      </c>
      <c r="AC286" s="3" t="str">
        <f t="shared" si="104"/>
        <v>N/A</v>
      </c>
      <c r="AD286" s="3" t="str">
        <f t="shared" si="105"/>
        <v>N/A</v>
      </c>
    </row>
    <row r="287" spans="1:30" x14ac:dyDescent="0.35">
      <c r="A287" t="s">
        <v>180</v>
      </c>
      <c r="B287" t="s">
        <v>519</v>
      </c>
      <c r="C287" t="s">
        <v>540</v>
      </c>
      <c r="D287" t="s">
        <v>118</v>
      </c>
      <c r="E287" s="1">
        <v>15495</v>
      </c>
      <c r="F287" s="2" t="s">
        <v>1496</v>
      </c>
      <c r="G287" s="2">
        <v>46.03</v>
      </c>
      <c r="H287" t="s">
        <v>1197</v>
      </c>
      <c r="I287" s="3">
        <f t="shared" si="106"/>
        <v>92970</v>
      </c>
      <c r="J287" s="3">
        <f t="shared" si="107"/>
        <v>94829.400000000009</v>
      </c>
      <c r="K287" s="3">
        <f t="shared" si="108"/>
        <v>96843.75</v>
      </c>
      <c r="L287" s="3">
        <f t="shared" si="109"/>
        <v>98083.35</v>
      </c>
      <c r="M287" t="str">
        <f t="shared" si="88"/>
        <v>N/A</v>
      </c>
      <c r="N287" s="3" t="str">
        <f t="shared" si="89"/>
        <v>N/A</v>
      </c>
      <c r="O287" s="3">
        <f t="shared" si="90"/>
        <v>94829.400000000009</v>
      </c>
      <c r="P287" s="3" t="str">
        <f t="shared" si="91"/>
        <v>N/A</v>
      </c>
      <c r="Q287" s="3" t="str">
        <f t="shared" si="92"/>
        <v>N/A</v>
      </c>
      <c r="R287" s="3" t="str">
        <f t="shared" si="93"/>
        <v>N/A</v>
      </c>
      <c r="S287" s="3" t="str">
        <f t="shared" si="94"/>
        <v>N/A</v>
      </c>
      <c r="T287" s="3" t="str">
        <f t="shared" si="95"/>
        <v>N/A</v>
      </c>
      <c r="U287" s="3" t="str">
        <f t="shared" si="96"/>
        <v>N/A</v>
      </c>
      <c r="V287" s="3" t="str">
        <f t="shared" si="97"/>
        <v>N/A</v>
      </c>
      <c r="W287" s="3" t="str">
        <f t="shared" si="98"/>
        <v>N/A</v>
      </c>
      <c r="X287" s="3" t="str">
        <f t="shared" si="99"/>
        <v>N/A</v>
      </c>
      <c r="Y287" s="3" t="str">
        <f t="shared" si="100"/>
        <v>N/A</v>
      </c>
      <c r="Z287" s="3" t="str">
        <f t="shared" si="101"/>
        <v>N/A</v>
      </c>
      <c r="AA287" s="3" t="str">
        <f t="shared" si="102"/>
        <v>N/A</v>
      </c>
      <c r="AB287" s="3" t="str">
        <f t="shared" si="103"/>
        <v>N/A</v>
      </c>
      <c r="AC287" s="3" t="str">
        <f t="shared" si="104"/>
        <v>N/A</v>
      </c>
      <c r="AD287" s="3" t="str">
        <f t="shared" si="105"/>
        <v>N/A</v>
      </c>
    </row>
    <row r="288" spans="1:30" x14ac:dyDescent="0.35">
      <c r="A288" t="s">
        <v>180</v>
      </c>
      <c r="B288" t="s">
        <v>416</v>
      </c>
      <c r="C288" t="s">
        <v>541</v>
      </c>
      <c r="D288" t="s">
        <v>118</v>
      </c>
      <c r="E288" s="1">
        <v>12535</v>
      </c>
      <c r="F288" s="2" t="s">
        <v>1493</v>
      </c>
      <c r="G288" s="2">
        <v>31.45</v>
      </c>
      <c r="H288" t="s">
        <v>1197</v>
      </c>
      <c r="I288" s="3">
        <f t="shared" si="106"/>
        <v>75210</v>
      </c>
      <c r="J288" s="3">
        <f t="shared" si="107"/>
        <v>76714.2</v>
      </c>
      <c r="K288" s="3">
        <f t="shared" si="108"/>
        <v>78343.75</v>
      </c>
      <c r="L288" s="3">
        <f t="shared" si="109"/>
        <v>79346.55</v>
      </c>
      <c r="M288" t="str">
        <f t="shared" si="88"/>
        <v>N/A</v>
      </c>
      <c r="N288" s="3" t="str">
        <f t="shared" si="89"/>
        <v>N/A</v>
      </c>
      <c r="O288" s="3">
        <f t="shared" si="90"/>
        <v>76714.2</v>
      </c>
      <c r="P288" s="3" t="str">
        <f t="shared" si="91"/>
        <v>N/A</v>
      </c>
      <c r="Q288" s="3" t="str">
        <f t="shared" si="92"/>
        <v>N/A</v>
      </c>
      <c r="R288" s="3" t="str">
        <f t="shared" si="93"/>
        <v>N/A</v>
      </c>
      <c r="S288" s="3" t="str">
        <f t="shared" si="94"/>
        <v>N/A</v>
      </c>
      <c r="T288" s="3" t="str">
        <f t="shared" si="95"/>
        <v>N/A</v>
      </c>
      <c r="U288" s="3" t="str">
        <f t="shared" si="96"/>
        <v>N/A</v>
      </c>
      <c r="V288" s="3" t="str">
        <f t="shared" si="97"/>
        <v>N/A</v>
      </c>
      <c r="W288" s="3" t="str">
        <f t="shared" si="98"/>
        <v>N/A</v>
      </c>
      <c r="X288" s="3" t="str">
        <f t="shared" si="99"/>
        <v>N/A</v>
      </c>
      <c r="Y288" s="3" t="str">
        <f t="shared" si="100"/>
        <v>N/A</v>
      </c>
      <c r="Z288" s="3" t="str">
        <f t="shared" si="101"/>
        <v>N/A</v>
      </c>
      <c r="AA288" s="3" t="str">
        <f t="shared" si="102"/>
        <v>N/A</v>
      </c>
      <c r="AB288" s="3" t="str">
        <f t="shared" si="103"/>
        <v>N/A</v>
      </c>
      <c r="AC288" s="3" t="str">
        <f t="shared" si="104"/>
        <v>N/A</v>
      </c>
      <c r="AD288" s="3" t="str">
        <f t="shared" si="105"/>
        <v>N/A</v>
      </c>
    </row>
    <row r="289" spans="1:30" x14ac:dyDescent="0.35">
      <c r="A289" t="s">
        <v>180</v>
      </c>
      <c r="B289" t="s">
        <v>200</v>
      </c>
      <c r="C289" t="s">
        <v>549</v>
      </c>
      <c r="D289" t="s">
        <v>118</v>
      </c>
      <c r="E289" s="1">
        <v>11460</v>
      </c>
      <c r="F289" s="2" t="s">
        <v>1518</v>
      </c>
      <c r="G289" s="2">
        <v>25.67</v>
      </c>
      <c r="H289" t="s">
        <v>1197</v>
      </c>
      <c r="I289" s="3">
        <f t="shared" si="106"/>
        <v>68760</v>
      </c>
      <c r="J289" s="3">
        <f t="shared" si="107"/>
        <v>70135.199999999997</v>
      </c>
      <c r="K289" s="3">
        <f t="shared" si="108"/>
        <v>71625</v>
      </c>
      <c r="L289" s="3">
        <f t="shared" si="109"/>
        <v>72541.8</v>
      </c>
      <c r="M289" t="str">
        <f t="shared" si="88"/>
        <v>N/A</v>
      </c>
      <c r="N289" s="3" t="str">
        <f t="shared" si="89"/>
        <v>N/A</v>
      </c>
      <c r="O289" s="3">
        <f t="shared" si="90"/>
        <v>70135.199999999997</v>
      </c>
      <c r="P289" s="3" t="str">
        <f t="shared" si="91"/>
        <v>N/A</v>
      </c>
      <c r="Q289" s="3" t="str">
        <f t="shared" si="92"/>
        <v>N/A</v>
      </c>
      <c r="R289" s="3" t="str">
        <f t="shared" si="93"/>
        <v>N/A</v>
      </c>
      <c r="S289" s="3" t="str">
        <f t="shared" si="94"/>
        <v>N/A</v>
      </c>
      <c r="T289" s="3" t="str">
        <f t="shared" si="95"/>
        <v>N/A</v>
      </c>
      <c r="U289" s="3" t="str">
        <f t="shared" si="96"/>
        <v>N/A</v>
      </c>
      <c r="V289" s="3" t="str">
        <f t="shared" si="97"/>
        <v>N/A</v>
      </c>
      <c r="W289" s="3" t="str">
        <f t="shared" si="98"/>
        <v>N/A</v>
      </c>
      <c r="X289" s="3" t="str">
        <f t="shared" si="99"/>
        <v>N/A</v>
      </c>
      <c r="Y289" s="3" t="str">
        <f t="shared" si="100"/>
        <v>N/A</v>
      </c>
      <c r="Z289" s="3" t="str">
        <f t="shared" si="101"/>
        <v>N/A</v>
      </c>
      <c r="AA289" s="3" t="str">
        <f t="shared" si="102"/>
        <v>N/A</v>
      </c>
      <c r="AB289" s="3" t="str">
        <f t="shared" si="103"/>
        <v>N/A</v>
      </c>
      <c r="AC289" s="3" t="str">
        <f t="shared" si="104"/>
        <v>N/A</v>
      </c>
      <c r="AD289" s="3" t="str">
        <f t="shared" si="105"/>
        <v>N/A</v>
      </c>
    </row>
    <row r="290" spans="1:30" x14ac:dyDescent="0.35">
      <c r="A290" t="s">
        <v>180</v>
      </c>
      <c r="B290" t="s">
        <v>567</v>
      </c>
      <c r="C290" t="s">
        <v>568</v>
      </c>
      <c r="D290" t="s">
        <v>118</v>
      </c>
      <c r="E290" s="1">
        <v>19441</v>
      </c>
      <c r="F290" s="2" t="s">
        <v>1461</v>
      </c>
      <c r="G290" s="2">
        <v>52.18</v>
      </c>
      <c r="H290" t="s">
        <v>187</v>
      </c>
      <c r="I290" s="3">
        <f t="shared" si="106"/>
        <v>116646</v>
      </c>
      <c r="J290" s="3">
        <f t="shared" si="107"/>
        <v>118978.92</v>
      </c>
      <c r="K290" s="3">
        <f t="shared" si="108"/>
        <v>121506.25</v>
      </c>
      <c r="L290" s="3">
        <f t="shared" si="109"/>
        <v>123061.53</v>
      </c>
      <c r="M290" t="str">
        <f t="shared" si="88"/>
        <v>N/A</v>
      </c>
      <c r="N290" s="3" t="str">
        <f t="shared" si="89"/>
        <v>N/A</v>
      </c>
      <c r="O290" s="3">
        <f t="shared" si="90"/>
        <v>118978.92</v>
      </c>
      <c r="P290" s="3" t="str">
        <f t="shared" si="91"/>
        <v>N/A</v>
      </c>
      <c r="Q290" s="3" t="str">
        <f t="shared" si="92"/>
        <v>N/A</v>
      </c>
      <c r="R290" s="3" t="str">
        <f t="shared" si="93"/>
        <v>N/A</v>
      </c>
      <c r="S290" s="3" t="str">
        <f t="shared" si="94"/>
        <v>N/A</v>
      </c>
      <c r="T290" s="3" t="str">
        <f t="shared" si="95"/>
        <v>N/A</v>
      </c>
      <c r="U290" s="3" t="str">
        <f t="shared" si="96"/>
        <v>N/A</v>
      </c>
      <c r="V290" s="3" t="str">
        <f t="shared" si="97"/>
        <v>N/A</v>
      </c>
      <c r="W290" s="3" t="str">
        <f t="shared" si="98"/>
        <v>N/A</v>
      </c>
      <c r="X290" s="3" t="str">
        <f t="shared" si="99"/>
        <v>N/A</v>
      </c>
      <c r="Y290" s="3" t="str">
        <f t="shared" si="100"/>
        <v>N/A</v>
      </c>
      <c r="Z290" s="3" t="str">
        <f t="shared" si="101"/>
        <v>N/A</v>
      </c>
      <c r="AA290" s="3" t="str">
        <f t="shared" si="102"/>
        <v>N/A</v>
      </c>
      <c r="AB290" s="3" t="str">
        <f t="shared" si="103"/>
        <v>N/A</v>
      </c>
      <c r="AC290" s="3" t="str">
        <f t="shared" si="104"/>
        <v>N/A</v>
      </c>
      <c r="AD290" s="3" t="str">
        <f t="shared" si="105"/>
        <v>N/A</v>
      </c>
    </row>
    <row r="291" spans="1:30" x14ac:dyDescent="0.35">
      <c r="A291" t="s">
        <v>180</v>
      </c>
      <c r="B291" t="s">
        <v>261</v>
      </c>
      <c r="C291" t="s">
        <v>579</v>
      </c>
      <c r="D291" t="s">
        <v>118</v>
      </c>
      <c r="E291" s="1">
        <v>4812</v>
      </c>
      <c r="F291" s="2" t="s">
        <v>1504</v>
      </c>
      <c r="G291" s="2">
        <v>11.42</v>
      </c>
      <c r="H291" t="s">
        <v>1197</v>
      </c>
      <c r="I291" s="3">
        <f t="shared" si="106"/>
        <v>28872</v>
      </c>
      <c r="J291" s="3">
        <f t="shared" si="107"/>
        <v>29449.440000000002</v>
      </c>
      <c r="K291" s="3">
        <f t="shared" si="108"/>
        <v>30075</v>
      </c>
      <c r="L291" s="3">
        <f t="shared" si="109"/>
        <v>30459.96</v>
      </c>
      <c r="M291" t="str">
        <f t="shared" si="88"/>
        <v>N/A</v>
      </c>
      <c r="N291" s="3" t="str">
        <f t="shared" si="89"/>
        <v>N/A</v>
      </c>
      <c r="O291" s="3">
        <f t="shared" si="90"/>
        <v>29449.440000000002</v>
      </c>
      <c r="P291" s="3" t="str">
        <f t="shared" si="91"/>
        <v>N/A</v>
      </c>
      <c r="Q291" s="3" t="str">
        <f t="shared" si="92"/>
        <v>N/A</v>
      </c>
      <c r="R291" s="3" t="str">
        <f t="shared" si="93"/>
        <v>N/A</v>
      </c>
      <c r="S291" s="3" t="str">
        <f t="shared" si="94"/>
        <v>N/A</v>
      </c>
      <c r="T291" s="3" t="str">
        <f t="shared" si="95"/>
        <v>N/A</v>
      </c>
      <c r="U291" s="3" t="str">
        <f t="shared" si="96"/>
        <v>N/A</v>
      </c>
      <c r="V291" s="3" t="str">
        <f t="shared" si="97"/>
        <v>N/A</v>
      </c>
      <c r="W291" s="3" t="str">
        <f t="shared" si="98"/>
        <v>N/A</v>
      </c>
      <c r="X291" s="3" t="str">
        <f t="shared" si="99"/>
        <v>N/A</v>
      </c>
      <c r="Y291" s="3" t="str">
        <f t="shared" si="100"/>
        <v>N/A</v>
      </c>
      <c r="Z291" s="3" t="str">
        <f t="shared" si="101"/>
        <v>N/A</v>
      </c>
      <c r="AA291" s="3" t="str">
        <f t="shared" si="102"/>
        <v>N/A</v>
      </c>
      <c r="AB291" s="3" t="str">
        <f t="shared" si="103"/>
        <v>N/A</v>
      </c>
      <c r="AC291" s="3" t="str">
        <f t="shared" si="104"/>
        <v>N/A</v>
      </c>
      <c r="AD291" s="3" t="str">
        <f t="shared" si="105"/>
        <v>N/A</v>
      </c>
    </row>
    <row r="292" spans="1:30" x14ac:dyDescent="0.35">
      <c r="A292" t="s">
        <v>180</v>
      </c>
      <c r="B292" t="s">
        <v>517</v>
      </c>
      <c r="C292" t="s">
        <v>580</v>
      </c>
      <c r="D292" t="s">
        <v>118</v>
      </c>
      <c r="E292" s="1">
        <v>10967</v>
      </c>
      <c r="F292" s="2" t="s">
        <v>1512</v>
      </c>
      <c r="G292" s="2">
        <v>26.56</v>
      </c>
      <c r="H292" t="s">
        <v>1197</v>
      </c>
      <c r="I292" s="3">
        <f t="shared" si="106"/>
        <v>65802</v>
      </c>
      <c r="J292" s="3">
        <f t="shared" si="107"/>
        <v>67118.040000000008</v>
      </c>
      <c r="K292" s="3">
        <f t="shared" si="108"/>
        <v>68543.75</v>
      </c>
      <c r="L292" s="3">
        <f t="shared" si="109"/>
        <v>69421.11</v>
      </c>
      <c r="M292" t="str">
        <f t="shared" si="88"/>
        <v>N/A</v>
      </c>
      <c r="N292" s="3" t="str">
        <f t="shared" si="89"/>
        <v>N/A</v>
      </c>
      <c r="O292" s="3">
        <f t="shared" si="90"/>
        <v>67118.040000000008</v>
      </c>
      <c r="P292" s="3" t="str">
        <f t="shared" si="91"/>
        <v>N/A</v>
      </c>
      <c r="Q292" s="3" t="str">
        <f t="shared" si="92"/>
        <v>N/A</v>
      </c>
      <c r="R292" s="3" t="str">
        <f t="shared" si="93"/>
        <v>N/A</v>
      </c>
      <c r="S292" s="3" t="str">
        <f t="shared" si="94"/>
        <v>N/A</v>
      </c>
      <c r="T292" s="3" t="str">
        <f t="shared" si="95"/>
        <v>N/A</v>
      </c>
      <c r="U292" s="3" t="str">
        <f t="shared" si="96"/>
        <v>N/A</v>
      </c>
      <c r="V292" s="3" t="str">
        <f t="shared" si="97"/>
        <v>N/A</v>
      </c>
      <c r="W292" s="3" t="str">
        <f t="shared" si="98"/>
        <v>N/A</v>
      </c>
      <c r="X292" s="3" t="str">
        <f t="shared" si="99"/>
        <v>N/A</v>
      </c>
      <c r="Y292" s="3" t="str">
        <f t="shared" si="100"/>
        <v>N/A</v>
      </c>
      <c r="Z292" s="3" t="str">
        <f t="shared" si="101"/>
        <v>N/A</v>
      </c>
      <c r="AA292" s="3" t="str">
        <f t="shared" si="102"/>
        <v>N/A</v>
      </c>
      <c r="AB292" s="3" t="str">
        <f t="shared" si="103"/>
        <v>N/A</v>
      </c>
      <c r="AC292" s="3" t="str">
        <f t="shared" si="104"/>
        <v>N/A</v>
      </c>
      <c r="AD292" s="3" t="str">
        <f t="shared" si="105"/>
        <v>N/A</v>
      </c>
    </row>
    <row r="293" spans="1:30" x14ac:dyDescent="0.35">
      <c r="A293" t="s">
        <v>180</v>
      </c>
      <c r="B293" t="s">
        <v>451</v>
      </c>
      <c r="C293" t="s">
        <v>583</v>
      </c>
      <c r="D293" t="s">
        <v>118</v>
      </c>
      <c r="E293" s="1">
        <v>8584</v>
      </c>
      <c r="F293" s="2" t="s">
        <v>1485</v>
      </c>
      <c r="G293" s="2">
        <v>20.37</v>
      </c>
      <c r="H293" t="s">
        <v>1197</v>
      </c>
      <c r="I293" s="3">
        <f t="shared" si="106"/>
        <v>51504</v>
      </c>
      <c r="J293" s="3">
        <f t="shared" si="107"/>
        <v>52534.080000000002</v>
      </c>
      <c r="K293" s="3">
        <f t="shared" si="108"/>
        <v>53650</v>
      </c>
      <c r="L293" s="3">
        <f t="shared" si="109"/>
        <v>54336.72</v>
      </c>
      <c r="M293" t="str">
        <f t="shared" si="88"/>
        <v>N/A</v>
      </c>
      <c r="N293" s="3" t="str">
        <f t="shared" si="89"/>
        <v>N/A</v>
      </c>
      <c r="O293" s="3">
        <f t="shared" si="90"/>
        <v>52534.080000000002</v>
      </c>
      <c r="P293" s="3" t="str">
        <f t="shared" si="91"/>
        <v>N/A</v>
      </c>
      <c r="Q293" s="3" t="str">
        <f t="shared" si="92"/>
        <v>N/A</v>
      </c>
      <c r="R293" s="3" t="str">
        <f t="shared" si="93"/>
        <v>N/A</v>
      </c>
      <c r="S293" s="3" t="str">
        <f t="shared" si="94"/>
        <v>N/A</v>
      </c>
      <c r="T293" s="3" t="str">
        <f t="shared" si="95"/>
        <v>N/A</v>
      </c>
      <c r="U293" s="3" t="str">
        <f t="shared" si="96"/>
        <v>N/A</v>
      </c>
      <c r="V293" s="3" t="str">
        <f t="shared" si="97"/>
        <v>N/A</v>
      </c>
      <c r="W293" s="3" t="str">
        <f t="shared" si="98"/>
        <v>N/A</v>
      </c>
      <c r="X293" s="3" t="str">
        <f t="shared" si="99"/>
        <v>N/A</v>
      </c>
      <c r="Y293" s="3" t="str">
        <f t="shared" si="100"/>
        <v>N/A</v>
      </c>
      <c r="Z293" s="3" t="str">
        <f t="shared" si="101"/>
        <v>N/A</v>
      </c>
      <c r="AA293" s="3" t="str">
        <f t="shared" si="102"/>
        <v>N/A</v>
      </c>
      <c r="AB293" s="3" t="str">
        <f t="shared" si="103"/>
        <v>N/A</v>
      </c>
      <c r="AC293" s="3" t="str">
        <f t="shared" si="104"/>
        <v>N/A</v>
      </c>
      <c r="AD293" s="3" t="str">
        <f t="shared" si="105"/>
        <v>N/A</v>
      </c>
    </row>
    <row r="294" spans="1:30" x14ac:dyDescent="0.35">
      <c r="A294" t="s">
        <v>180</v>
      </c>
      <c r="B294" t="s">
        <v>299</v>
      </c>
      <c r="C294" t="s">
        <v>586</v>
      </c>
      <c r="D294" t="s">
        <v>118</v>
      </c>
      <c r="E294" s="1">
        <v>4955</v>
      </c>
      <c r="F294" s="2" t="s">
        <v>1495</v>
      </c>
      <c r="G294" s="2">
        <v>12.34</v>
      </c>
      <c r="H294" t="s">
        <v>1197</v>
      </c>
      <c r="I294" s="3">
        <f t="shared" si="106"/>
        <v>29730</v>
      </c>
      <c r="J294" s="3">
        <f t="shared" si="107"/>
        <v>30324.600000000002</v>
      </c>
      <c r="K294" s="3">
        <f t="shared" si="108"/>
        <v>30968.75</v>
      </c>
      <c r="L294" s="3">
        <f t="shared" si="109"/>
        <v>31365.15</v>
      </c>
      <c r="M294" t="str">
        <f t="shared" si="88"/>
        <v>N/A</v>
      </c>
      <c r="N294" s="3" t="str">
        <f t="shared" si="89"/>
        <v>N/A</v>
      </c>
      <c r="O294" s="3">
        <f t="shared" si="90"/>
        <v>30324.600000000002</v>
      </c>
      <c r="P294" s="3" t="str">
        <f t="shared" si="91"/>
        <v>N/A</v>
      </c>
      <c r="Q294" s="3" t="str">
        <f t="shared" si="92"/>
        <v>N/A</v>
      </c>
      <c r="R294" s="3" t="str">
        <f t="shared" si="93"/>
        <v>N/A</v>
      </c>
      <c r="S294" s="3" t="str">
        <f t="shared" si="94"/>
        <v>N/A</v>
      </c>
      <c r="T294" s="3" t="str">
        <f t="shared" si="95"/>
        <v>N/A</v>
      </c>
      <c r="U294" s="3" t="str">
        <f t="shared" si="96"/>
        <v>N/A</v>
      </c>
      <c r="V294" s="3" t="str">
        <f t="shared" si="97"/>
        <v>N/A</v>
      </c>
      <c r="W294" s="3" t="str">
        <f t="shared" si="98"/>
        <v>N/A</v>
      </c>
      <c r="X294" s="3" t="str">
        <f t="shared" si="99"/>
        <v>N/A</v>
      </c>
      <c r="Y294" s="3" t="str">
        <f t="shared" si="100"/>
        <v>N/A</v>
      </c>
      <c r="Z294" s="3" t="str">
        <f t="shared" si="101"/>
        <v>N/A</v>
      </c>
      <c r="AA294" s="3" t="str">
        <f t="shared" si="102"/>
        <v>N/A</v>
      </c>
      <c r="AB294" s="3" t="str">
        <f t="shared" si="103"/>
        <v>N/A</v>
      </c>
      <c r="AC294" s="3" t="str">
        <f t="shared" si="104"/>
        <v>N/A</v>
      </c>
      <c r="AD294" s="3" t="str">
        <f t="shared" si="105"/>
        <v>N/A</v>
      </c>
    </row>
    <row r="295" spans="1:30" x14ac:dyDescent="0.35">
      <c r="A295" t="s">
        <v>180</v>
      </c>
      <c r="B295" t="s">
        <v>508</v>
      </c>
      <c r="C295" t="s">
        <v>599</v>
      </c>
      <c r="D295" t="s">
        <v>118</v>
      </c>
      <c r="E295" s="1">
        <v>16483</v>
      </c>
      <c r="F295" s="2" t="s">
        <v>1468</v>
      </c>
      <c r="G295" s="2">
        <v>32.22</v>
      </c>
      <c r="H295" t="s">
        <v>1197</v>
      </c>
      <c r="I295" s="3">
        <f t="shared" si="106"/>
        <v>98898</v>
      </c>
      <c r="J295" s="3">
        <f t="shared" si="107"/>
        <v>100875.96</v>
      </c>
      <c r="K295" s="3">
        <f t="shared" si="108"/>
        <v>103018.75</v>
      </c>
      <c r="L295" s="3">
        <f t="shared" si="109"/>
        <v>104337.39</v>
      </c>
      <c r="M295" t="str">
        <f t="shared" si="88"/>
        <v>N/A</v>
      </c>
      <c r="N295" s="3" t="str">
        <f t="shared" si="89"/>
        <v>N/A</v>
      </c>
      <c r="O295" s="3">
        <f t="shared" si="90"/>
        <v>100875.96</v>
      </c>
      <c r="P295" s="3" t="str">
        <f t="shared" si="91"/>
        <v>N/A</v>
      </c>
      <c r="Q295" s="3" t="str">
        <f t="shared" si="92"/>
        <v>N/A</v>
      </c>
      <c r="R295" s="3" t="str">
        <f t="shared" si="93"/>
        <v>N/A</v>
      </c>
      <c r="S295" s="3" t="str">
        <f t="shared" si="94"/>
        <v>N/A</v>
      </c>
      <c r="T295" s="3" t="str">
        <f t="shared" si="95"/>
        <v>N/A</v>
      </c>
      <c r="U295" s="3" t="str">
        <f t="shared" si="96"/>
        <v>N/A</v>
      </c>
      <c r="V295" s="3" t="str">
        <f t="shared" si="97"/>
        <v>N/A</v>
      </c>
      <c r="W295" s="3" t="str">
        <f t="shared" si="98"/>
        <v>N/A</v>
      </c>
      <c r="X295" s="3" t="str">
        <f t="shared" si="99"/>
        <v>N/A</v>
      </c>
      <c r="Y295" s="3" t="str">
        <f t="shared" si="100"/>
        <v>N/A</v>
      </c>
      <c r="Z295" s="3" t="str">
        <f t="shared" si="101"/>
        <v>N/A</v>
      </c>
      <c r="AA295" s="3" t="str">
        <f t="shared" si="102"/>
        <v>N/A</v>
      </c>
      <c r="AB295" s="3" t="str">
        <f t="shared" si="103"/>
        <v>N/A</v>
      </c>
      <c r="AC295" s="3" t="str">
        <f t="shared" si="104"/>
        <v>N/A</v>
      </c>
      <c r="AD295" s="3" t="str">
        <f t="shared" si="105"/>
        <v>N/A</v>
      </c>
    </row>
    <row r="296" spans="1:30" x14ac:dyDescent="0.35">
      <c r="A296" t="s">
        <v>180</v>
      </c>
      <c r="B296" t="s">
        <v>394</v>
      </c>
      <c r="C296" t="s">
        <v>611</v>
      </c>
      <c r="D296" t="s">
        <v>118</v>
      </c>
      <c r="E296" s="1">
        <v>18108</v>
      </c>
      <c r="F296" s="2" t="s">
        <v>1371</v>
      </c>
      <c r="G296" s="2">
        <v>47.97</v>
      </c>
      <c r="H296" t="s">
        <v>187</v>
      </c>
      <c r="I296" s="3">
        <f t="shared" si="106"/>
        <v>108648</v>
      </c>
      <c r="J296" s="3">
        <f t="shared" si="107"/>
        <v>110820.96</v>
      </c>
      <c r="K296" s="3">
        <f t="shared" si="108"/>
        <v>113175</v>
      </c>
      <c r="L296" s="3">
        <f t="shared" si="109"/>
        <v>114623.64</v>
      </c>
      <c r="M296" t="str">
        <f t="shared" si="88"/>
        <v>N/A</v>
      </c>
      <c r="N296" s="3" t="str">
        <f t="shared" si="89"/>
        <v>N/A</v>
      </c>
      <c r="O296" s="3">
        <f t="shared" si="90"/>
        <v>110820.96</v>
      </c>
      <c r="P296" s="3" t="str">
        <f t="shared" si="91"/>
        <v>N/A</v>
      </c>
      <c r="Q296" s="3" t="str">
        <f t="shared" si="92"/>
        <v>N/A</v>
      </c>
      <c r="R296" s="3" t="str">
        <f t="shared" si="93"/>
        <v>N/A</v>
      </c>
      <c r="S296" s="3" t="str">
        <f t="shared" si="94"/>
        <v>N/A</v>
      </c>
      <c r="T296" s="3" t="str">
        <f t="shared" si="95"/>
        <v>N/A</v>
      </c>
      <c r="U296" s="3" t="str">
        <f t="shared" si="96"/>
        <v>N/A</v>
      </c>
      <c r="V296" s="3" t="str">
        <f t="shared" si="97"/>
        <v>N/A</v>
      </c>
      <c r="W296" s="3" t="str">
        <f t="shared" si="98"/>
        <v>N/A</v>
      </c>
      <c r="X296" s="3" t="str">
        <f t="shared" si="99"/>
        <v>N/A</v>
      </c>
      <c r="Y296" s="3" t="str">
        <f t="shared" si="100"/>
        <v>N/A</v>
      </c>
      <c r="Z296" s="3" t="str">
        <f t="shared" si="101"/>
        <v>N/A</v>
      </c>
      <c r="AA296" s="3" t="str">
        <f t="shared" si="102"/>
        <v>N/A</v>
      </c>
      <c r="AB296" s="3" t="str">
        <f t="shared" si="103"/>
        <v>N/A</v>
      </c>
      <c r="AC296" s="3" t="str">
        <f t="shared" si="104"/>
        <v>N/A</v>
      </c>
      <c r="AD296" s="3" t="str">
        <f t="shared" si="105"/>
        <v>N/A</v>
      </c>
    </row>
    <row r="297" spans="1:30" x14ac:dyDescent="0.35">
      <c r="A297" t="s">
        <v>180</v>
      </c>
      <c r="B297" t="s">
        <v>574</v>
      </c>
      <c r="C297" t="s">
        <v>645</v>
      </c>
      <c r="D297" t="s">
        <v>118</v>
      </c>
      <c r="E297" s="1">
        <v>7753</v>
      </c>
      <c r="F297" s="2" t="s">
        <v>1475</v>
      </c>
      <c r="G297" s="2">
        <v>18.55</v>
      </c>
      <c r="H297" t="s">
        <v>1197</v>
      </c>
      <c r="I297" s="3">
        <f t="shared" si="106"/>
        <v>46518</v>
      </c>
      <c r="J297" s="3">
        <f t="shared" si="107"/>
        <v>47448.36</v>
      </c>
      <c r="K297" s="3">
        <f t="shared" si="108"/>
        <v>48456.25</v>
      </c>
      <c r="L297" s="3">
        <f t="shared" si="109"/>
        <v>49076.49</v>
      </c>
      <c r="M297" t="str">
        <f t="shared" si="88"/>
        <v>N/A</v>
      </c>
      <c r="N297" s="3" t="str">
        <f t="shared" si="89"/>
        <v>N/A</v>
      </c>
      <c r="O297" s="3">
        <f t="shared" si="90"/>
        <v>47448.36</v>
      </c>
      <c r="P297" s="3" t="str">
        <f t="shared" si="91"/>
        <v>N/A</v>
      </c>
      <c r="Q297" s="3" t="str">
        <f t="shared" si="92"/>
        <v>N/A</v>
      </c>
      <c r="R297" s="3" t="str">
        <f t="shared" si="93"/>
        <v>N/A</v>
      </c>
      <c r="S297" s="3" t="str">
        <f t="shared" si="94"/>
        <v>N/A</v>
      </c>
      <c r="T297" s="3" t="str">
        <f t="shared" si="95"/>
        <v>N/A</v>
      </c>
      <c r="U297" s="3" t="str">
        <f t="shared" si="96"/>
        <v>N/A</v>
      </c>
      <c r="V297" s="3" t="str">
        <f t="shared" si="97"/>
        <v>N/A</v>
      </c>
      <c r="W297" s="3" t="str">
        <f t="shared" si="98"/>
        <v>N/A</v>
      </c>
      <c r="X297" s="3" t="str">
        <f t="shared" si="99"/>
        <v>N/A</v>
      </c>
      <c r="Y297" s="3" t="str">
        <f t="shared" si="100"/>
        <v>N/A</v>
      </c>
      <c r="Z297" s="3" t="str">
        <f t="shared" si="101"/>
        <v>N/A</v>
      </c>
      <c r="AA297" s="3" t="str">
        <f t="shared" si="102"/>
        <v>N/A</v>
      </c>
      <c r="AB297" s="3" t="str">
        <f t="shared" si="103"/>
        <v>N/A</v>
      </c>
      <c r="AC297" s="3" t="str">
        <f t="shared" si="104"/>
        <v>N/A</v>
      </c>
      <c r="AD297" s="3" t="str">
        <f t="shared" si="105"/>
        <v>N/A</v>
      </c>
    </row>
    <row r="298" spans="1:30" x14ac:dyDescent="0.35">
      <c r="A298" t="s">
        <v>180</v>
      </c>
      <c r="B298" t="s">
        <v>185</v>
      </c>
      <c r="C298" t="s">
        <v>646</v>
      </c>
      <c r="D298" t="s">
        <v>118</v>
      </c>
      <c r="E298" s="1">
        <v>13270</v>
      </c>
      <c r="F298" s="2" t="s">
        <v>1521</v>
      </c>
      <c r="G298" s="2">
        <v>35.21</v>
      </c>
      <c r="H298" t="s">
        <v>1197</v>
      </c>
      <c r="I298" s="3">
        <f t="shared" si="106"/>
        <v>79620</v>
      </c>
      <c r="J298" s="3">
        <f t="shared" si="107"/>
        <v>81212.399999999994</v>
      </c>
      <c r="K298" s="3">
        <f t="shared" si="108"/>
        <v>82937.5</v>
      </c>
      <c r="L298" s="3">
        <f t="shared" si="109"/>
        <v>83999.1</v>
      </c>
      <c r="M298" t="str">
        <f t="shared" si="88"/>
        <v>N/A</v>
      </c>
      <c r="N298" s="3" t="str">
        <f t="shared" si="89"/>
        <v>N/A</v>
      </c>
      <c r="O298" s="3">
        <f t="shared" si="90"/>
        <v>81212.399999999994</v>
      </c>
      <c r="P298" s="3" t="str">
        <f t="shared" si="91"/>
        <v>N/A</v>
      </c>
      <c r="Q298" s="3" t="str">
        <f t="shared" si="92"/>
        <v>N/A</v>
      </c>
      <c r="R298" s="3" t="str">
        <f t="shared" si="93"/>
        <v>N/A</v>
      </c>
      <c r="S298" s="3" t="str">
        <f t="shared" si="94"/>
        <v>N/A</v>
      </c>
      <c r="T298" s="3" t="str">
        <f t="shared" si="95"/>
        <v>N/A</v>
      </c>
      <c r="U298" s="3" t="str">
        <f t="shared" si="96"/>
        <v>N/A</v>
      </c>
      <c r="V298" s="3" t="str">
        <f t="shared" si="97"/>
        <v>N/A</v>
      </c>
      <c r="W298" s="3" t="str">
        <f t="shared" si="98"/>
        <v>N/A</v>
      </c>
      <c r="X298" s="3" t="str">
        <f t="shared" si="99"/>
        <v>N/A</v>
      </c>
      <c r="Y298" s="3" t="str">
        <f t="shared" si="100"/>
        <v>N/A</v>
      </c>
      <c r="Z298" s="3" t="str">
        <f t="shared" si="101"/>
        <v>N/A</v>
      </c>
      <c r="AA298" s="3" t="str">
        <f t="shared" si="102"/>
        <v>N/A</v>
      </c>
      <c r="AB298" s="3" t="str">
        <f t="shared" si="103"/>
        <v>N/A</v>
      </c>
      <c r="AC298" s="3" t="str">
        <f t="shared" si="104"/>
        <v>N/A</v>
      </c>
      <c r="AD298" s="3" t="str">
        <f t="shared" si="105"/>
        <v>N/A</v>
      </c>
    </row>
    <row r="299" spans="1:30" x14ac:dyDescent="0.35">
      <c r="A299" t="s">
        <v>180</v>
      </c>
      <c r="B299" t="s">
        <v>307</v>
      </c>
      <c r="C299" t="s">
        <v>654</v>
      </c>
      <c r="D299" t="s">
        <v>118</v>
      </c>
      <c r="E299" s="1">
        <v>18570</v>
      </c>
      <c r="F299" s="2" t="s">
        <v>1500</v>
      </c>
      <c r="G299" s="2">
        <v>43.95</v>
      </c>
      <c r="H299" t="s">
        <v>1197</v>
      </c>
      <c r="I299" s="3">
        <f t="shared" si="106"/>
        <v>111420</v>
      </c>
      <c r="J299" s="3">
        <f t="shared" si="107"/>
        <v>113648.40000000001</v>
      </c>
      <c r="K299" s="3">
        <f t="shared" si="108"/>
        <v>116062.5</v>
      </c>
      <c r="L299" s="3">
        <f t="shared" si="109"/>
        <v>117548.1</v>
      </c>
      <c r="M299" t="str">
        <f t="shared" si="88"/>
        <v>N/A</v>
      </c>
      <c r="N299" s="3" t="str">
        <f t="shared" si="89"/>
        <v>N/A</v>
      </c>
      <c r="O299" s="3">
        <f t="shared" si="90"/>
        <v>113648.40000000001</v>
      </c>
      <c r="P299" s="3" t="str">
        <f t="shared" si="91"/>
        <v>N/A</v>
      </c>
      <c r="Q299" s="3" t="str">
        <f t="shared" si="92"/>
        <v>N/A</v>
      </c>
      <c r="R299" s="3" t="str">
        <f t="shared" si="93"/>
        <v>N/A</v>
      </c>
      <c r="S299" s="3" t="str">
        <f t="shared" si="94"/>
        <v>N/A</v>
      </c>
      <c r="T299" s="3" t="str">
        <f t="shared" si="95"/>
        <v>N/A</v>
      </c>
      <c r="U299" s="3" t="str">
        <f t="shared" si="96"/>
        <v>N/A</v>
      </c>
      <c r="V299" s="3" t="str">
        <f t="shared" si="97"/>
        <v>N/A</v>
      </c>
      <c r="W299" s="3" t="str">
        <f t="shared" si="98"/>
        <v>N/A</v>
      </c>
      <c r="X299" s="3" t="str">
        <f t="shared" si="99"/>
        <v>N/A</v>
      </c>
      <c r="Y299" s="3" t="str">
        <f t="shared" si="100"/>
        <v>N/A</v>
      </c>
      <c r="Z299" s="3" t="str">
        <f t="shared" si="101"/>
        <v>N/A</v>
      </c>
      <c r="AA299" s="3" t="str">
        <f t="shared" si="102"/>
        <v>N/A</v>
      </c>
      <c r="AB299" s="3" t="str">
        <f t="shared" si="103"/>
        <v>N/A</v>
      </c>
      <c r="AC299" s="3" t="str">
        <f t="shared" si="104"/>
        <v>N/A</v>
      </c>
      <c r="AD299" s="3" t="str">
        <f t="shared" si="105"/>
        <v>N/A</v>
      </c>
    </row>
    <row r="300" spans="1:30" x14ac:dyDescent="0.35">
      <c r="A300" t="s">
        <v>180</v>
      </c>
      <c r="B300" t="s">
        <v>276</v>
      </c>
      <c r="C300" t="s">
        <v>655</v>
      </c>
      <c r="D300" t="s">
        <v>118</v>
      </c>
      <c r="E300" s="1">
        <v>7832</v>
      </c>
      <c r="F300" s="2" t="s">
        <v>1523</v>
      </c>
      <c r="G300" s="2">
        <v>18.059999999999999</v>
      </c>
      <c r="H300" t="s">
        <v>1197</v>
      </c>
      <c r="I300" s="3">
        <f t="shared" si="106"/>
        <v>46992</v>
      </c>
      <c r="J300" s="3">
        <f t="shared" si="107"/>
        <v>47931.840000000004</v>
      </c>
      <c r="K300" s="3">
        <f t="shared" si="108"/>
        <v>48950</v>
      </c>
      <c r="L300" s="3">
        <f t="shared" si="109"/>
        <v>49576.56</v>
      </c>
      <c r="M300" t="str">
        <f t="shared" si="88"/>
        <v>N/A</v>
      </c>
      <c r="N300" s="3" t="str">
        <f t="shared" si="89"/>
        <v>N/A</v>
      </c>
      <c r="O300" s="3">
        <f t="shared" si="90"/>
        <v>47931.840000000004</v>
      </c>
      <c r="P300" s="3" t="str">
        <f t="shared" si="91"/>
        <v>N/A</v>
      </c>
      <c r="Q300" s="3" t="str">
        <f t="shared" si="92"/>
        <v>N/A</v>
      </c>
      <c r="R300" s="3" t="str">
        <f t="shared" si="93"/>
        <v>N/A</v>
      </c>
      <c r="S300" s="3" t="str">
        <f t="shared" si="94"/>
        <v>N/A</v>
      </c>
      <c r="T300" s="3" t="str">
        <f t="shared" si="95"/>
        <v>N/A</v>
      </c>
      <c r="U300" s="3" t="str">
        <f t="shared" si="96"/>
        <v>N/A</v>
      </c>
      <c r="V300" s="3" t="str">
        <f t="shared" si="97"/>
        <v>N/A</v>
      </c>
      <c r="W300" s="3" t="str">
        <f t="shared" si="98"/>
        <v>N/A</v>
      </c>
      <c r="X300" s="3" t="str">
        <f t="shared" si="99"/>
        <v>N/A</v>
      </c>
      <c r="Y300" s="3" t="str">
        <f t="shared" si="100"/>
        <v>N/A</v>
      </c>
      <c r="Z300" s="3" t="str">
        <f t="shared" si="101"/>
        <v>N/A</v>
      </c>
      <c r="AA300" s="3" t="str">
        <f t="shared" si="102"/>
        <v>N/A</v>
      </c>
      <c r="AB300" s="3" t="str">
        <f t="shared" si="103"/>
        <v>N/A</v>
      </c>
      <c r="AC300" s="3" t="str">
        <f t="shared" si="104"/>
        <v>N/A</v>
      </c>
      <c r="AD300" s="3" t="str">
        <f t="shared" si="105"/>
        <v>N/A</v>
      </c>
    </row>
    <row r="301" spans="1:30" x14ac:dyDescent="0.35">
      <c r="A301" t="s">
        <v>180</v>
      </c>
      <c r="B301" t="s">
        <v>360</v>
      </c>
      <c r="C301" t="s">
        <v>656</v>
      </c>
      <c r="D301" t="s">
        <v>118</v>
      </c>
      <c r="E301" s="1">
        <v>12232</v>
      </c>
      <c r="F301" s="2" t="s">
        <v>1456</v>
      </c>
      <c r="G301" s="2">
        <v>33.29</v>
      </c>
      <c r="H301" t="s">
        <v>1197</v>
      </c>
      <c r="I301" s="3">
        <f t="shared" si="106"/>
        <v>73392</v>
      </c>
      <c r="J301" s="3">
        <f t="shared" si="107"/>
        <v>74859.839999999997</v>
      </c>
      <c r="K301" s="3">
        <f t="shared" si="108"/>
        <v>76450</v>
      </c>
      <c r="L301" s="3">
        <f t="shared" si="109"/>
        <v>77428.56</v>
      </c>
      <c r="M301" t="str">
        <f t="shared" si="88"/>
        <v>N/A</v>
      </c>
      <c r="N301" s="3" t="str">
        <f t="shared" si="89"/>
        <v>N/A</v>
      </c>
      <c r="O301" s="3">
        <f t="shared" si="90"/>
        <v>74859.839999999997</v>
      </c>
      <c r="P301" s="3" t="str">
        <f t="shared" si="91"/>
        <v>N/A</v>
      </c>
      <c r="Q301" s="3" t="str">
        <f t="shared" si="92"/>
        <v>N/A</v>
      </c>
      <c r="R301" s="3" t="str">
        <f t="shared" si="93"/>
        <v>N/A</v>
      </c>
      <c r="S301" s="3" t="str">
        <f t="shared" si="94"/>
        <v>N/A</v>
      </c>
      <c r="T301" s="3" t="str">
        <f t="shared" si="95"/>
        <v>N/A</v>
      </c>
      <c r="U301" s="3" t="str">
        <f t="shared" si="96"/>
        <v>N/A</v>
      </c>
      <c r="V301" s="3" t="str">
        <f t="shared" si="97"/>
        <v>N/A</v>
      </c>
      <c r="W301" s="3" t="str">
        <f t="shared" si="98"/>
        <v>N/A</v>
      </c>
      <c r="X301" s="3" t="str">
        <f t="shared" si="99"/>
        <v>N/A</v>
      </c>
      <c r="Y301" s="3" t="str">
        <f t="shared" si="100"/>
        <v>N/A</v>
      </c>
      <c r="Z301" s="3" t="str">
        <f t="shared" si="101"/>
        <v>N/A</v>
      </c>
      <c r="AA301" s="3" t="str">
        <f t="shared" si="102"/>
        <v>N/A</v>
      </c>
      <c r="AB301" s="3" t="str">
        <f t="shared" si="103"/>
        <v>N/A</v>
      </c>
      <c r="AC301" s="3" t="str">
        <f t="shared" si="104"/>
        <v>N/A</v>
      </c>
      <c r="AD301" s="3" t="str">
        <f t="shared" si="105"/>
        <v>N/A</v>
      </c>
    </row>
    <row r="302" spans="1:30" x14ac:dyDescent="0.35">
      <c r="A302" t="s">
        <v>180</v>
      </c>
      <c r="B302" t="s">
        <v>240</v>
      </c>
      <c r="C302" t="s">
        <v>662</v>
      </c>
      <c r="D302" t="s">
        <v>118</v>
      </c>
      <c r="E302" s="1">
        <v>18180</v>
      </c>
      <c r="F302" s="2" t="s">
        <v>1513</v>
      </c>
      <c r="G302" s="2">
        <v>37.61</v>
      </c>
      <c r="H302" t="s">
        <v>1197</v>
      </c>
      <c r="I302" s="3">
        <f t="shared" si="106"/>
        <v>109080</v>
      </c>
      <c r="J302" s="3">
        <f t="shared" si="107"/>
        <v>111261.6</v>
      </c>
      <c r="K302" s="3">
        <f t="shared" si="108"/>
        <v>113625</v>
      </c>
      <c r="L302" s="3">
        <f t="shared" si="109"/>
        <v>115079.4</v>
      </c>
      <c r="M302" t="str">
        <f t="shared" si="88"/>
        <v>N/A</v>
      </c>
      <c r="N302" s="3" t="str">
        <f t="shared" si="89"/>
        <v>N/A</v>
      </c>
      <c r="O302" s="3">
        <f t="shared" si="90"/>
        <v>111261.6</v>
      </c>
      <c r="P302" s="3" t="str">
        <f t="shared" si="91"/>
        <v>N/A</v>
      </c>
      <c r="Q302" s="3" t="str">
        <f t="shared" si="92"/>
        <v>N/A</v>
      </c>
      <c r="R302" s="3" t="str">
        <f t="shared" si="93"/>
        <v>N/A</v>
      </c>
      <c r="S302" s="3" t="str">
        <f t="shared" si="94"/>
        <v>N/A</v>
      </c>
      <c r="T302" s="3" t="str">
        <f t="shared" si="95"/>
        <v>N/A</v>
      </c>
      <c r="U302" s="3" t="str">
        <f t="shared" si="96"/>
        <v>N/A</v>
      </c>
      <c r="V302" s="3" t="str">
        <f t="shared" si="97"/>
        <v>N/A</v>
      </c>
      <c r="W302" s="3" t="str">
        <f t="shared" si="98"/>
        <v>N/A</v>
      </c>
      <c r="X302" s="3" t="str">
        <f t="shared" si="99"/>
        <v>N/A</v>
      </c>
      <c r="Y302" s="3" t="str">
        <f t="shared" si="100"/>
        <v>N/A</v>
      </c>
      <c r="Z302" s="3" t="str">
        <f t="shared" si="101"/>
        <v>N/A</v>
      </c>
      <c r="AA302" s="3" t="str">
        <f t="shared" si="102"/>
        <v>N/A</v>
      </c>
      <c r="AB302" s="3" t="str">
        <f t="shared" si="103"/>
        <v>N/A</v>
      </c>
      <c r="AC302" s="3" t="str">
        <f t="shared" si="104"/>
        <v>N/A</v>
      </c>
      <c r="AD302" s="3" t="str">
        <f t="shared" si="105"/>
        <v>N/A</v>
      </c>
    </row>
    <row r="303" spans="1:30" x14ac:dyDescent="0.35">
      <c r="A303" t="s">
        <v>180</v>
      </c>
      <c r="B303" t="s">
        <v>584</v>
      </c>
      <c r="C303" t="s">
        <v>679</v>
      </c>
      <c r="D303" t="s">
        <v>118</v>
      </c>
      <c r="E303" s="1">
        <v>12303</v>
      </c>
      <c r="F303" s="2" t="s">
        <v>1517</v>
      </c>
      <c r="G303" s="2">
        <v>28.54</v>
      </c>
      <c r="H303" t="s">
        <v>1197</v>
      </c>
      <c r="I303" s="3">
        <f t="shared" si="106"/>
        <v>73818</v>
      </c>
      <c r="J303" s="3">
        <f t="shared" si="107"/>
        <v>75294.36</v>
      </c>
      <c r="K303" s="3">
        <f t="shared" si="108"/>
        <v>76893.75</v>
      </c>
      <c r="L303" s="3">
        <f t="shared" si="109"/>
        <v>77877.990000000005</v>
      </c>
      <c r="M303" t="str">
        <f t="shared" si="88"/>
        <v>N/A</v>
      </c>
      <c r="N303" s="3" t="str">
        <f t="shared" si="89"/>
        <v>N/A</v>
      </c>
      <c r="O303" s="3">
        <f t="shared" si="90"/>
        <v>75294.36</v>
      </c>
      <c r="P303" s="3" t="str">
        <f t="shared" si="91"/>
        <v>N/A</v>
      </c>
      <c r="Q303" s="3" t="str">
        <f t="shared" si="92"/>
        <v>N/A</v>
      </c>
      <c r="R303" s="3" t="str">
        <f t="shared" si="93"/>
        <v>N/A</v>
      </c>
      <c r="S303" s="3" t="str">
        <f t="shared" si="94"/>
        <v>N/A</v>
      </c>
      <c r="T303" s="3" t="str">
        <f t="shared" si="95"/>
        <v>N/A</v>
      </c>
      <c r="U303" s="3" t="str">
        <f t="shared" si="96"/>
        <v>N/A</v>
      </c>
      <c r="V303" s="3" t="str">
        <f t="shared" si="97"/>
        <v>N/A</v>
      </c>
      <c r="W303" s="3" t="str">
        <f t="shared" si="98"/>
        <v>N/A</v>
      </c>
      <c r="X303" s="3" t="str">
        <f t="shared" si="99"/>
        <v>N/A</v>
      </c>
      <c r="Y303" s="3" t="str">
        <f t="shared" si="100"/>
        <v>N/A</v>
      </c>
      <c r="Z303" s="3" t="str">
        <f t="shared" si="101"/>
        <v>N/A</v>
      </c>
      <c r="AA303" s="3" t="str">
        <f t="shared" si="102"/>
        <v>N/A</v>
      </c>
      <c r="AB303" s="3" t="str">
        <f t="shared" si="103"/>
        <v>N/A</v>
      </c>
      <c r="AC303" s="3" t="str">
        <f t="shared" si="104"/>
        <v>N/A</v>
      </c>
      <c r="AD303" s="3" t="str">
        <f t="shared" si="105"/>
        <v>N/A</v>
      </c>
    </row>
    <row r="304" spans="1:30" x14ac:dyDescent="0.35">
      <c r="A304" t="s">
        <v>180</v>
      </c>
      <c r="B304" t="s">
        <v>380</v>
      </c>
      <c r="C304" t="s">
        <v>683</v>
      </c>
      <c r="D304" t="s">
        <v>118</v>
      </c>
      <c r="E304" s="1">
        <v>11921</v>
      </c>
      <c r="F304" s="2" t="s">
        <v>1463</v>
      </c>
      <c r="G304" s="2">
        <v>30.89</v>
      </c>
      <c r="H304" t="s">
        <v>1197</v>
      </c>
      <c r="I304" s="3">
        <f t="shared" si="106"/>
        <v>71526</v>
      </c>
      <c r="J304" s="3">
        <f t="shared" si="107"/>
        <v>72956.52</v>
      </c>
      <c r="K304" s="3">
        <f t="shared" si="108"/>
        <v>74506.25</v>
      </c>
      <c r="L304" s="3">
        <f t="shared" si="109"/>
        <v>75459.930000000008</v>
      </c>
      <c r="M304" t="str">
        <f t="shared" si="88"/>
        <v>N/A</v>
      </c>
      <c r="N304" s="3" t="str">
        <f t="shared" si="89"/>
        <v>N/A</v>
      </c>
      <c r="O304" s="3">
        <f t="shared" si="90"/>
        <v>72956.52</v>
      </c>
      <c r="P304" s="3" t="str">
        <f t="shared" si="91"/>
        <v>N/A</v>
      </c>
      <c r="Q304" s="3" t="str">
        <f t="shared" si="92"/>
        <v>N/A</v>
      </c>
      <c r="R304" s="3" t="str">
        <f t="shared" si="93"/>
        <v>N/A</v>
      </c>
      <c r="S304" s="3" t="str">
        <f t="shared" si="94"/>
        <v>N/A</v>
      </c>
      <c r="T304" s="3" t="str">
        <f t="shared" si="95"/>
        <v>N/A</v>
      </c>
      <c r="U304" s="3" t="str">
        <f t="shared" si="96"/>
        <v>N/A</v>
      </c>
      <c r="V304" s="3" t="str">
        <f t="shared" si="97"/>
        <v>N/A</v>
      </c>
      <c r="W304" s="3" t="str">
        <f t="shared" si="98"/>
        <v>N/A</v>
      </c>
      <c r="X304" s="3" t="str">
        <f t="shared" si="99"/>
        <v>N/A</v>
      </c>
      <c r="Y304" s="3" t="str">
        <f t="shared" si="100"/>
        <v>N/A</v>
      </c>
      <c r="Z304" s="3" t="str">
        <f t="shared" si="101"/>
        <v>N/A</v>
      </c>
      <c r="AA304" s="3" t="str">
        <f t="shared" si="102"/>
        <v>N/A</v>
      </c>
      <c r="AB304" s="3" t="str">
        <f t="shared" si="103"/>
        <v>N/A</v>
      </c>
      <c r="AC304" s="3" t="str">
        <f t="shared" si="104"/>
        <v>N/A</v>
      </c>
      <c r="AD304" s="3" t="str">
        <f t="shared" si="105"/>
        <v>N/A</v>
      </c>
    </row>
    <row r="305" spans="1:30" x14ac:dyDescent="0.35">
      <c r="A305" t="s">
        <v>180</v>
      </c>
      <c r="B305" t="s">
        <v>192</v>
      </c>
      <c r="C305" t="s">
        <v>689</v>
      </c>
      <c r="E305" s="1">
        <v>13324</v>
      </c>
      <c r="F305" s="2" t="s">
        <v>1524</v>
      </c>
      <c r="G305" s="2">
        <v>27.08</v>
      </c>
      <c r="H305" t="s">
        <v>1197</v>
      </c>
      <c r="I305" s="3">
        <f t="shared" si="106"/>
        <v>79944</v>
      </c>
      <c r="J305" s="3">
        <f t="shared" si="107"/>
        <v>81542.880000000005</v>
      </c>
      <c r="K305" s="3">
        <f t="shared" si="108"/>
        <v>83275</v>
      </c>
      <c r="L305" s="3">
        <f t="shared" si="109"/>
        <v>84340.92</v>
      </c>
      <c r="M305" t="str">
        <f t="shared" si="88"/>
        <v>N/A</v>
      </c>
      <c r="N305" s="3" t="str">
        <f t="shared" si="89"/>
        <v>N/A</v>
      </c>
      <c r="O305" s="3" t="str">
        <f t="shared" si="90"/>
        <v>N/A</v>
      </c>
      <c r="P305" s="3" t="str">
        <f t="shared" si="91"/>
        <v>N/A</v>
      </c>
      <c r="Q305" s="3" t="str">
        <f t="shared" si="92"/>
        <v>N/A</v>
      </c>
      <c r="R305" s="3" t="str">
        <f t="shared" si="93"/>
        <v>N/A</v>
      </c>
      <c r="S305" s="3" t="str">
        <f t="shared" si="94"/>
        <v>N/A</v>
      </c>
      <c r="T305" s="3" t="str">
        <f t="shared" si="95"/>
        <v>N/A</v>
      </c>
      <c r="U305" s="3" t="str">
        <f t="shared" si="96"/>
        <v>N/A</v>
      </c>
      <c r="V305" s="3" t="str">
        <f t="shared" si="97"/>
        <v>N/A</v>
      </c>
      <c r="W305" s="3" t="str">
        <f t="shared" si="98"/>
        <v>N/A</v>
      </c>
      <c r="X305" s="3" t="str">
        <f t="shared" si="99"/>
        <v>N/A</v>
      </c>
      <c r="Y305" s="3" t="str">
        <f t="shared" si="100"/>
        <v>N/A</v>
      </c>
      <c r="Z305" s="3" t="str">
        <f t="shared" si="101"/>
        <v>N/A</v>
      </c>
      <c r="AA305" s="3" t="str">
        <f t="shared" si="102"/>
        <v>N/A</v>
      </c>
      <c r="AB305" s="3" t="str">
        <f t="shared" si="103"/>
        <v>N/A</v>
      </c>
      <c r="AC305" s="3" t="str">
        <f t="shared" si="104"/>
        <v>N/A</v>
      </c>
      <c r="AD305" s="3">
        <f t="shared" si="105"/>
        <v>81542.880000000005</v>
      </c>
    </row>
    <row r="306" spans="1:30" x14ac:dyDescent="0.35">
      <c r="A306" t="s">
        <v>180</v>
      </c>
      <c r="B306" t="s">
        <v>469</v>
      </c>
      <c r="C306" t="s">
        <v>696</v>
      </c>
      <c r="D306" t="s">
        <v>118</v>
      </c>
      <c r="E306" s="1">
        <v>12005</v>
      </c>
      <c r="F306" s="2" t="s">
        <v>1477</v>
      </c>
      <c r="G306" s="2">
        <v>32.68</v>
      </c>
      <c r="H306" t="s">
        <v>1197</v>
      </c>
      <c r="I306" s="3">
        <f t="shared" si="106"/>
        <v>72030</v>
      </c>
      <c r="J306" s="3">
        <f t="shared" si="107"/>
        <v>73470.600000000006</v>
      </c>
      <c r="K306" s="3">
        <f t="shared" si="108"/>
        <v>75031.25</v>
      </c>
      <c r="L306" s="3">
        <f t="shared" si="109"/>
        <v>75991.649999999994</v>
      </c>
      <c r="M306" t="str">
        <f t="shared" si="88"/>
        <v>N/A</v>
      </c>
      <c r="N306" s="3" t="str">
        <f t="shared" si="89"/>
        <v>N/A</v>
      </c>
      <c r="O306" s="3">
        <f t="shared" si="90"/>
        <v>73470.600000000006</v>
      </c>
      <c r="P306" s="3" t="str">
        <f t="shared" si="91"/>
        <v>N/A</v>
      </c>
      <c r="Q306" s="3" t="str">
        <f t="shared" si="92"/>
        <v>N/A</v>
      </c>
      <c r="R306" s="3" t="str">
        <f t="shared" si="93"/>
        <v>N/A</v>
      </c>
      <c r="S306" s="3" t="str">
        <f t="shared" si="94"/>
        <v>N/A</v>
      </c>
      <c r="T306" s="3" t="str">
        <f t="shared" si="95"/>
        <v>N/A</v>
      </c>
      <c r="U306" s="3" t="str">
        <f t="shared" si="96"/>
        <v>N/A</v>
      </c>
      <c r="V306" s="3" t="str">
        <f t="shared" si="97"/>
        <v>N/A</v>
      </c>
      <c r="W306" s="3" t="str">
        <f t="shared" si="98"/>
        <v>N/A</v>
      </c>
      <c r="X306" s="3" t="str">
        <f t="shared" si="99"/>
        <v>N/A</v>
      </c>
      <c r="Y306" s="3" t="str">
        <f t="shared" si="100"/>
        <v>N/A</v>
      </c>
      <c r="Z306" s="3" t="str">
        <f t="shared" si="101"/>
        <v>N/A</v>
      </c>
      <c r="AA306" s="3" t="str">
        <f t="shared" si="102"/>
        <v>N/A</v>
      </c>
      <c r="AB306" s="3" t="str">
        <f t="shared" si="103"/>
        <v>N/A</v>
      </c>
      <c r="AC306" s="3" t="str">
        <f t="shared" si="104"/>
        <v>N/A</v>
      </c>
      <c r="AD306" s="3" t="str">
        <f t="shared" si="105"/>
        <v>N/A</v>
      </c>
    </row>
    <row r="307" spans="1:30" x14ac:dyDescent="0.35">
      <c r="A307" t="s">
        <v>180</v>
      </c>
      <c r="B307" t="s">
        <v>543</v>
      </c>
      <c r="C307" t="s">
        <v>721</v>
      </c>
      <c r="D307" t="s">
        <v>118</v>
      </c>
      <c r="E307" s="1">
        <v>6083</v>
      </c>
      <c r="F307" s="2" t="s">
        <v>1507</v>
      </c>
      <c r="G307" s="2">
        <v>16.29</v>
      </c>
      <c r="H307" t="s">
        <v>1197</v>
      </c>
      <c r="I307" s="3">
        <f t="shared" si="106"/>
        <v>36498</v>
      </c>
      <c r="J307" s="3">
        <f t="shared" si="107"/>
        <v>37227.96</v>
      </c>
      <c r="K307" s="3">
        <f t="shared" si="108"/>
        <v>38018.75</v>
      </c>
      <c r="L307" s="3">
        <f t="shared" si="109"/>
        <v>38505.39</v>
      </c>
      <c r="M307" t="str">
        <f t="shared" si="88"/>
        <v>N/A</v>
      </c>
      <c r="N307" s="3" t="str">
        <f t="shared" si="89"/>
        <v>N/A</v>
      </c>
      <c r="O307" s="3">
        <f t="shared" si="90"/>
        <v>37227.96</v>
      </c>
      <c r="P307" s="3" t="str">
        <f t="shared" si="91"/>
        <v>N/A</v>
      </c>
      <c r="Q307" s="3" t="str">
        <f t="shared" si="92"/>
        <v>N/A</v>
      </c>
      <c r="R307" s="3" t="str">
        <f t="shared" si="93"/>
        <v>N/A</v>
      </c>
      <c r="S307" s="3" t="str">
        <f t="shared" si="94"/>
        <v>N/A</v>
      </c>
      <c r="T307" s="3" t="str">
        <f t="shared" si="95"/>
        <v>N/A</v>
      </c>
      <c r="U307" s="3" t="str">
        <f t="shared" si="96"/>
        <v>N/A</v>
      </c>
      <c r="V307" s="3" t="str">
        <f t="shared" si="97"/>
        <v>N/A</v>
      </c>
      <c r="W307" s="3" t="str">
        <f t="shared" si="98"/>
        <v>N/A</v>
      </c>
      <c r="X307" s="3" t="str">
        <f t="shared" si="99"/>
        <v>N/A</v>
      </c>
      <c r="Y307" s="3" t="str">
        <f t="shared" si="100"/>
        <v>N/A</v>
      </c>
      <c r="Z307" s="3" t="str">
        <f t="shared" si="101"/>
        <v>N/A</v>
      </c>
      <c r="AA307" s="3" t="str">
        <f t="shared" si="102"/>
        <v>N/A</v>
      </c>
      <c r="AB307" s="3" t="str">
        <f t="shared" si="103"/>
        <v>N/A</v>
      </c>
      <c r="AC307" s="3" t="str">
        <f t="shared" si="104"/>
        <v>N/A</v>
      </c>
      <c r="AD307" s="3" t="str">
        <f t="shared" si="105"/>
        <v>N/A</v>
      </c>
    </row>
    <row r="308" spans="1:30" x14ac:dyDescent="0.35">
      <c r="A308" t="s">
        <v>180</v>
      </c>
      <c r="B308" t="s">
        <v>629</v>
      </c>
      <c r="C308" t="s">
        <v>734</v>
      </c>
      <c r="D308" t="s">
        <v>118</v>
      </c>
      <c r="E308" s="1">
        <v>9116</v>
      </c>
      <c r="F308" s="2" t="s">
        <v>1515</v>
      </c>
      <c r="G308" s="2">
        <v>24.33</v>
      </c>
      <c r="H308" t="s">
        <v>1197</v>
      </c>
      <c r="I308" s="3">
        <f t="shared" si="106"/>
        <v>54696</v>
      </c>
      <c r="J308" s="3">
        <f t="shared" si="107"/>
        <v>55789.919999999998</v>
      </c>
      <c r="K308" s="3">
        <f t="shared" si="108"/>
        <v>56975</v>
      </c>
      <c r="L308" s="3">
        <f t="shared" si="109"/>
        <v>57704.28</v>
      </c>
      <c r="M308" t="str">
        <f t="shared" si="88"/>
        <v>N/A</v>
      </c>
      <c r="N308" s="3" t="str">
        <f t="shared" si="89"/>
        <v>N/A</v>
      </c>
      <c r="O308" s="3">
        <f t="shared" si="90"/>
        <v>55789.919999999998</v>
      </c>
      <c r="P308" s="3" t="str">
        <f t="shared" si="91"/>
        <v>N/A</v>
      </c>
      <c r="Q308" s="3" t="str">
        <f t="shared" si="92"/>
        <v>N/A</v>
      </c>
      <c r="R308" s="3" t="str">
        <f t="shared" si="93"/>
        <v>N/A</v>
      </c>
      <c r="S308" s="3" t="str">
        <f t="shared" si="94"/>
        <v>N/A</v>
      </c>
      <c r="T308" s="3" t="str">
        <f t="shared" si="95"/>
        <v>N/A</v>
      </c>
      <c r="U308" s="3" t="str">
        <f t="shared" si="96"/>
        <v>N/A</v>
      </c>
      <c r="V308" s="3" t="str">
        <f t="shared" si="97"/>
        <v>N/A</v>
      </c>
      <c r="W308" s="3" t="str">
        <f t="shared" si="98"/>
        <v>N/A</v>
      </c>
      <c r="X308" s="3" t="str">
        <f t="shared" si="99"/>
        <v>N/A</v>
      </c>
      <c r="Y308" s="3" t="str">
        <f t="shared" si="100"/>
        <v>N/A</v>
      </c>
      <c r="Z308" s="3" t="str">
        <f t="shared" si="101"/>
        <v>N/A</v>
      </c>
      <c r="AA308" s="3" t="str">
        <f t="shared" si="102"/>
        <v>N/A</v>
      </c>
      <c r="AB308" s="3" t="str">
        <f t="shared" si="103"/>
        <v>N/A</v>
      </c>
      <c r="AC308" s="3" t="str">
        <f t="shared" si="104"/>
        <v>N/A</v>
      </c>
      <c r="AD308" s="3" t="str">
        <f t="shared" si="105"/>
        <v>N/A</v>
      </c>
    </row>
    <row r="309" spans="1:30" x14ac:dyDescent="0.35">
      <c r="A309" t="s">
        <v>180</v>
      </c>
      <c r="B309" t="s">
        <v>305</v>
      </c>
      <c r="C309" t="s">
        <v>742</v>
      </c>
      <c r="D309" t="s">
        <v>118</v>
      </c>
      <c r="E309" s="1">
        <v>4570</v>
      </c>
      <c r="F309" s="2" t="s">
        <v>1502</v>
      </c>
      <c r="G309" s="2">
        <v>10.74</v>
      </c>
      <c r="H309" t="s">
        <v>1197</v>
      </c>
      <c r="I309" s="3">
        <f t="shared" si="106"/>
        <v>27420</v>
      </c>
      <c r="J309" s="3">
        <f t="shared" si="107"/>
        <v>27968.400000000001</v>
      </c>
      <c r="K309" s="3">
        <f t="shared" si="108"/>
        <v>28562.5</v>
      </c>
      <c r="L309" s="3">
        <f t="shared" si="109"/>
        <v>28928.1</v>
      </c>
      <c r="M309" t="str">
        <f t="shared" si="88"/>
        <v>N/A</v>
      </c>
      <c r="N309" s="3" t="str">
        <f t="shared" si="89"/>
        <v>N/A</v>
      </c>
      <c r="O309" s="3">
        <f t="shared" si="90"/>
        <v>27968.400000000001</v>
      </c>
      <c r="P309" s="3" t="str">
        <f t="shared" si="91"/>
        <v>N/A</v>
      </c>
      <c r="Q309" s="3" t="str">
        <f t="shared" si="92"/>
        <v>N/A</v>
      </c>
      <c r="R309" s="3" t="str">
        <f t="shared" si="93"/>
        <v>N/A</v>
      </c>
      <c r="S309" s="3" t="str">
        <f t="shared" si="94"/>
        <v>N/A</v>
      </c>
      <c r="T309" s="3" t="str">
        <f t="shared" si="95"/>
        <v>N/A</v>
      </c>
      <c r="U309" s="3" t="str">
        <f t="shared" si="96"/>
        <v>N/A</v>
      </c>
      <c r="V309" s="3" t="str">
        <f t="shared" si="97"/>
        <v>N/A</v>
      </c>
      <c r="W309" s="3" t="str">
        <f t="shared" si="98"/>
        <v>N/A</v>
      </c>
      <c r="X309" s="3" t="str">
        <f t="shared" si="99"/>
        <v>N/A</v>
      </c>
      <c r="Y309" s="3" t="str">
        <f t="shared" si="100"/>
        <v>N/A</v>
      </c>
      <c r="Z309" s="3" t="str">
        <f t="shared" si="101"/>
        <v>N/A</v>
      </c>
      <c r="AA309" s="3" t="str">
        <f t="shared" si="102"/>
        <v>N/A</v>
      </c>
      <c r="AB309" s="3" t="str">
        <f t="shared" si="103"/>
        <v>N/A</v>
      </c>
      <c r="AC309" s="3" t="str">
        <f t="shared" si="104"/>
        <v>N/A</v>
      </c>
      <c r="AD309" s="3" t="str">
        <f t="shared" si="105"/>
        <v>N/A</v>
      </c>
    </row>
    <row r="310" spans="1:30" x14ac:dyDescent="0.35">
      <c r="A310" t="s">
        <v>180</v>
      </c>
      <c r="B310" t="s">
        <v>326</v>
      </c>
      <c r="C310" t="s">
        <v>756</v>
      </c>
      <c r="D310" t="s">
        <v>118</v>
      </c>
      <c r="E310" s="1">
        <v>13178</v>
      </c>
      <c r="F310" s="2" t="s">
        <v>1516</v>
      </c>
      <c r="G310" s="2">
        <v>33.83</v>
      </c>
      <c r="H310" t="s">
        <v>1197</v>
      </c>
      <c r="I310" s="3">
        <f t="shared" si="106"/>
        <v>79068</v>
      </c>
      <c r="J310" s="3">
        <f t="shared" si="107"/>
        <v>80649.36</v>
      </c>
      <c r="K310" s="3">
        <f t="shared" si="108"/>
        <v>82362.5</v>
      </c>
      <c r="L310" s="3">
        <f t="shared" si="109"/>
        <v>83416.740000000005</v>
      </c>
      <c r="M310" t="str">
        <f t="shared" si="88"/>
        <v>N/A</v>
      </c>
      <c r="N310" s="3" t="str">
        <f t="shared" si="89"/>
        <v>N/A</v>
      </c>
      <c r="O310" s="3">
        <f t="shared" si="90"/>
        <v>80649.36</v>
      </c>
      <c r="P310" s="3" t="str">
        <f t="shared" si="91"/>
        <v>N/A</v>
      </c>
      <c r="Q310" s="3" t="str">
        <f t="shared" si="92"/>
        <v>N/A</v>
      </c>
      <c r="R310" s="3" t="str">
        <f t="shared" si="93"/>
        <v>N/A</v>
      </c>
      <c r="S310" s="3" t="str">
        <f t="shared" si="94"/>
        <v>N/A</v>
      </c>
      <c r="T310" s="3" t="str">
        <f t="shared" si="95"/>
        <v>N/A</v>
      </c>
      <c r="U310" s="3" t="str">
        <f t="shared" si="96"/>
        <v>N/A</v>
      </c>
      <c r="V310" s="3" t="str">
        <f t="shared" si="97"/>
        <v>N/A</v>
      </c>
      <c r="W310" s="3" t="str">
        <f t="shared" si="98"/>
        <v>N/A</v>
      </c>
      <c r="X310" s="3" t="str">
        <f t="shared" si="99"/>
        <v>N/A</v>
      </c>
      <c r="Y310" s="3" t="str">
        <f t="shared" si="100"/>
        <v>N/A</v>
      </c>
      <c r="Z310" s="3" t="str">
        <f t="shared" si="101"/>
        <v>N/A</v>
      </c>
      <c r="AA310" s="3" t="str">
        <f t="shared" si="102"/>
        <v>N/A</v>
      </c>
      <c r="AB310" s="3" t="str">
        <f t="shared" si="103"/>
        <v>N/A</v>
      </c>
      <c r="AC310" s="3" t="str">
        <f t="shared" si="104"/>
        <v>N/A</v>
      </c>
      <c r="AD310" s="3" t="str">
        <f t="shared" si="105"/>
        <v>N/A</v>
      </c>
    </row>
    <row r="311" spans="1:30" x14ac:dyDescent="0.35">
      <c r="A311" t="s">
        <v>180</v>
      </c>
      <c r="B311" t="s">
        <v>225</v>
      </c>
      <c r="C311" t="s">
        <v>759</v>
      </c>
      <c r="D311" t="s">
        <v>118</v>
      </c>
      <c r="E311" s="1">
        <v>11194</v>
      </c>
      <c r="F311" s="2" t="s">
        <v>1449</v>
      </c>
      <c r="G311" s="2">
        <v>23.86</v>
      </c>
      <c r="H311" t="s">
        <v>1197</v>
      </c>
      <c r="I311" s="3">
        <f t="shared" si="106"/>
        <v>67164</v>
      </c>
      <c r="J311" s="3">
        <f t="shared" si="107"/>
        <v>68507.28</v>
      </c>
      <c r="K311" s="3">
        <f t="shared" si="108"/>
        <v>69962.5</v>
      </c>
      <c r="L311" s="3">
        <f t="shared" si="109"/>
        <v>70858.02</v>
      </c>
      <c r="M311" t="str">
        <f t="shared" si="88"/>
        <v>N/A</v>
      </c>
      <c r="N311" s="3" t="str">
        <f t="shared" si="89"/>
        <v>N/A</v>
      </c>
      <c r="O311" s="3">
        <f t="shared" si="90"/>
        <v>68507.28</v>
      </c>
      <c r="P311" s="3" t="str">
        <f t="shared" si="91"/>
        <v>N/A</v>
      </c>
      <c r="Q311" s="3" t="str">
        <f t="shared" si="92"/>
        <v>N/A</v>
      </c>
      <c r="R311" s="3" t="str">
        <f t="shared" si="93"/>
        <v>N/A</v>
      </c>
      <c r="S311" s="3" t="str">
        <f t="shared" si="94"/>
        <v>N/A</v>
      </c>
      <c r="T311" s="3" t="str">
        <f t="shared" si="95"/>
        <v>N/A</v>
      </c>
      <c r="U311" s="3" t="str">
        <f t="shared" si="96"/>
        <v>N/A</v>
      </c>
      <c r="V311" s="3" t="str">
        <f t="shared" si="97"/>
        <v>N/A</v>
      </c>
      <c r="W311" s="3" t="str">
        <f t="shared" si="98"/>
        <v>N/A</v>
      </c>
      <c r="X311" s="3" t="str">
        <f t="shared" si="99"/>
        <v>N/A</v>
      </c>
      <c r="Y311" s="3" t="str">
        <f t="shared" si="100"/>
        <v>N/A</v>
      </c>
      <c r="Z311" s="3" t="str">
        <f t="shared" si="101"/>
        <v>N/A</v>
      </c>
      <c r="AA311" s="3" t="str">
        <f t="shared" si="102"/>
        <v>N/A</v>
      </c>
      <c r="AB311" s="3" t="str">
        <f t="shared" si="103"/>
        <v>N/A</v>
      </c>
      <c r="AC311" s="3" t="str">
        <f t="shared" si="104"/>
        <v>N/A</v>
      </c>
      <c r="AD311" s="3" t="str">
        <f t="shared" si="105"/>
        <v>N/A</v>
      </c>
    </row>
    <row r="312" spans="1:30" x14ac:dyDescent="0.35">
      <c r="A312" t="s">
        <v>180</v>
      </c>
      <c r="B312" t="s">
        <v>550</v>
      </c>
      <c r="C312" t="s">
        <v>785</v>
      </c>
      <c r="D312" t="s">
        <v>118</v>
      </c>
      <c r="E312" s="1">
        <v>15639</v>
      </c>
      <c r="F312" s="2" t="s">
        <v>1471</v>
      </c>
      <c r="G312" s="2">
        <v>38.81</v>
      </c>
      <c r="H312" t="s">
        <v>1197</v>
      </c>
      <c r="I312" s="3">
        <f t="shared" si="106"/>
        <v>93834</v>
      </c>
      <c r="J312" s="3">
        <f t="shared" si="107"/>
        <v>95710.680000000008</v>
      </c>
      <c r="K312" s="3">
        <f t="shared" si="108"/>
        <v>97743.75</v>
      </c>
      <c r="L312" s="3">
        <f t="shared" si="109"/>
        <v>98994.87</v>
      </c>
      <c r="M312" t="str">
        <f t="shared" si="88"/>
        <v>N/A</v>
      </c>
      <c r="N312" s="3" t="str">
        <f t="shared" si="89"/>
        <v>N/A</v>
      </c>
      <c r="O312" s="3">
        <f t="shared" si="90"/>
        <v>95710.680000000008</v>
      </c>
      <c r="P312" s="3" t="str">
        <f t="shared" si="91"/>
        <v>N/A</v>
      </c>
      <c r="Q312" s="3" t="str">
        <f t="shared" si="92"/>
        <v>N/A</v>
      </c>
      <c r="R312" s="3" t="str">
        <f t="shared" si="93"/>
        <v>N/A</v>
      </c>
      <c r="S312" s="3" t="str">
        <f t="shared" si="94"/>
        <v>N/A</v>
      </c>
      <c r="T312" s="3" t="str">
        <f t="shared" si="95"/>
        <v>N/A</v>
      </c>
      <c r="U312" s="3" t="str">
        <f t="shared" si="96"/>
        <v>N/A</v>
      </c>
      <c r="V312" s="3" t="str">
        <f t="shared" si="97"/>
        <v>N/A</v>
      </c>
      <c r="W312" s="3" t="str">
        <f t="shared" si="98"/>
        <v>N/A</v>
      </c>
      <c r="X312" s="3" t="str">
        <f t="shared" si="99"/>
        <v>N/A</v>
      </c>
      <c r="Y312" s="3" t="str">
        <f t="shared" si="100"/>
        <v>N/A</v>
      </c>
      <c r="Z312" s="3" t="str">
        <f t="shared" si="101"/>
        <v>N/A</v>
      </c>
      <c r="AA312" s="3" t="str">
        <f t="shared" si="102"/>
        <v>N/A</v>
      </c>
      <c r="AB312" s="3" t="str">
        <f t="shared" si="103"/>
        <v>N/A</v>
      </c>
      <c r="AC312" s="3" t="str">
        <f t="shared" si="104"/>
        <v>N/A</v>
      </c>
      <c r="AD312" s="3" t="str">
        <f t="shared" si="105"/>
        <v>N/A</v>
      </c>
    </row>
    <row r="313" spans="1:30" x14ac:dyDescent="0.35">
      <c r="A313" t="s">
        <v>180</v>
      </c>
      <c r="B313" t="s">
        <v>181</v>
      </c>
      <c r="C313" t="s">
        <v>791</v>
      </c>
      <c r="D313" t="s">
        <v>118</v>
      </c>
      <c r="E313" s="1">
        <v>15619</v>
      </c>
      <c r="F313" s="2" t="s">
        <v>1452</v>
      </c>
      <c r="G313" s="2">
        <v>35.49</v>
      </c>
      <c r="H313" t="s">
        <v>1197</v>
      </c>
      <c r="I313" s="3">
        <f t="shared" si="106"/>
        <v>93714</v>
      </c>
      <c r="J313" s="3">
        <f t="shared" si="107"/>
        <v>95588.28</v>
      </c>
      <c r="K313" s="3">
        <f t="shared" si="108"/>
        <v>97618.75</v>
      </c>
      <c r="L313" s="3">
        <f t="shared" si="109"/>
        <v>98868.27</v>
      </c>
      <c r="M313" t="str">
        <f t="shared" si="88"/>
        <v>N/A</v>
      </c>
      <c r="N313" s="3" t="str">
        <f t="shared" si="89"/>
        <v>N/A</v>
      </c>
      <c r="O313" s="3">
        <f t="shared" si="90"/>
        <v>95588.28</v>
      </c>
      <c r="P313" s="3" t="str">
        <f t="shared" si="91"/>
        <v>N/A</v>
      </c>
      <c r="Q313" s="3" t="str">
        <f t="shared" si="92"/>
        <v>N/A</v>
      </c>
      <c r="R313" s="3" t="str">
        <f t="shared" si="93"/>
        <v>N/A</v>
      </c>
      <c r="S313" s="3" t="str">
        <f t="shared" si="94"/>
        <v>N/A</v>
      </c>
      <c r="T313" s="3" t="str">
        <f t="shared" si="95"/>
        <v>N/A</v>
      </c>
      <c r="U313" s="3" t="str">
        <f t="shared" si="96"/>
        <v>N/A</v>
      </c>
      <c r="V313" s="3" t="str">
        <f t="shared" si="97"/>
        <v>N/A</v>
      </c>
      <c r="W313" s="3" t="str">
        <f t="shared" si="98"/>
        <v>N/A</v>
      </c>
      <c r="X313" s="3" t="str">
        <f t="shared" si="99"/>
        <v>N/A</v>
      </c>
      <c r="Y313" s="3" t="str">
        <f t="shared" si="100"/>
        <v>N/A</v>
      </c>
      <c r="Z313" s="3" t="str">
        <f t="shared" si="101"/>
        <v>N/A</v>
      </c>
      <c r="AA313" s="3" t="str">
        <f t="shared" si="102"/>
        <v>N/A</v>
      </c>
      <c r="AB313" s="3" t="str">
        <f t="shared" si="103"/>
        <v>N/A</v>
      </c>
      <c r="AC313" s="3" t="str">
        <f t="shared" si="104"/>
        <v>N/A</v>
      </c>
      <c r="AD313" s="3" t="str">
        <f t="shared" si="105"/>
        <v>N/A</v>
      </c>
    </row>
    <row r="314" spans="1:30" x14ac:dyDescent="0.35">
      <c r="A314" t="s">
        <v>180</v>
      </c>
      <c r="B314" t="s">
        <v>311</v>
      </c>
      <c r="C314" t="s">
        <v>792</v>
      </c>
      <c r="D314" t="s">
        <v>118</v>
      </c>
      <c r="E314" s="1">
        <v>18717</v>
      </c>
      <c r="F314" s="2" t="s">
        <v>1470</v>
      </c>
      <c r="G314" s="2">
        <v>48.35</v>
      </c>
      <c r="H314" t="s">
        <v>187</v>
      </c>
      <c r="I314" s="3">
        <f t="shared" si="106"/>
        <v>112302</v>
      </c>
      <c r="J314" s="3">
        <f t="shared" si="107"/>
        <v>114548.04000000001</v>
      </c>
      <c r="K314" s="3">
        <f t="shared" si="108"/>
        <v>116981.25</v>
      </c>
      <c r="L314" s="3">
        <f t="shared" si="109"/>
        <v>118478.61</v>
      </c>
      <c r="M314" t="str">
        <f t="shared" si="88"/>
        <v>N/A</v>
      </c>
      <c r="N314" s="3" t="str">
        <f t="shared" si="89"/>
        <v>N/A</v>
      </c>
      <c r="O314" s="3">
        <f t="shared" si="90"/>
        <v>114548.04000000001</v>
      </c>
      <c r="P314" s="3" t="str">
        <f t="shared" si="91"/>
        <v>N/A</v>
      </c>
      <c r="Q314" s="3" t="str">
        <f t="shared" si="92"/>
        <v>N/A</v>
      </c>
      <c r="R314" s="3" t="str">
        <f t="shared" si="93"/>
        <v>N/A</v>
      </c>
      <c r="S314" s="3" t="str">
        <f t="shared" si="94"/>
        <v>N/A</v>
      </c>
      <c r="T314" s="3" t="str">
        <f t="shared" si="95"/>
        <v>N/A</v>
      </c>
      <c r="U314" s="3" t="str">
        <f t="shared" si="96"/>
        <v>N/A</v>
      </c>
      <c r="V314" s="3" t="str">
        <f t="shared" si="97"/>
        <v>N/A</v>
      </c>
      <c r="W314" s="3" t="str">
        <f t="shared" si="98"/>
        <v>N/A</v>
      </c>
      <c r="X314" s="3" t="str">
        <f t="shared" si="99"/>
        <v>N/A</v>
      </c>
      <c r="Y314" s="3" t="str">
        <f t="shared" si="100"/>
        <v>N/A</v>
      </c>
      <c r="Z314" s="3" t="str">
        <f t="shared" si="101"/>
        <v>N/A</v>
      </c>
      <c r="AA314" s="3" t="str">
        <f t="shared" si="102"/>
        <v>N/A</v>
      </c>
      <c r="AB314" s="3" t="str">
        <f t="shared" si="103"/>
        <v>N/A</v>
      </c>
      <c r="AC314" s="3" t="str">
        <f t="shared" si="104"/>
        <v>N/A</v>
      </c>
      <c r="AD314" s="3" t="str">
        <f t="shared" si="105"/>
        <v>N/A</v>
      </c>
    </row>
    <row r="315" spans="1:30" x14ac:dyDescent="0.35">
      <c r="A315" t="s">
        <v>180</v>
      </c>
      <c r="B315" t="s">
        <v>237</v>
      </c>
      <c r="C315" t="s">
        <v>810</v>
      </c>
      <c r="D315" t="s">
        <v>118</v>
      </c>
      <c r="E315" s="1">
        <v>12836</v>
      </c>
      <c r="F315" s="2" t="s">
        <v>1487</v>
      </c>
      <c r="G315" s="2">
        <v>31.98</v>
      </c>
      <c r="H315" t="s">
        <v>1197</v>
      </c>
      <c r="I315" s="3">
        <f t="shared" si="106"/>
        <v>77016</v>
      </c>
      <c r="J315" s="3">
        <f t="shared" si="107"/>
        <v>78556.320000000007</v>
      </c>
      <c r="K315" s="3">
        <f t="shared" si="108"/>
        <v>80225</v>
      </c>
      <c r="L315" s="3">
        <f t="shared" si="109"/>
        <v>81251.88</v>
      </c>
      <c r="M315" t="str">
        <f t="shared" si="88"/>
        <v>N/A</v>
      </c>
      <c r="N315" s="3" t="str">
        <f t="shared" si="89"/>
        <v>N/A</v>
      </c>
      <c r="O315" s="3">
        <f t="shared" si="90"/>
        <v>78556.320000000007</v>
      </c>
      <c r="P315" s="3" t="str">
        <f t="shared" si="91"/>
        <v>N/A</v>
      </c>
      <c r="Q315" s="3" t="str">
        <f t="shared" si="92"/>
        <v>N/A</v>
      </c>
      <c r="R315" s="3" t="str">
        <f t="shared" si="93"/>
        <v>N/A</v>
      </c>
      <c r="S315" s="3" t="str">
        <f t="shared" si="94"/>
        <v>N/A</v>
      </c>
      <c r="T315" s="3" t="str">
        <f t="shared" si="95"/>
        <v>N/A</v>
      </c>
      <c r="U315" s="3" t="str">
        <f t="shared" si="96"/>
        <v>N/A</v>
      </c>
      <c r="V315" s="3" t="str">
        <f t="shared" si="97"/>
        <v>N/A</v>
      </c>
      <c r="W315" s="3" t="str">
        <f t="shared" si="98"/>
        <v>N/A</v>
      </c>
      <c r="X315" s="3" t="str">
        <f t="shared" si="99"/>
        <v>N/A</v>
      </c>
      <c r="Y315" s="3" t="str">
        <f t="shared" si="100"/>
        <v>N/A</v>
      </c>
      <c r="Z315" s="3" t="str">
        <f t="shared" si="101"/>
        <v>N/A</v>
      </c>
      <c r="AA315" s="3" t="str">
        <f t="shared" si="102"/>
        <v>N/A</v>
      </c>
      <c r="AB315" s="3" t="str">
        <f t="shared" si="103"/>
        <v>N/A</v>
      </c>
      <c r="AC315" s="3" t="str">
        <f t="shared" si="104"/>
        <v>N/A</v>
      </c>
      <c r="AD315" s="3" t="str">
        <f t="shared" si="105"/>
        <v>N/A</v>
      </c>
    </row>
    <row r="316" spans="1:30" x14ac:dyDescent="0.35">
      <c r="A316" t="s">
        <v>180</v>
      </c>
      <c r="B316" t="s">
        <v>632</v>
      </c>
      <c r="C316" t="s">
        <v>822</v>
      </c>
      <c r="D316" t="s">
        <v>118</v>
      </c>
      <c r="E316" s="1">
        <v>20963</v>
      </c>
      <c r="F316" s="2" t="s">
        <v>1494</v>
      </c>
      <c r="G316" s="2">
        <v>50.59</v>
      </c>
      <c r="H316" t="s">
        <v>187</v>
      </c>
      <c r="I316" s="3">
        <f t="shared" si="106"/>
        <v>125778</v>
      </c>
      <c r="J316" s="3">
        <f t="shared" si="107"/>
        <v>128293.56</v>
      </c>
      <c r="K316" s="3">
        <f t="shared" si="108"/>
        <v>131018.75</v>
      </c>
      <c r="L316" s="3">
        <f t="shared" si="109"/>
        <v>132695.79</v>
      </c>
      <c r="M316" t="str">
        <f t="shared" si="88"/>
        <v>N/A</v>
      </c>
      <c r="N316" s="3" t="str">
        <f t="shared" si="89"/>
        <v>N/A</v>
      </c>
      <c r="O316" s="3">
        <f t="shared" si="90"/>
        <v>128293.56</v>
      </c>
      <c r="P316" s="3" t="str">
        <f t="shared" si="91"/>
        <v>N/A</v>
      </c>
      <c r="Q316" s="3" t="str">
        <f t="shared" si="92"/>
        <v>N/A</v>
      </c>
      <c r="R316" s="3" t="str">
        <f t="shared" si="93"/>
        <v>N/A</v>
      </c>
      <c r="S316" s="3" t="str">
        <f t="shared" si="94"/>
        <v>N/A</v>
      </c>
      <c r="T316" s="3" t="str">
        <f t="shared" si="95"/>
        <v>N/A</v>
      </c>
      <c r="U316" s="3" t="str">
        <f t="shared" si="96"/>
        <v>N/A</v>
      </c>
      <c r="V316" s="3" t="str">
        <f t="shared" si="97"/>
        <v>N/A</v>
      </c>
      <c r="W316" s="3" t="str">
        <f t="shared" si="98"/>
        <v>N/A</v>
      </c>
      <c r="X316" s="3" t="str">
        <f t="shared" si="99"/>
        <v>N/A</v>
      </c>
      <c r="Y316" s="3" t="str">
        <f t="shared" si="100"/>
        <v>N/A</v>
      </c>
      <c r="Z316" s="3" t="str">
        <f t="shared" si="101"/>
        <v>N/A</v>
      </c>
      <c r="AA316" s="3" t="str">
        <f t="shared" si="102"/>
        <v>N/A</v>
      </c>
      <c r="AB316" s="3" t="str">
        <f t="shared" si="103"/>
        <v>N/A</v>
      </c>
      <c r="AC316" s="3" t="str">
        <f t="shared" si="104"/>
        <v>N/A</v>
      </c>
      <c r="AD316" s="3" t="str">
        <f t="shared" si="105"/>
        <v>N/A</v>
      </c>
    </row>
    <row r="317" spans="1:30" x14ac:dyDescent="0.35">
      <c r="A317" t="s">
        <v>180</v>
      </c>
      <c r="B317" t="s">
        <v>204</v>
      </c>
      <c r="C317" t="s">
        <v>831</v>
      </c>
      <c r="D317" t="s">
        <v>118</v>
      </c>
      <c r="E317" s="1">
        <v>9958</v>
      </c>
      <c r="F317" s="2" t="s">
        <v>1462</v>
      </c>
      <c r="G317" s="2">
        <v>28.37</v>
      </c>
      <c r="H317" t="s">
        <v>1197</v>
      </c>
      <c r="I317" s="3">
        <f t="shared" si="106"/>
        <v>59748</v>
      </c>
      <c r="J317" s="3">
        <f t="shared" si="107"/>
        <v>60942.96</v>
      </c>
      <c r="K317" s="3">
        <f t="shared" si="108"/>
        <v>62237.5</v>
      </c>
      <c r="L317" s="3">
        <f t="shared" si="109"/>
        <v>63034.14</v>
      </c>
      <c r="M317" t="str">
        <f t="shared" si="88"/>
        <v>N/A</v>
      </c>
      <c r="N317" s="3" t="str">
        <f t="shared" si="89"/>
        <v>N/A</v>
      </c>
      <c r="O317" s="3">
        <f t="shared" si="90"/>
        <v>60942.96</v>
      </c>
      <c r="P317" s="3" t="str">
        <f t="shared" si="91"/>
        <v>N/A</v>
      </c>
      <c r="Q317" s="3" t="str">
        <f t="shared" si="92"/>
        <v>N/A</v>
      </c>
      <c r="R317" s="3" t="str">
        <f t="shared" si="93"/>
        <v>N/A</v>
      </c>
      <c r="S317" s="3" t="str">
        <f t="shared" si="94"/>
        <v>N/A</v>
      </c>
      <c r="T317" s="3" t="str">
        <f t="shared" si="95"/>
        <v>N/A</v>
      </c>
      <c r="U317" s="3" t="str">
        <f t="shared" si="96"/>
        <v>N/A</v>
      </c>
      <c r="V317" s="3" t="str">
        <f t="shared" si="97"/>
        <v>N/A</v>
      </c>
      <c r="W317" s="3" t="str">
        <f t="shared" si="98"/>
        <v>N/A</v>
      </c>
      <c r="X317" s="3" t="str">
        <f t="shared" si="99"/>
        <v>N/A</v>
      </c>
      <c r="Y317" s="3" t="str">
        <f t="shared" si="100"/>
        <v>N/A</v>
      </c>
      <c r="Z317" s="3" t="str">
        <f t="shared" si="101"/>
        <v>N/A</v>
      </c>
      <c r="AA317" s="3" t="str">
        <f t="shared" si="102"/>
        <v>N/A</v>
      </c>
      <c r="AB317" s="3" t="str">
        <f t="shared" si="103"/>
        <v>N/A</v>
      </c>
      <c r="AC317" s="3" t="str">
        <f t="shared" si="104"/>
        <v>N/A</v>
      </c>
      <c r="AD317" s="3" t="str">
        <f t="shared" si="105"/>
        <v>N/A</v>
      </c>
    </row>
    <row r="318" spans="1:30" x14ac:dyDescent="0.35">
      <c r="A318" t="s">
        <v>180</v>
      </c>
      <c r="B318" t="s">
        <v>309</v>
      </c>
      <c r="C318" t="s">
        <v>835</v>
      </c>
      <c r="D318" t="s">
        <v>118</v>
      </c>
      <c r="E318" s="1">
        <v>6641</v>
      </c>
      <c r="F318" s="2" t="s">
        <v>1522</v>
      </c>
      <c r="G318" s="2">
        <v>17.190000000000001</v>
      </c>
      <c r="H318" t="s">
        <v>1197</v>
      </c>
      <c r="I318" s="3">
        <f t="shared" si="106"/>
        <v>39846</v>
      </c>
      <c r="J318" s="3">
        <f t="shared" si="107"/>
        <v>40642.92</v>
      </c>
      <c r="K318" s="3">
        <f t="shared" si="108"/>
        <v>41506.25</v>
      </c>
      <c r="L318" s="3">
        <f t="shared" si="109"/>
        <v>42037.53</v>
      </c>
      <c r="M318" t="str">
        <f t="shared" si="88"/>
        <v>N/A</v>
      </c>
      <c r="N318" s="3" t="str">
        <f t="shared" si="89"/>
        <v>N/A</v>
      </c>
      <c r="O318" s="3">
        <f t="shared" si="90"/>
        <v>40642.92</v>
      </c>
      <c r="P318" s="3" t="str">
        <f t="shared" si="91"/>
        <v>N/A</v>
      </c>
      <c r="Q318" s="3" t="str">
        <f t="shared" si="92"/>
        <v>N/A</v>
      </c>
      <c r="R318" s="3" t="str">
        <f t="shared" si="93"/>
        <v>N/A</v>
      </c>
      <c r="S318" s="3" t="str">
        <f t="shared" si="94"/>
        <v>N/A</v>
      </c>
      <c r="T318" s="3" t="str">
        <f t="shared" si="95"/>
        <v>N/A</v>
      </c>
      <c r="U318" s="3" t="str">
        <f t="shared" si="96"/>
        <v>N/A</v>
      </c>
      <c r="V318" s="3" t="str">
        <f t="shared" si="97"/>
        <v>N/A</v>
      </c>
      <c r="W318" s="3" t="str">
        <f t="shared" si="98"/>
        <v>N/A</v>
      </c>
      <c r="X318" s="3" t="str">
        <f t="shared" si="99"/>
        <v>N/A</v>
      </c>
      <c r="Y318" s="3" t="str">
        <f t="shared" si="100"/>
        <v>N/A</v>
      </c>
      <c r="Z318" s="3" t="str">
        <f t="shared" si="101"/>
        <v>N/A</v>
      </c>
      <c r="AA318" s="3" t="str">
        <f t="shared" si="102"/>
        <v>N/A</v>
      </c>
      <c r="AB318" s="3" t="str">
        <f t="shared" si="103"/>
        <v>N/A</v>
      </c>
      <c r="AC318" s="3" t="str">
        <f t="shared" si="104"/>
        <v>N/A</v>
      </c>
      <c r="AD318" s="3" t="str">
        <f t="shared" si="105"/>
        <v>N/A</v>
      </c>
    </row>
    <row r="319" spans="1:30" x14ac:dyDescent="0.35">
      <c r="A319" t="s">
        <v>180</v>
      </c>
      <c r="B319" t="s">
        <v>350</v>
      </c>
      <c r="C319" t="s">
        <v>842</v>
      </c>
      <c r="D319" t="s">
        <v>118</v>
      </c>
      <c r="E319" s="1">
        <v>17597</v>
      </c>
      <c r="F319" s="2" t="s">
        <v>1458</v>
      </c>
      <c r="G319" s="2">
        <v>45.4</v>
      </c>
      <c r="H319" t="s">
        <v>187</v>
      </c>
      <c r="I319" s="3">
        <f t="shared" si="106"/>
        <v>105582</v>
      </c>
      <c r="J319" s="3">
        <f t="shared" si="107"/>
        <v>107693.64</v>
      </c>
      <c r="K319" s="3">
        <f t="shared" si="108"/>
        <v>109981.25</v>
      </c>
      <c r="L319" s="3">
        <f t="shared" si="109"/>
        <v>111389.01</v>
      </c>
      <c r="M319" t="str">
        <f t="shared" si="88"/>
        <v>N/A</v>
      </c>
      <c r="N319" s="3" t="str">
        <f t="shared" si="89"/>
        <v>N/A</v>
      </c>
      <c r="O319" s="3">
        <f t="shared" si="90"/>
        <v>107693.64</v>
      </c>
      <c r="P319" s="3" t="str">
        <f t="shared" si="91"/>
        <v>N/A</v>
      </c>
      <c r="Q319" s="3" t="str">
        <f t="shared" si="92"/>
        <v>N/A</v>
      </c>
      <c r="R319" s="3" t="str">
        <f t="shared" si="93"/>
        <v>N/A</v>
      </c>
      <c r="S319" s="3" t="str">
        <f t="shared" si="94"/>
        <v>N/A</v>
      </c>
      <c r="T319" s="3" t="str">
        <f t="shared" si="95"/>
        <v>N/A</v>
      </c>
      <c r="U319" s="3" t="str">
        <f t="shared" si="96"/>
        <v>N/A</v>
      </c>
      <c r="V319" s="3" t="str">
        <f t="shared" si="97"/>
        <v>N/A</v>
      </c>
      <c r="W319" s="3" t="str">
        <f t="shared" si="98"/>
        <v>N/A</v>
      </c>
      <c r="X319" s="3" t="str">
        <f t="shared" si="99"/>
        <v>N/A</v>
      </c>
      <c r="Y319" s="3" t="str">
        <f t="shared" si="100"/>
        <v>N/A</v>
      </c>
      <c r="Z319" s="3" t="str">
        <f t="shared" si="101"/>
        <v>N/A</v>
      </c>
      <c r="AA319" s="3" t="str">
        <f t="shared" si="102"/>
        <v>N/A</v>
      </c>
      <c r="AB319" s="3" t="str">
        <f t="shared" si="103"/>
        <v>N/A</v>
      </c>
      <c r="AC319" s="3" t="str">
        <f t="shared" si="104"/>
        <v>N/A</v>
      </c>
      <c r="AD319" s="3" t="str">
        <f t="shared" si="105"/>
        <v>N/A</v>
      </c>
    </row>
    <row r="320" spans="1:30" x14ac:dyDescent="0.35">
      <c r="A320" t="s">
        <v>180</v>
      </c>
      <c r="B320" t="s">
        <v>488</v>
      </c>
      <c r="C320" t="s">
        <v>857</v>
      </c>
      <c r="D320" t="s">
        <v>118</v>
      </c>
      <c r="E320" s="1">
        <v>19003</v>
      </c>
      <c r="F320" s="2" t="s">
        <v>1488</v>
      </c>
      <c r="G320" s="2">
        <v>51.25</v>
      </c>
      <c r="H320" t="s">
        <v>187</v>
      </c>
      <c r="I320" s="3">
        <f t="shared" si="106"/>
        <v>114018</v>
      </c>
      <c r="J320" s="3">
        <f t="shared" si="107"/>
        <v>116298.36</v>
      </c>
      <c r="K320" s="3">
        <f t="shared" si="108"/>
        <v>118768.75</v>
      </c>
      <c r="L320" s="3">
        <f t="shared" si="109"/>
        <v>120288.99</v>
      </c>
      <c r="M320" t="str">
        <f t="shared" si="88"/>
        <v>N/A</v>
      </c>
      <c r="N320" s="3" t="str">
        <f t="shared" si="89"/>
        <v>N/A</v>
      </c>
      <c r="O320" s="3">
        <f t="shared" si="90"/>
        <v>116298.36</v>
      </c>
      <c r="P320" s="3" t="str">
        <f t="shared" si="91"/>
        <v>N/A</v>
      </c>
      <c r="Q320" s="3" t="str">
        <f t="shared" si="92"/>
        <v>N/A</v>
      </c>
      <c r="R320" s="3" t="str">
        <f t="shared" si="93"/>
        <v>N/A</v>
      </c>
      <c r="S320" s="3" t="str">
        <f t="shared" si="94"/>
        <v>N/A</v>
      </c>
      <c r="T320" s="3" t="str">
        <f t="shared" si="95"/>
        <v>N/A</v>
      </c>
      <c r="U320" s="3" t="str">
        <f t="shared" si="96"/>
        <v>N/A</v>
      </c>
      <c r="V320" s="3" t="str">
        <f t="shared" si="97"/>
        <v>N/A</v>
      </c>
      <c r="W320" s="3" t="str">
        <f t="shared" si="98"/>
        <v>N/A</v>
      </c>
      <c r="X320" s="3" t="str">
        <f t="shared" si="99"/>
        <v>N/A</v>
      </c>
      <c r="Y320" s="3" t="str">
        <f t="shared" si="100"/>
        <v>N/A</v>
      </c>
      <c r="Z320" s="3" t="str">
        <f t="shared" si="101"/>
        <v>N/A</v>
      </c>
      <c r="AA320" s="3" t="str">
        <f t="shared" si="102"/>
        <v>N/A</v>
      </c>
      <c r="AB320" s="3" t="str">
        <f t="shared" si="103"/>
        <v>N/A</v>
      </c>
      <c r="AC320" s="3" t="str">
        <f t="shared" si="104"/>
        <v>N/A</v>
      </c>
      <c r="AD320" s="3" t="str">
        <f t="shared" si="105"/>
        <v>N/A</v>
      </c>
    </row>
    <row r="321" spans="1:30" x14ac:dyDescent="0.35">
      <c r="A321" t="s">
        <v>180</v>
      </c>
      <c r="B321" t="s">
        <v>456</v>
      </c>
      <c r="C321" t="s">
        <v>876</v>
      </c>
      <c r="D321" t="s">
        <v>118</v>
      </c>
      <c r="E321" s="1">
        <v>12692</v>
      </c>
      <c r="F321" s="2" t="s">
        <v>1525</v>
      </c>
      <c r="G321" s="2">
        <v>26.44</v>
      </c>
      <c r="H321" t="s">
        <v>1197</v>
      </c>
      <c r="I321" s="3">
        <f t="shared" si="106"/>
        <v>76152</v>
      </c>
      <c r="J321" s="3">
        <f t="shared" si="107"/>
        <v>77675.040000000008</v>
      </c>
      <c r="K321" s="3">
        <f t="shared" si="108"/>
        <v>79325</v>
      </c>
      <c r="L321" s="3">
        <f t="shared" si="109"/>
        <v>80340.36</v>
      </c>
      <c r="M321" t="str">
        <f t="shared" si="88"/>
        <v>N/A</v>
      </c>
      <c r="N321" s="3" t="str">
        <f t="shared" si="89"/>
        <v>N/A</v>
      </c>
      <c r="O321" s="3">
        <f t="shared" si="90"/>
        <v>77675.040000000008</v>
      </c>
      <c r="P321" s="3" t="str">
        <f t="shared" si="91"/>
        <v>N/A</v>
      </c>
      <c r="Q321" s="3" t="str">
        <f t="shared" si="92"/>
        <v>N/A</v>
      </c>
      <c r="R321" s="3" t="str">
        <f t="shared" si="93"/>
        <v>N/A</v>
      </c>
      <c r="S321" s="3" t="str">
        <f t="shared" si="94"/>
        <v>N/A</v>
      </c>
      <c r="T321" s="3" t="str">
        <f t="shared" si="95"/>
        <v>N/A</v>
      </c>
      <c r="U321" s="3" t="str">
        <f t="shared" si="96"/>
        <v>N/A</v>
      </c>
      <c r="V321" s="3" t="str">
        <f t="shared" si="97"/>
        <v>N/A</v>
      </c>
      <c r="W321" s="3" t="str">
        <f t="shared" si="98"/>
        <v>N/A</v>
      </c>
      <c r="X321" s="3" t="str">
        <f t="shared" si="99"/>
        <v>N/A</v>
      </c>
      <c r="Y321" s="3" t="str">
        <f t="shared" si="100"/>
        <v>N/A</v>
      </c>
      <c r="Z321" s="3" t="str">
        <f t="shared" si="101"/>
        <v>N/A</v>
      </c>
      <c r="AA321" s="3" t="str">
        <f t="shared" si="102"/>
        <v>N/A</v>
      </c>
      <c r="AB321" s="3" t="str">
        <f t="shared" si="103"/>
        <v>N/A</v>
      </c>
      <c r="AC321" s="3" t="str">
        <f t="shared" si="104"/>
        <v>N/A</v>
      </c>
      <c r="AD321" s="3" t="str">
        <f t="shared" si="105"/>
        <v>N/A</v>
      </c>
    </row>
    <row r="322" spans="1:30" x14ac:dyDescent="0.35">
      <c r="A322" t="s">
        <v>180</v>
      </c>
      <c r="B322" t="s">
        <v>219</v>
      </c>
      <c r="C322" t="s">
        <v>888</v>
      </c>
      <c r="D322" t="s">
        <v>118</v>
      </c>
      <c r="E322" s="1">
        <v>20315</v>
      </c>
      <c r="F322" s="2" t="s">
        <v>1450</v>
      </c>
      <c r="G322" s="2">
        <v>40.97</v>
      </c>
      <c r="H322" t="s">
        <v>1197</v>
      </c>
      <c r="I322" s="3">
        <f t="shared" si="106"/>
        <v>121890</v>
      </c>
      <c r="J322" s="3">
        <f t="shared" si="107"/>
        <v>124327.8</v>
      </c>
      <c r="K322" s="3">
        <f t="shared" si="108"/>
        <v>126968.75</v>
      </c>
      <c r="L322" s="3">
        <f t="shared" si="109"/>
        <v>128593.95</v>
      </c>
      <c r="M322" t="str">
        <f t="shared" si="88"/>
        <v>N/A</v>
      </c>
      <c r="N322" s="3" t="str">
        <f t="shared" si="89"/>
        <v>N/A</v>
      </c>
      <c r="O322" s="3">
        <f t="shared" si="90"/>
        <v>124327.8</v>
      </c>
      <c r="P322" s="3" t="str">
        <f t="shared" si="91"/>
        <v>N/A</v>
      </c>
      <c r="Q322" s="3" t="str">
        <f t="shared" si="92"/>
        <v>N/A</v>
      </c>
      <c r="R322" s="3" t="str">
        <f t="shared" si="93"/>
        <v>N/A</v>
      </c>
      <c r="S322" s="3" t="str">
        <f t="shared" si="94"/>
        <v>N/A</v>
      </c>
      <c r="T322" s="3" t="str">
        <f t="shared" si="95"/>
        <v>N/A</v>
      </c>
      <c r="U322" s="3" t="str">
        <f t="shared" si="96"/>
        <v>N/A</v>
      </c>
      <c r="V322" s="3" t="str">
        <f t="shared" si="97"/>
        <v>N/A</v>
      </c>
      <c r="W322" s="3" t="str">
        <f t="shared" si="98"/>
        <v>N/A</v>
      </c>
      <c r="X322" s="3" t="str">
        <f t="shared" si="99"/>
        <v>N/A</v>
      </c>
      <c r="Y322" s="3" t="str">
        <f t="shared" si="100"/>
        <v>N/A</v>
      </c>
      <c r="Z322" s="3" t="str">
        <f t="shared" si="101"/>
        <v>N/A</v>
      </c>
      <c r="AA322" s="3" t="str">
        <f t="shared" si="102"/>
        <v>N/A</v>
      </c>
      <c r="AB322" s="3" t="str">
        <f t="shared" si="103"/>
        <v>N/A</v>
      </c>
      <c r="AC322" s="3" t="str">
        <f t="shared" si="104"/>
        <v>N/A</v>
      </c>
      <c r="AD322" s="3" t="str">
        <f t="shared" si="105"/>
        <v>N/A</v>
      </c>
    </row>
    <row r="323" spans="1:30" x14ac:dyDescent="0.35">
      <c r="A323" t="s">
        <v>180</v>
      </c>
      <c r="B323" t="s">
        <v>190</v>
      </c>
      <c r="C323" t="s">
        <v>891</v>
      </c>
      <c r="D323" t="s">
        <v>118</v>
      </c>
      <c r="E323" s="1">
        <v>7608</v>
      </c>
      <c r="F323" s="2" t="s">
        <v>1469</v>
      </c>
      <c r="G323" s="2">
        <v>23.01</v>
      </c>
      <c r="H323" t="s">
        <v>1197</v>
      </c>
      <c r="I323" s="3">
        <f t="shared" si="106"/>
        <v>45648</v>
      </c>
      <c r="J323" s="3">
        <f t="shared" si="107"/>
        <v>46560.959999999999</v>
      </c>
      <c r="K323" s="3">
        <f t="shared" si="108"/>
        <v>47550</v>
      </c>
      <c r="L323" s="3">
        <f t="shared" si="109"/>
        <v>48158.64</v>
      </c>
      <c r="M323" t="str">
        <f t="shared" ref="M323:M386" si="110">IF(AND(J323="not eligible",H323="Yes"),E323*1.75,"N/A")</f>
        <v>N/A</v>
      </c>
      <c r="N323" s="3" t="str">
        <f t="shared" ref="N323:N386" si="111">IF($D323="Australian Labor Party",$J323,"N/A")</f>
        <v>N/A</v>
      </c>
      <c r="O323" s="3">
        <f t="shared" ref="O323:O386" si="112">IF($D323="Liberal",$J323,"N/A")</f>
        <v>46560.959999999999</v>
      </c>
      <c r="P323" s="3" t="str">
        <f t="shared" ref="P323:P386" si="113">IF($D323="The Nationals",$J323,"N/A")</f>
        <v>N/A</v>
      </c>
      <c r="Q323" s="3" t="str">
        <f t="shared" ref="Q323:Q386" si="114">IF($D323="Australian Greens",$J323,"N/A")</f>
        <v>N/A</v>
      </c>
      <c r="R323" s="3" t="str">
        <f t="shared" ref="R323:R386" si="115">IF($D323="Animal Justice Party",$J323,"N/A")</f>
        <v>N/A</v>
      </c>
      <c r="S323" s="3" t="str">
        <f t="shared" ref="S323:S386" si="116">IF($D323="AUSSIE BATTLER PARTY",$J323,"N/A")</f>
        <v>N/A</v>
      </c>
      <c r="T323" s="3" t="str">
        <f t="shared" ref="T323:T386" si="117">IF($D323="AUSTRALIAN COUNTRY PARTY",$J323,"N/A")</f>
        <v>N/A</v>
      </c>
      <c r="U323" s="3" t="str">
        <f t="shared" ref="U323:U386" si="118">IF($D323="AUSTRALIAN LIBERTY ALLIANCE",$J323,"N/A")</f>
        <v>N/A</v>
      </c>
      <c r="V323" s="3" t="str">
        <f t="shared" ref="V323:V386" si="119">IF($D323="DERRYN HINCH'S JUSTICE PARTY",$J323,"N/A")</f>
        <v>N/A</v>
      </c>
      <c r="W323" s="3" t="str">
        <f t="shared" ref="W323:W386" si="120">IF($D323="FIONA PATTEN'S REASON PARTY",$J323,"N/A")</f>
        <v>N/A</v>
      </c>
      <c r="X323" s="3" t="str">
        <f t="shared" ref="X323:X386" si="121">IF($D323="LABOUR DLP",$J323,"N/A")</f>
        <v>N/A</v>
      </c>
      <c r="Y323" s="3" t="str">
        <f t="shared" ref="Y323:Y386" si="122">IF($D323="LIBERAL DEMOCRATS",$J323,"N/A")</f>
        <v>N/A</v>
      </c>
      <c r="Z323" s="3" t="str">
        <f t="shared" ref="Z323:Z386" si="123">IF($D323="SHOOTERS, FISHERS &amp; FARMERS VIC",$J323,"N/A")</f>
        <v>N/A</v>
      </c>
      <c r="AA323" s="3" t="str">
        <f t="shared" ref="AA323:AA386" si="124">IF($D323="SUSTAINABLE AUSTRALIA",$J323,"N/A")</f>
        <v>N/A</v>
      </c>
      <c r="AB323" s="3" t="str">
        <f t="shared" ref="AB323:AB386" si="125">IF($D323="TRANSPORT MATTERS",$J323,"N/A")</f>
        <v>N/A</v>
      </c>
      <c r="AC323" s="3" t="str">
        <f t="shared" ref="AC323:AC386" si="126">IF($D323="VICTORIAN SOCIALISTS",$J323,"N/A")</f>
        <v>N/A</v>
      </c>
      <c r="AD323" s="3" t="str">
        <f t="shared" ref="AD323:AD386" si="127">IF($D323="",$J323,"N/A")</f>
        <v>N/A</v>
      </c>
    </row>
    <row r="324" spans="1:30" x14ac:dyDescent="0.35">
      <c r="A324" t="s">
        <v>180</v>
      </c>
      <c r="B324" t="s">
        <v>283</v>
      </c>
      <c r="C324" t="s">
        <v>897</v>
      </c>
      <c r="D324" t="s">
        <v>118</v>
      </c>
      <c r="E324" s="1">
        <v>17231</v>
      </c>
      <c r="F324" s="2" t="s">
        <v>1481</v>
      </c>
      <c r="G324" s="2">
        <v>43.89</v>
      </c>
      <c r="H324" t="s">
        <v>1197</v>
      </c>
      <c r="I324" s="3">
        <f t="shared" ref="I324:I387" si="128">IF(H324="Yes",E324*6, IF(G324&gt;=4,E324*6,"not eligible"))</f>
        <v>103386</v>
      </c>
      <c r="J324" s="3">
        <f t="shared" ref="J324:J387" si="129">IF(H324="Yes",E324*6.12, IF(G324&gt;=4,E324*6.12,"not eligible"))</f>
        <v>105453.72</v>
      </c>
      <c r="K324" s="3">
        <f t="shared" ref="K324:K387" si="130">IF(H324="Yes",E324*6.25, IF(G324&gt;=4,E324*6.25,"not eligible"))</f>
        <v>107693.75</v>
      </c>
      <c r="L324" s="3">
        <f t="shared" ref="L324:L387" si="131">IF(H324="Yes",E324*6.33, IF(G324&gt;=4,E324*6.33,"not eligible"))</f>
        <v>109072.23</v>
      </c>
      <c r="M324" t="str">
        <f t="shared" si="110"/>
        <v>N/A</v>
      </c>
      <c r="N324" s="3" t="str">
        <f t="shared" si="111"/>
        <v>N/A</v>
      </c>
      <c r="O324" s="3">
        <f t="shared" si="112"/>
        <v>105453.72</v>
      </c>
      <c r="P324" s="3" t="str">
        <f t="shared" si="113"/>
        <v>N/A</v>
      </c>
      <c r="Q324" s="3" t="str">
        <f t="shared" si="114"/>
        <v>N/A</v>
      </c>
      <c r="R324" s="3" t="str">
        <f t="shared" si="115"/>
        <v>N/A</v>
      </c>
      <c r="S324" s="3" t="str">
        <f t="shared" si="116"/>
        <v>N/A</v>
      </c>
      <c r="T324" s="3" t="str">
        <f t="shared" si="117"/>
        <v>N/A</v>
      </c>
      <c r="U324" s="3" t="str">
        <f t="shared" si="118"/>
        <v>N/A</v>
      </c>
      <c r="V324" s="3" t="str">
        <f t="shared" si="119"/>
        <v>N/A</v>
      </c>
      <c r="W324" s="3" t="str">
        <f t="shared" si="120"/>
        <v>N/A</v>
      </c>
      <c r="X324" s="3" t="str">
        <f t="shared" si="121"/>
        <v>N/A</v>
      </c>
      <c r="Y324" s="3" t="str">
        <f t="shared" si="122"/>
        <v>N/A</v>
      </c>
      <c r="Z324" s="3" t="str">
        <f t="shared" si="123"/>
        <v>N/A</v>
      </c>
      <c r="AA324" s="3" t="str">
        <f t="shared" si="124"/>
        <v>N/A</v>
      </c>
      <c r="AB324" s="3" t="str">
        <f t="shared" si="125"/>
        <v>N/A</v>
      </c>
      <c r="AC324" s="3" t="str">
        <f t="shared" si="126"/>
        <v>N/A</v>
      </c>
      <c r="AD324" s="3" t="str">
        <f t="shared" si="127"/>
        <v>N/A</v>
      </c>
    </row>
    <row r="325" spans="1:30" x14ac:dyDescent="0.35">
      <c r="A325" t="s">
        <v>180</v>
      </c>
      <c r="B325" t="s">
        <v>235</v>
      </c>
      <c r="C325" t="s">
        <v>910</v>
      </c>
      <c r="D325" t="s">
        <v>118</v>
      </c>
      <c r="E325" s="1">
        <v>11414</v>
      </c>
      <c r="F325" s="2" t="s">
        <v>1472</v>
      </c>
      <c r="G325" s="2">
        <v>27.52</v>
      </c>
      <c r="H325" t="s">
        <v>1197</v>
      </c>
      <c r="I325" s="3">
        <f t="shared" si="128"/>
        <v>68484</v>
      </c>
      <c r="J325" s="3">
        <f t="shared" si="129"/>
        <v>69853.680000000008</v>
      </c>
      <c r="K325" s="3">
        <f t="shared" si="130"/>
        <v>71337.5</v>
      </c>
      <c r="L325" s="3">
        <f t="shared" si="131"/>
        <v>72250.62</v>
      </c>
      <c r="M325" t="str">
        <f t="shared" si="110"/>
        <v>N/A</v>
      </c>
      <c r="N325" s="3" t="str">
        <f t="shared" si="111"/>
        <v>N/A</v>
      </c>
      <c r="O325" s="3">
        <f t="shared" si="112"/>
        <v>69853.680000000008</v>
      </c>
      <c r="P325" s="3" t="str">
        <f t="shared" si="113"/>
        <v>N/A</v>
      </c>
      <c r="Q325" s="3" t="str">
        <f t="shared" si="114"/>
        <v>N/A</v>
      </c>
      <c r="R325" s="3" t="str">
        <f t="shared" si="115"/>
        <v>N/A</v>
      </c>
      <c r="S325" s="3" t="str">
        <f t="shared" si="116"/>
        <v>N/A</v>
      </c>
      <c r="T325" s="3" t="str">
        <f t="shared" si="117"/>
        <v>N/A</v>
      </c>
      <c r="U325" s="3" t="str">
        <f t="shared" si="118"/>
        <v>N/A</v>
      </c>
      <c r="V325" s="3" t="str">
        <f t="shared" si="119"/>
        <v>N/A</v>
      </c>
      <c r="W325" s="3" t="str">
        <f t="shared" si="120"/>
        <v>N/A</v>
      </c>
      <c r="X325" s="3" t="str">
        <f t="shared" si="121"/>
        <v>N/A</v>
      </c>
      <c r="Y325" s="3" t="str">
        <f t="shared" si="122"/>
        <v>N/A</v>
      </c>
      <c r="Z325" s="3" t="str">
        <f t="shared" si="123"/>
        <v>N/A</v>
      </c>
      <c r="AA325" s="3" t="str">
        <f t="shared" si="124"/>
        <v>N/A</v>
      </c>
      <c r="AB325" s="3" t="str">
        <f t="shared" si="125"/>
        <v>N/A</v>
      </c>
      <c r="AC325" s="3" t="str">
        <f t="shared" si="126"/>
        <v>N/A</v>
      </c>
      <c r="AD325" s="3" t="str">
        <f t="shared" si="127"/>
        <v>N/A</v>
      </c>
    </row>
    <row r="326" spans="1:30" x14ac:dyDescent="0.35">
      <c r="A326" t="s">
        <v>180</v>
      </c>
      <c r="B326" t="s">
        <v>346</v>
      </c>
      <c r="C326" t="s">
        <v>937</v>
      </c>
      <c r="D326" t="s">
        <v>118</v>
      </c>
      <c r="E326" s="1">
        <v>13121</v>
      </c>
      <c r="F326" s="2" t="s">
        <v>1501</v>
      </c>
      <c r="G326" s="2">
        <v>34.159999999999997</v>
      </c>
      <c r="H326" t="s">
        <v>1197</v>
      </c>
      <c r="I326" s="3">
        <f t="shared" si="128"/>
        <v>78726</v>
      </c>
      <c r="J326" s="3">
        <f t="shared" si="129"/>
        <v>80300.52</v>
      </c>
      <c r="K326" s="3">
        <f t="shared" si="130"/>
        <v>82006.25</v>
      </c>
      <c r="L326" s="3">
        <f t="shared" si="131"/>
        <v>83055.930000000008</v>
      </c>
      <c r="M326" t="str">
        <f t="shared" si="110"/>
        <v>N/A</v>
      </c>
      <c r="N326" s="3" t="str">
        <f t="shared" si="111"/>
        <v>N/A</v>
      </c>
      <c r="O326" s="3">
        <f t="shared" si="112"/>
        <v>80300.52</v>
      </c>
      <c r="P326" s="3" t="str">
        <f t="shared" si="113"/>
        <v>N/A</v>
      </c>
      <c r="Q326" s="3" t="str">
        <f t="shared" si="114"/>
        <v>N/A</v>
      </c>
      <c r="R326" s="3" t="str">
        <f t="shared" si="115"/>
        <v>N/A</v>
      </c>
      <c r="S326" s="3" t="str">
        <f t="shared" si="116"/>
        <v>N/A</v>
      </c>
      <c r="T326" s="3" t="str">
        <f t="shared" si="117"/>
        <v>N/A</v>
      </c>
      <c r="U326" s="3" t="str">
        <f t="shared" si="118"/>
        <v>N/A</v>
      </c>
      <c r="V326" s="3" t="str">
        <f t="shared" si="119"/>
        <v>N/A</v>
      </c>
      <c r="W326" s="3" t="str">
        <f t="shared" si="120"/>
        <v>N/A</v>
      </c>
      <c r="X326" s="3" t="str">
        <f t="shared" si="121"/>
        <v>N/A</v>
      </c>
      <c r="Y326" s="3" t="str">
        <f t="shared" si="122"/>
        <v>N/A</v>
      </c>
      <c r="Z326" s="3" t="str">
        <f t="shared" si="123"/>
        <v>N/A</v>
      </c>
      <c r="AA326" s="3" t="str">
        <f t="shared" si="124"/>
        <v>N/A</v>
      </c>
      <c r="AB326" s="3" t="str">
        <f t="shared" si="125"/>
        <v>N/A</v>
      </c>
      <c r="AC326" s="3" t="str">
        <f t="shared" si="126"/>
        <v>N/A</v>
      </c>
      <c r="AD326" s="3" t="str">
        <f t="shared" si="127"/>
        <v>N/A</v>
      </c>
    </row>
    <row r="327" spans="1:30" x14ac:dyDescent="0.35">
      <c r="A327" t="s">
        <v>180</v>
      </c>
      <c r="B327" t="s">
        <v>527</v>
      </c>
      <c r="C327" t="s">
        <v>951</v>
      </c>
      <c r="D327" t="s">
        <v>118</v>
      </c>
      <c r="E327" s="1">
        <v>20629</v>
      </c>
      <c r="F327" s="2" t="s">
        <v>1505</v>
      </c>
      <c r="G327" s="2">
        <v>51.14</v>
      </c>
      <c r="H327" t="s">
        <v>187</v>
      </c>
      <c r="I327" s="3">
        <f t="shared" si="128"/>
        <v>123774</v>
      </c>
      <c r="J327" s="3">
        <f t="shared" si="129"/>
        <v>126249.48</v>
      </c>
      <c r="K327" s="3">
        <f t="shared" si="130"/>
        <v>128931.25</v>
      </c>
      <c r="L327" s="3">
        <f t="shared" si="131"/>
        <v>130581.57</v>
      </c>
      <c r="M327" t="str">
        <f t="shared" si="110"/>
        <v>N/A</v>
      </c>
      <c r="N327" s="3" t="str">
        <f t="shared" si="111"/>
        <v>N/A</v>
      </c>
      <c r="O327" s="3">
        <f t="shared" si="112"/>
        <v>126249.48</v>
      </c>
      <c r="P327" s="3" t="str">
        <f t="shared" si="113"/>
        <v>N/A</v>
      </c>
      <c r="Q327" s="3" t="str">
        <f t="shared" si="114"/>
        <v>N/A</v>
      </c>
      <c r="R327" s="3" t="str">
        <f t="shared" si="115"/>
        <v>N/A</v>
      </c>
      <c r="S327" s="3" t="str">
        <f t="shared" si="116"/>
        <v>N/A</v>
      </c>
      <c r="T327" s="3" t="str">
        <f t="shared" si="117"/>
        <v>N/A</v>
      </c>
      <c r="U327" s="3" t="str">
        <f t="shared" si="118"/>
        <v>N/A</v>
      </c>
      <c r="V327" s="3" t="str">
        <f t="shared" si="119"/>
        <v>N/A</v>
      </c>
      <c r="W327" s="3" t="str">
        <f t="shared" si="120"/>
        <v>N/A</v>
      </c>
      <c r="X327" s="3" t="str">
        <f t="shared" si="121"/>
        <v>N/A</v>
      </c>
      <c r="Y327" s="3" t="str">
        <f t="shared" si="122"/>
        <v>N/A</v>
      </c>
      <c r="Z327" s="3" t="str">
        <f t="shared" si="123"/>
        <v>N/A</v>
      </c>
      <c r="AA327" s="3" t="str">
        <f t="shared" si="124"/>
        <v>N/A</v>
      </c>
      <c r="AB327" s="3" t="str">
        <f t="shared" si="125"/>
        <v>N/A</v>
      </c>
      <c r="AC327" s="3" t="str">
        <f t="shared" si="126"/>
        <v>N/A</v>
      </c>
      <c r="AD327" s="3" t="str">
        <f t="shared" si="127"/>
        <v>N/A</v>
      </c>
    </row>
    <row r="328" spans="1:30" x14ac:dyDescent="0.35">
      <c r="A328" t="s">
        <v>180</v>
      </c>
      <c r="B328" t="s">
        <v>515</v>
      </c>
      <c r="C328" t="s">
        <v>961</v>
      </c>
      <c r="D328" t="s">
        <v>118</v>
      </c>
      <c r="E328" s="1">
        <v>16770</v>
      </c>
      <c r="F328" s="2" t="s">
        <v>1511</v>
      </c>
      <c r="G328" s="2">
        <v>42.7</v>
      </c>
      <c r="H328" t="s">
        <v>187</v>
      </c>
      <c r="I328" s="3">
        <f t="shared" si="128"/>
        <v>100620</v>
      </c>
      <c r="J328" s="3">
        <f t="shared" si="129"/>
        <v>102632.40000000001</v>
      </c>
      <c r="K328" s="3">
        <f t="shared" si="130"/>
        <v>104812.5</v>
      </c>
      <c r="L328" s="3">
        <f t="shared" si="131"/>
        <v>106154.1</v>
      </c>
      <c r="M328" t="str">
        <f t="shared" si="110"/>
        <v>N/A</v>
      </c>
      <c r="N328" s="3" t="str">
        <f t="shared" si="111"/>
        <v>N/A</v>
      </c>
      <c r="O328" s="3">
        <f t="shared" si="112"/>
        <v>102632.40000000001</v>
      </c>
      <c r="P328" s="3" t="str">
        <f t="shared" si="113"/>
        <v>N/A</v>
      </c>
      <c r="Q328" s="3" t="str">
        <f t="shared" si="114"/>
        <v>N/A</v>
      </c>
      <c r="R328" s="3" t="str">
        <f t="shared" si="115"/>
        <v>N/A</v>
      </c>
      <c r="S328" s="3" t="str">
        <f t="shared" si="116"/>
        <v>N/A</v>
      </c>
      <c r="T328" s="3" t="str">
        <f t="shared" si="117"/>
        <v>N/A</v>
      </c>
      <c r="U328" s="3" t="str">
        <f t="shared" si="118"/>
        <v>N/A</v>
      </c>
      <c r="V328" s="3" t="str">
        <f t="shared" si="119"/>
        <v>N/A</v>
      </c>
      <c r="W328" s="3" t="str">
        <f t="shared" si="120"/>
        <v>N/A</v>
      </c>
      <c r="X328" s="3" t="str">
        <f t="shared" si="121"/>
        <v>N/A</v>
      </c>
      <c r="Y328" s="3" t="str">
        <f t="shared" si="122"/>
        <v>N/A</v>
      </c>
      <c r="Z328" s="3" t="str">
        <f t="shared" si="123"/>
        <v>N/A</v>
      </c>
      <c r="AA328" s="3" t="str">
        <f t="shared" si="124"/>
        <v>N/A</v>
      </c>
      <c r="AB328" s="3" t="str">
        <f t="shared" si="125"/>
        <v>N/A</v>
      </c>
      <c r="AC328" s="3" t="str">
        <f t="shared" si="126"/>
        <v>N/A</v>
      </c>
      <c r="AD328" s="3" t="str">
        <f t="shared" si="127"/>
        <v>N/A</v>
      </c>
    </row>
    <row r="329" spans="1:30" x14ac:dyDescent="0.35">
      <c r="A329" t="s">
        <v>180</v>
      </c>
      <c r="B329" t="s">
        <v>576</v>
      </c>
      <c r="C329" t="s">
        <v>967</v>
      </c>
      <c r="D329" t="s">
        <v>118</v>
      </c>
      <c r="E329" s="1">
        <v>15883</v>
      </c>
      <c r="F329" s="2" t="s">
        <v>1508</v>
      </c>
      <c r="G329" s="2">
        <v>44.21</v>
      </c>
      <c r="H329" t="s">
        <v>1197</v>
      </c>
      <c r="I329" s="3">
        <f t="shared" si="128"/>
        <v>95298</v>
      </c>
      <c r="J329" s="3">
        <f t="shared" si="129"/>
        <v>97203.96</v>
      </c>
      <c r="K329" s="3">
        <f t="shared" si="130"/>
        <v>99268.75</v>
      </c>
      <c r="L329" s="3">
        <f t="shared" si="131"/>
        <v>100539.39</v>
      </c>
      <c r="M329" t="str">
        <f t="shared" si="110"/>
        <v>N/A</v>
      </c>
      <c r="N329" s="3" t="str">
        <f t="shared" si="111"/>
        <v>N/A</v>
      </c>
      <c r="O329" s="3">
        <f t="shared" si="112"/>
        <v>97203.96</v>
      </c>
      <c r="P329" s="3" t="str">
        <f t="shared" si="113"/>
        <v>N/A</v>
      </c>
      <c r="Q329" s="3" t="str">
        <f t="shared" si="114"/>
        <v>N/A</v>
      </c>
      <c r="R329" s="3" t="str">
        <f t="shared" si="115"/>
        <v>N/A</v>
      </c>
      <c r="S329" s="3" t="str">
        <f t="shared" si="116"/>
        <v>N/A</v>
      </c>
      <c r="T329" s="3" t="str">
        <f t="shared" si="117"/>
        <v>N/A</v>
      </c>
      <c r="U329" s="3" t="str">
        <f t="shared" si="118"/>
        <v>N/A</v>
      </c>
      <c r="V329" s="3" t="str">
        <f t="shared" si="119"/>
        <v>N/A</v>
      </c>
      <c r="W329" s="3" t="str">
        <f t="shared" si="120"/>
        <v>N/A</v>
      </c>
      <c r="X329" s="3" t="str">
        <f t="shared" si="121"/>
        <v>N/A</v>
      </c>
      <c r="Y329" s="3" t="str">
        <f t="shared" si="122"/>
        <v>N/A</v>
      </c>
      <c r="Z329" s="3" t="str">
        <f t="shared" si="123"/>
        <v>N/A</v>
      </c>
      <c r="AA329" s="3" t="str">
        <f t="shared" si="124"/>
        <v>N/A</v>
      </c>
      <c r="AB329" s="3" t="str">
        <f t="shared" si="125"/>
        <v>N/A</v>
      </c>
      <c r="AC329" s="3" t="str">
        <f t="shared" si="126"/>
        <v>N/A</v>
      </c>
      <c r="AD329" s="3" t="str">
        <f t="shared" si="127"/>
        <v>N/A</v>
      </c>
    </row>
    <row r="330" spans="1:30" x14ac:dyDescent="0.35">
      <c r="A330" t="s">
        <v>180</v>
      </c>
      <c r="B330" t="s">
        <v>375</v>
      </c>
      <c r="C330" t="s">
        <v>984</v>
      </c>
      <c r="D330" t="s">
        <v>118</v>
      </c>
      <c r="E330" s="1">
        <v>6920</v>
      </c>
      <c r="F330" s="2" t="s">
        <v>1489</v>
      </c>
      <c r="G330" s="2">
        <v>17.059999999999999</v>
      </c>
      <c r="H330" t="s">
        <v>1197</v>
      </c>
      <c r="I330" s="3">
        <f t="shared" si="128"/>
        <v>41520</v>
      </c>
      <c r="J330" s="3">
        <f t="shared" si="129"/>
        <v>42350.400000000001</v>
      </c>
      <c r="K330" s="3">
        <f t="shared" si="130"/>
        <v>43250</v>
      </c>
      <c r="L330" s="3">
        <f t="shared" si="131"/>
        <v>43803.6</v>
      </c>
      <c r="M330" t="str">
        <f t="shared" si="110"/>
        <v>N/A</v>
      </c>
      <c r="N330" s="3" t="str">
        <f t="shared" si="111"/>
        <v>N/A</v>
      </c>
      <c r="O330" s="3">
        <f t="shared" si="112"/>
        <v>42350.400000000001</v>
      </c>
      <c r="P330" s="3" t="str">
        <f t="shared" si="113"/>
        <v>N/A</v>
      </c>
      <c r="Q330" s="3" t="str">
        <f t="shared" si="114"/>
        <v>N/A</v>
      </c>
      <c r="R330" s="3" t="str">
        <f t="shared" si="115"/>
        <v>N/A</v>
      </c>
      <c r="S330" s="3" t="str">
        <f t="shared" si="116"/>
        <v>N/A</v>
      </c>
      <c r="T330" s="3" t="str">
        <f t="shared" si="117"/>
        <v>N/A</v>
      </c>
      <c r="U330" s="3" t="str">
        <f t="shared" si="118"/>
        <v>N/A</v>
      </c>
      <c r="V330" s="3" t="str">
        <f t="shared" si="119"/>
        <v>N/A</v>
      </c>
      <c r="W330" s="3" t="str">
        <f t="shared" si="120"/>
        <v>N/A</v>
      </c>
      <c r="X330" s="3" t="str">
        <f t="shared" si="121"/>
        <v>N/A</v>
      </c>
      <c r="Y330" s="3" t="str">
        <f t="shared" si="122"/>
        <v>N/A</v>
      </c>
      <c r="Z330" s="3" t="str">
        <f t="shared" si="123"/>
        <v>N/A</v>
      </c>
      <c r="AA330" s="3" t="str">
        <f t="shared" si="124"/>
        <v>N/A</v>
      </c>
      <c r="AB330" s="3" t="str">
        <f t="shared" si="125"/>
        <v>N/A</v>
      </c>
      <c r="AC330" s="3" t="str">
        <f t="shared" si="126"/>
        <v>N/A</v>
      </c>
      <c r="AD330" s="3" t="str">
        <f t="shared" si="127"/>
        <v>N/A</v>
      </c>
    </row>
    <row r="331" spans="1:30" x14ac:dyDescent="0.35">
      <c r="A331" t="s">
        <v>180</v>
      </c>
      <c r="B331" t="s">
        <v>405</v>
      </c>
      <c r="C331" t="s">
        <v>989</v>
      </c>
      <c r="D331" t="s">
        <v>118</v>
      </c>
      <c r="E331" s="1">
        <v>13823</v>
      </c>
      <c r="F331" s="2" t="s">
        <v>1492</v>
      </c>
      <c r="G331" s="2">
        <v>36.39</v>
      </c>
      <c r="H331" t="s">
        <v>1197</v>
      </c>
      <c r="I331" s="3">
        <f t="shared" si="128"/>
        <v>82938</v>
      </c>
      <c r="J331" s="3">
        <f t="shared" si="129"/>
        <v>84596.76</v>
      </c>
      <c r="K331" s="3">
        <f t="shared" si="130"/>
        <v>86393.75</v>
      </c>
      <c r="L331" s="3">
        <f t="shared" si="131"/>
        <v>87499.59</v>
      </c>
      <c r="M331" t="str">
        <f t="shared" si="110"/>
        <v>N/A</v>
      </c>
      <c r="N331" s="3" t="str">
        <f t="shared" si="111"/>
        <v>N/A</v>
      </c>
      <c r="O331" s="3">
        <f t="shared" si="112"/>
        <v>84596.76</v>
      </c>
      <c r="P331" s="3" t="str">
        <f t="shared" si="113"/>
        <v>N/A</v>
      </c>
      <c r="Q331" s="3" t="str">
        <f t="shared" si="114"/>
        <v>N/A</v>
      </c>
      <c r="R331" s="3" t="str">
        <f t="shared" si="115"/>
        <v>N/A</v>
      </c>
      <c r="S331" s="3" t="str">
        <f t="shared" si="116"/>
        <v>N/A</v>
      </c>
      <c r="T331" s="3" t="str">
        <f t="shared" si="117"/>
        <v>N/A</v>
      </c>
      <c r="U331" s="3" t="str">
        <f t="shared" si="118"/>
        <v>N/A</v>
      </c>
      <c r="V331" s="3" t="str">
        <f t="shared" si="119"/>
        <v>N/A</v>
      </c>
      <c r="W331" s="3" t="str">
        <f t="shared" si="120"/>
        <v>N/A</v>
      </c>
      <c r="X331" s="3" t="str">
        <f t="shared" si="121"/>
        <v>N/A</v>
      </c>
      <c r="Y331" s="3" t="str">
        <f t="shared" si="122"/>
        <v>N/A</v>
      </c>
      <c r="Z331" s="3" t="str">
        <f t="shared" si="123"/>
        <v>N/A</v>
      </c>
      <c r="AA331" s="3" t="str">
        <f t="shared" si="124"/>
        <v>N/A</v>
      </c>
      <c r="AB331" s="3" t="str">
        <f t="shared" si="125"/>
        <v>N/A</v>
      </c>
      <c r="AC331" s="3" t="str">
        <f t="shared" si="126"/>
        <v>N/A</v>
      </c>
      <c r="AD331" s="3" t="str">
        <f t="shared" si="127"/>
        <v>N/A</v>
      </c>
    </row>
    <row r="332" spans="1:30" x14ac:dyDescent="0.35">
      <c r="A332" t="s">
        <v>180</v>
      </c>
      <c r="B332" t="s">
        <v>332</v>
      </c>
      <c r="C332" t="s">
        <v>994</v>
      </c>
      <c r="D332" t="s">
        <v>118</v>
      </c>
      <c r="E332" s="1">
        <v>15822</v>
      </c>
      <c r="F332" s="2" t="s">
        <v>1499</v>
      </c>
      <c r="G332" s="2">
        <v>37.99</v>
      </c>
      <c r="H332" t="s">
        <v>1197</v>
      </c>
      <c r="I332" s="3">
        <f t="shared" si="128"/>
        <v>94932</v>
      </c>
      <c r="J332" s="3">
        <f t="shared" si="129"/>
        <v>96830.64</v>
      </c>
      <c r="K332" s="3">
        <f t="shared" si="130"/>
        <v>98887.5</v>
      </c>
      <c r="L332" s="3">
        <f t="shared" si="131"/>
        <v>100153.26</v>
      </c>
      <c r="M332" t="str">
        <f t="shared" si="110"/>
        <v>N/A</v>
      </c>
      <c r="N332" s="3" t="str">
        <f t="shared" si="111"/>
        <v>N/A</v>
      </c>
      <c r="O332" s="3">
        <f t="shared" si="112"/>
        <v>96830.64</v>
      </c>
      <c r="P332" s="3" t="str">
        <f t="shared" si="113"/>
        <v>N/A</v>
      </c>
      <c r="Q332" s="3" t="str">
        <f t="shared" si="114"/>
        <v>N/A</v>
      </c>
      <c r="R332" s="3" t="str">
        <f t="shared" si="115"/>
        <v>N/A</v>
      </c>
      <c r="S332" s="3" t="str">
        <f t="shared" si="116"/>
        <v>N/A</v>
      </c>
      <c r="T332" s="3" t="str">
        <f t="shared" si="117"/>
        <v>N/A</v>
      </c>
      <c r="U332" s="3" t="str">
        <f t="shared" si="118"/>
        <v>N/A</v>
      </c>
      <c r="V332" s="3" t="str">
        <f t="shared" si="119"/>
        <v>N/A</v>
      </c>
      <c r="W332" s="3" t="str">
        <f t="shared" si="120"/>
        <v>N/A</v>
      </c>
      <c r="X332" s="3" t="str">
        <f t="shared" si="121"/>
        <v>N/A</v>
      </c>
      <c r="Y332" s="3" t="str">
        <f t="shared" si="122"/>
        <v>N/A</v>
      </c>
      <c r="Z332" s="3" t="str">
        <f t="shared" si="123"/>
        <v>N/A</v>
      </c>
      <c r="AA332" s="3" t="str">
        <f t="shared" si="124"/>
        <v>N/A</v>
      </c>
      <c r="AB332" s="3" t="str">
        <f t="shared" si="125"/>
        <v>N/A</v>
      </c>
      <c r="AC332" s="3" t="str">
        <f t="shared" si="126"/>
        <v>N/A</v>
      </c>
      <c r="AD332" s="3" t="str">
        <f t="shared" si="127"/>
        <v>N/A</v>
      </c>
    </row>
    <row r="333" spans="1:30" x14ac:dyDescent="0.35">
      <c r="A333" t="s">
        <v>180</v>
      </c>
      <c r="B333" t="s">
        <v>440</v>
      </c>
      <c r="C333" t="s">
        <v>1014</v>
      </c>
      <c r="D333" t="s">
        <v>118</v>
      </c>
      <c r="E333" s="1">
        <v>5420</v>
      </c>
      <c r="F333" s="2" t="s">
        <v>1519</v>
      </c>
      <c r="G333" s="2">
        <v>15.63</v>
      </c>
      <c r="H333" t="s">
        <v>1197</v>
      </c>
      <c r="I333" s="3">
        <f t="shared" si="128"/>
        <v>32520</v>
      </c>
      <c r="J333" s="3">
        <f t="shared" si="129"/>
        <v>33170.400000000001</v>
      </c>
      <c r="K333" s="3">
        <f t="shared" si="130"/>
        <v>33875</v>
      </c>
      <c r="L333" s="3">
        <f t="shared" si="131"/>
        <v>34308.6</v>
      </c>
      <c r="M333" t="str">
        <f t="shared" si="110"/>
        <v>N/A</v>
      </c>
      <c r="N333" s="3" t="str">
        <f t="shared" si="111"/>
        <v>N/A</v>
      </c>
      <c r="O333" s="3">
        <f t="shared" si="112"/>
        <v>33170.400000000001</v>
      </c>
      <c r="P333" s="3" t="str">
        <f t="shared" si="113"/>
        <v>N/A</v>
      </c>
      <c r="Q333" s="3" t="str">
        <f t="shared" si="114"/>
        <v>N/A</v>
      </c>
      <c r="R333" s="3" t="str">
        <f t="shared" si="115"/>
        <v>N/A</v>
      </c>
      <c r="S333" s="3" t="str">
        <f t="shared" si="116"/>
        <v>N/A</v>
      </c>
      <c r="T333" s="3" t="str">
        <f t="shared" si="117"/>
        <v>N/A</v>
      </c>
      <c r="U333" s="3" t="str">
        <f t="shared" si="118"/>
        <v>N/A</v>
      </c>
      <c r="V333" s="3" t="str">
        <f t="shared" si="119"/>
        <v>N/A</v>
      </c>
      <c r="W333" s="3" t="str">
        <f t="shared" si="120"/>
        <v>N/A</v>
      </c>
      <c r="X333" s="3" t="str">
        <f t="shared" si="121"/>
        <v>N/A</v>
      </c>
      <c r="Y333" s="3" t="str">
        <f t="shared" si="122"/>
        <v>N/A</v>
      </c>
      <c r="Z333" s="3" t="str">
        <f t="shared" si="123"/>
        <v>N/A</v>
      </c>
      <c r="AA333" s="3" t="str">
        <f t="shared" si="124"/>
        <v>N/A</v>
      </c>
      <c r="AB333" s="3" t="str">
        <f t="shared" si="125"/>
        <v>N/A</v>
      </c>
      <c r="AC333" s="3" t="str">
        <f t="shared" si="126"/>
        <v>N/A</v>
      </c>
      <c r="AD333" s="3" t="str">
        <f t="shared" si="127"/>
        <v>N/A</v>
      </c>
    </row>
    <row r="334" spans="1:30" x14ac:dyDescent="0.35">
      <c r="A334" t="s">
        <v>180</v>
      </c>
      <c r="B334" t="s">
        <v>421</v>
      </c>
      <c r="C334" t="s">
        <v>1017</v>
      </c>
      <c r="D334" t="s">
        <v>118</v>
      </c>
      <c r="E334" s="1">
        <v>8421</v>
      </c>
      <c r="F334" s="2" t="s">
        <v>1491</v>
      </c>
      <c r="G334" s="2">
        <v>21.36</v>
      </c>
      <c r="H334" t="s">
        <v>1197</v>
      </c>
      <c r="I334" s="3">
        <f t="shared" si="128"/>
        <v>50526</v>
      </c>
      <c r="J334" s="3">
        <f t="shared" si="129"/>
        <v>51536.520000000004</v>
      </c>
      <c r="K334" s="3">
        <f t="shared" si="130"/>
        <v>52631.25</v>
      </c>
      <c r="L334" s="3">
        <f t="shared" si="131"/>
        <v>53304.93</v>
      </c>
      <c r="M334" t="str">
        <f t="shared" si="110"/>
        <v>N/A</v>
      </c>
      <c r="N334" s="3" t="str">
        <f t="shared" si="111"/>
        <v>N/A</v>
      </c>
      <c r="O334" s="3">
        <f t="shared" si="112"/>
        <v>51536.520000000004</v>
      </c>
      <c r="P334" s="3" t="str">
        <f t="shared" si="113"/>
        <v>N/A</v>
      </c>
      <c r="Q334" s="3" t="str">
        <f t="shared" si="114"/>
        <v>N/A</v>
      </c>
      <c r="R334" s="3" t="str">
        <f t="shared" si="115"/>
        <v>N/A</v>
      </c>
      <c r="S334" s="3" t="str">
        <f t="shared" si="116"/>
        <v>N/A</v>
      </c>
      <c r="T334" s="3" t="str">
        <f t="shared" si="117"/>
        <v>N/A</v>
      </c>
      <c r="U334" s="3" t="str">
        <f t="shared" si="118"/>
        <v>N/A</v>
      </c>
      <c r="V334" s="3" t="str">
        <f t="shared" si="119"/>
        <v>N/A</v>
      </c>
      <c r="W334" s="3" t="str">
        <f t="shared" si="120"/>
        <v>N/A</v>
      </c>
      <c r="X334" s="3" t="str">
        <f t="shared" si="121"/>
        <v>N/A</v>
      </c>
      <c r="Y334" s="3" t="str">
        <f t="shared" si="122"/>
        <v>N/A</v>
      </c>
      <c r="Z334" s="3" t="str">
        <f t="shared" si="123"/>
        <v>N/A</v>
      </c>
      <c r="AA334" s="3" t="str">
        <f t="shared" si="124"/>
        <v>N/A</v>
      </c>
      <c r="AB334" s="3" t="str">
        <f t="shared" si="125"/>
        <v>N/A</v>
      </c>
      <c r="AC334" s="3" t="str">
        <f t="shared" si="126"/>
        <v>N/A</v>
      </c>
      <c r="AD334" s="3" t="str">
        <f t="shared" si="127"/>
        <v>N/A</v>
      </c>
    </row>
    <row r="335" spans="1:30" x14ac:dyDescent="0.35">
      <c r="A335" t="s">
        <v>180</v>
      </c>
      <c r="B335" t="s">
        <v>783</v>
      </c>
      <c r="C335" t="s">
        <v>1029</v>
      </c>
      <c r="D335" t="s">
        <v>118</v>
      </c>
      <c r="E335" s="1">
        <v>18852</v>
      </c>
      <c r="F335" s="2" t="s">
        <v>1520</v>
      </c>
      <c r="G335" s="2">
        <v>49.76</v>
      </c>
      <c r="H335" t="s">
        <v>187</v>
      </c>
      <c r="I335" s="3">
        <f t="shared" si="128"/>
        <v>113112</v>
      </c>
      <c r="J335" s="3">
        <f t="shared" si="129"/>
        <v>115374.24</v>
      </c>
      <c r="K335" s="3">
        <f t="shared" si="130"/>
        <v>117825</v>
      </c>
      <c r="L335" s="3">
        <f t="shared" si="131"/>
        <v>119333.16</v>
      </c>
      <c r="M335" t="str">
        <f t="shared" si="110"/>
        <v>N/A</v>
      </c>
      <c r="N335" s="3" t="str">
        <f t="shared" si="111"/>
        <v>N/A</v>
      </c>
      <c r="O335" s="3">
        <f t="shared" si="112"/>
        <v>115374.24</v>
      </c>
      <c r="P335" s="3" t="str">
        <f t="shared" si="113"/>
        <v>N/A</v>
      </c>
      <c r="Q335" s="3" t="str">
        <f t="shared" si="114"/>
        <v>N/A</v>
      </c>
      <c r="R335" s="3" t="str">
        <f t="shared" si="115"/>
        <v>N/A</v>
      </c>
      <c r="S335" s="3" t="str">
        <f t="shared" si="116"/>
        <v>N/A</v>
      </c>
      <c r="T335" s="3" t="str">
        <f t="shared" si="117"/>
        <v>N/A</v>
      </c>
      <c r="U335" s="3" t="str">
        <f t="shared" si="118"/>
        <v>N/A</v>
      </c>
      <c r="V335" s="3" t="str">
        <f t="shared" si="119"/>
        <v>N/A</v>
      </c>
      <c r="W335" s="3" t="str">
        <f t="shared" si="120"/>
        <v>N/A</v>
      </c>
      <c r="X335" s="3" t="str">
        <f t="shared" si="121"/>
        <v>N/A</v>
      </c>
      <c r="Y335" s="3" t="str">
        <f t="shared" si="122"/>
        <v>N/A</v>
      </c>
      <c r="Z335" s="3" t="str">
        <f t="shared" si="123"/>
        <v>N/A</v>
      </c>
      <c r="AA335" s="3" t="str">
        <f t="shared" si="124"/>
        <v>N/A</v>
      </c>
      <c r="AB335" s="3" t="str">
        <f t="shared" si="125"/>
        <v>N/A</v>
      </c>
      <c r="AC335" s="3" t="str">
        <f t="shared" si="126"/>
        <v>N/A</v>
      </c>
      <c r="AD335" s="3" t="str">
        <f t="shared" si="127"/>
        <v>N/A</v>
      </c>
    </row>
    <row r="336" spans="1:30" x14ac:dyDescent="0.35">
      <c r="A336" t="s">
        <v>180</v>
      </c>
      <c r="B336" t="s">
        <v>425</v>
      </c>
      <c r="C336" t="s">
        <v>1030</v>
      </c>
      <c r="D336" t="s">
        <v>118</v>
      </c>
      <c r="E336" s="1">
        <v>19098</v>
      </c>
      <c r="F336" s="2" t="s">
        <v>1483</v>
      </c>
      <c r="G336" s="2">
        <v>49.26</v>
      </c>
      <c r="H336" t="s">
        <v>187</v>
      </c>
      <c r="I336" s="3">
        <f t="shared" si="128"/>
        <v>114588</v>
      </c>
      <c r="J336" s="3">
        <f t="shared" si="129"/>
        <v>116879.76000000001</v>
      </c>
      <c r="K336" s="3">
        <f t="shared" si="130"/>
        <v>119362.5</v>
      </c>
      <c r="L336" s="3">
        <f t="shared" si="131"/>
        <v>120890.34</v>
      </c>
      <c r="M336" t="str">
        <f t="shared" si="110"/>
        <v>N/A</v>
      </c>
      <c r="N336" s="3" t="str">
        <f t="shared" si="111"/>
        <v>N/A</v>
      </c>
      <c r="O336" s="3">
        <f t="shared" si="112"/>
        <v>116879.76000000001</v>
      </c>
      <c r="P336" s="3" t="str">
        <f t="shared" si="113"/>
        <v>N/A</v>
      </c>
      <c r="Q336" s="3" t="str">
        <f t="shared" si="114"/>
        <v>N/A</v>
      </c>
      <c r="R336" s="3" t="str">
        <f t="shared" si="115"/>
        <v>N/A</v>
      </c>
      <c r="S336" s="3" t="str">
        <f t="shared" si="116"/>
        <v>N/A</v>
      </c>
      <c r="T336" s="3" t="str">
        <f t="shared" si="117"/>
        <v>N/A</v>
      </c>
      <c r="U336" s="3" t="str">
        <f t="shared" si="118"/>
        <v>N/A</v>
      </c>
      <c r="V336" s="3" t="str">
        <f t="shared" si="119"/>
        <v>N/A</v>
      </c>
      <c r="W336" s="3" t="str">
        <f t="shared" si="120"/>
        <v>N/A</v>
      </c>
      <c r="X336" s="3" t="str">
        <f t="shared" si="121"/>
        <v>N/A</v>
      </c>
      <c r="Y336" s="3" t="str">
        <f t="shared" si="122"/>
        <v>N/A</v>
      </c>
      <c r="Z336" s="3" t="str">
        <f t="shared" si="123"/>
        <v>N/A</v>
      </c>
      <c r="AA336" s="3" t="str">
        <f t="shared" si="124"/>
        <v>N/A</v>
      </c>
      <c r="AB336" s="3" t="str">
        <f t="shared" si="125"/>
        <v>N/A</v>
      </c>
      <c r="AC336" s="3" t="str">
        <f t="shared" si="126"/>
        <v>N/A</v>
      </c>
      <c r="AD336" s="3" t="str">
        <f t="shared" si="127"/>
        <v>N/A</v>
      </c>
    </row>
    <row r="337" spans="1:30" x14ac:dyDescent="0.35">
      <c r="A337" t="s">
        <v>180</v>
      </c>
      <c r="B337" t="s">
        <v>259</v>
      </c>
      <c r="C337" t="s">
        <v>1036</v>
      </c>
      <c r="D337" t="s">
        <v>118</v>
      </c>
      <c r="E337" s="1">
        <v>17861</v>
      </c>
      <c r="F337" s="2" t="s">
        <v>1466</v>
      </c>
      <c r="G337" s="2">
        <v>46.85</v>
      </c>
      <c r="H337" t="s">
        <v>187</v>
      </c>
      <c r="I337" s="3">
        <f t="shared" si="128"/>
        <v>107166</v>
      </c>
      <c r="J337" s="3">
        <f t="shared" si="129"/>
        <v>109309.32</v>
      </c>
      <c r="K337" s="3">
        <f t="shared" si="130"/>
        <v>111631.25</v>
      </c>
      <c r="L337" s="3">
        <f t="shared" si="131"/>
        <v>113060.13</v>
      </c>
      <c r="M337" t="str">
        <f t="shared" si="110"/>
        <v>N/A</v>
      </c>
      <c r="N337" s="3" t="str">
        <f t="shared" si="111"/>
        <v>N/A</v>
      </c>
      <c r="O337" s="3">
        <f t="shared" si="112"/>
        <v>109309.32</v>
      </c>
      <c r="P337" s="3" t="str">
        <f t="shared" si="113"/>
        <v>N/A</v>
      </c>
      <c r="Q337" s="3" t="str">
        <f t="shared" si="114"/>
        <v>N/A</v>
      </c>
      <c r="R337" s="3" t="str">
        <f t="shared" si="115"/>
        <v>N/A</v>
      </c>
      <c r="S337" s="3" t="str">
        <f t="shared" si="116"/>
        <v>N/A</v>
      </c>
      <c r="T337" s="3" t="str">
        <f t="shared" si="117"/>
        <v>N/A</v>
      </c>
      <c r="U337" s="3" t="str">
        <f t="shared" si="118"/>
        <v>N/A</v>
      </c>
      <c r="V337" s="3" t="str">
        <f t="shared" si="119"/>
        <v>N/A</v>
      </c>
      <c r="W337" s="3" t="str">
        <f t="shared" si="120"/>
        <v>N/A</v>
      </c>
      <c r="X337" s="3" t="str">
        <f t="shared" si="121"/>
        <v>N/A</v>
      </c>
      <c r="Y337" s="3" t="str">
        <f t="shared" si="122"/>
        <v>N/A</v>
      </c>
      <c r="Z337" s="3" t="str">
        <f t="shared" si="123"/>
        <v>N/A</v>
      </c>
      <c r="AA337" s="3" t="str">
        <f t="shared" si="124"/>
        <v>N/A</v>
      </c>
      <c r="AB337" s="3" t="str">
        <f t="shared" si="125"/>
        <v>N/A</v>
      </c>
      <c r="AC337" s="3" t="str">
        <f t="shared" si="126"/>
        <v>N/A</v>
      </c>
      <c r="AD337" s="3" t="str">
        <f t="shared" si="127"/>
        <v>N/A</v>
      </c>
    </row>
    <row r="338" spans="1:30" x14ac:dyDescent="0.35">
      <c r="A338" t="s">
        <v>180</v>
      </c>
      <c r="B338" t="s">
        <v>432</v>
      </c>
      <c r="C338" t="s">
        <v>1042</v>
      </c>
      <c r="D338" t="s">
        <v>118</v>
      </c>
      <c r="E338" s="1">
        <v>15594</v>
      </c>
      <c r="F338" s="2" t="s">
        <v>1509</v>
      </c>
      <c r="G338" s="2">
        <v>38.93</v>
      </c>
      <c r="H338" t="s">
        <v>187</v>
      </c>
      <c r="I338" s="3">
        <f t="shared" si="128"/>
        <v>93564</v>
      </c>
      <c r="J338" s="3">
        <f t="shared" si="129"/>
        <v>95435.28</v>
      </c>
      <c r="K338" s="3">
        <f t="shared" si="130"/>
        <v>97462.5</v>
      </c>
      <c r="L338" s="3">
        <f t="shared" si="131"/>
        <v>98710.02</v>
      </c>
      <c r="M338" t="str">
        <f t="shared" si="110"/>
        <v>N/A</v>
      </c>
      <c r="N338" s="3" t="str">
        <f t="shared" si="111"/>
        <v>N/A</v>
      </c>
      <c r="O338" s="3">
        <f t="shared" si="112"/>
        <v>95435.28</v>
      </c>
      <c r="P338" s="3" t="str">
        <f t="shared" si="113"/>
        <v>N/A</v>
      </c>
      <c r="Q338" s="3" t="str">
        <f t="shared" si="114"/>
        <v>N/A</v>
      </c>
      <c r="R338" s="3" t="str">
        <f t="shared" si="115"/>
        <v>N/A</v>
      </c>
      <c r="S338" s="3" t="str">
        <f t="shared" si="116"/>
        <v>N/A</v>
      </c>
      <c r="T338" s="3" t="str">
        <f t="shared" si="117"/>
        <v>N/A</v>
      </c>
      <c r="U338" s="3" t="str">
        <f t="shared" si="118"/>
        <v>N/A</v>
      </c>
      <c r="V338" s="3" t="str">
        <f t="shared" si="119"/>
        <v>N/A</v>
      </c>
      <c r="W338" s="3" t="str">
        <f t="shared" si="120"/>
        <v>N/A</v>
      </c>
      <c r="X338" s="3" t="str">
        <f t="shared" si="121"/>
        <v>N/A</v>
      </c>
      <c r="Y338" s="3" t="str">
        <f t="shared" si="122"/>
        <v>N/A</v>
      </c>
      <c r="Z338" s="3" t="str">
        <f t="shared" si="123"/>
        <v>N/A</v>
      </c>
      <c r="AA338" s="3" t="str">
        <f t="shared" si="124"/>
        <v>N/A</v>
      </c>
      <c r="AB338" s="3" t="str">
        <f t="shared" si="125"/>
        <v>N/A</v>
      </c>
      <c r="AC338" s="3" t="str">
        <f t="shared" si="126"/>
        <v>N/A</v>
      </c>
      <c r="AD338" s="3" t="str">
        <f t="shared" si="127"/>
        <v>N/A</v>
      </c>
    </row>
    <row r="339" spans="1:30" x14ac:dyDescent="0.35">
      <c r="A339" t="s">
        <v>180</v>
      </c>
      <c r="B339" t="s">
        <v>188</v>
      </c>
      <c r="C339" t="s">
        <v>1067</v>
      </c>
      <c r="D339" t="s">
        <v>118</v>
      </c>
      <c r="E339" s="1">
        <v>10919</v>
      </c>
      <c r="F339" s="2" t="s">
        <v>1484</v>
      </c>
      <c r="G339" s="2">
        <v>28.67</v>
      </c>
      <c r="H339" t="s">
        <v>1197</v>
      </c>
      <c r="I339" s="3">
        <f t="shared" si="128"/>
        <v>65514</v>
      </c>
      <c r="J339" s="3">
        <f t="shared" si="129"/>
        <v>66824.28</v>
      </c>
      <c r="K339" s="3">
        <f t="shared" si="130"/>
        <v>68243.75</v>
      </c>
      <c r="L339" s="3">
        <f t="shared" si="131"/>
        <v>69117.27</v>
      </c>
      <c r="M339" t="str">
        <f t="shared" si="110"/>
        <v>N/A</v>
      </c>
      <c r="N339" s="3" t="str">
        <f t="shared" si="111"/>
        <v>N/A</v>
      </c>
      <c r="O339" s="3">
        <f t="shared" si="112"/>
        <v>66824.28</v>
      </c>
      <c r="P339" s="3" t="str">
        <f t="shared" si="113"/>
        <v>N/A</v>
      </c>
      <c r="Q339" s="3" t="str">
        <f t="shared" si="114"/>
        <v>N/A</v>
      </c>
      <c r="R339" s="3" t="str">
        <f t="shared" si="115"/>
        <v>N/A</v>
      </c>
      <c r="S339" s="3" t="str">
        <f t="shared" si="116"/>
        <v>N/A</v>
      </c>
      <c r="T339" s="3" t="str">
        <f t="shared" si="117"/>
        <v>N/A</v>
      </c>
      <c r="U339" s="3" t="str">
        <f t="shared" si="118"/>
        <v>N/A</v>
      </c>
      <c r="V339" s="3" t="str">
        <f t="shared" si="119"/>
        <v>N/A</v>
      </c>
      <c r="W339" s="3" t="str">
        <f t="shared" si="120"/>
        <v>N/A</v>
      </c>
      <c r="X339" s="3" t="str">
        <f t="shared" si="121"/>
        <v>N/A</v>
      </c>
      <c r="Y339" s="3" t="str">
        <f t="shared" si="122"/>
        <v>N/A</v>
      </c>
      <c r="Z339" s="3" t="str">
        <f t="shared" si="123"/>
        <v>N/A</v>
      </c>
      <c r="AA339" s="3" t="str">
        <f t="shared" si="124"/>
        <v>N/A</v>
      </c>
      <c r="AB339" s="3" t="str">
        <f t="shared" si="125"/>
        <v>N/A</v>
      </c>
      <c r="AC339" s="3" t="str">
        <f t="shared" si="126"/>
        <v>N/A</v>
      </c>
      <c r="AD339" s="3" t="str">
        <f t="shared" si="127"/>
        <v>N/A</v>
      </c>
    </row>
    <row r="340" spans="1:30" x14ac:dyDescent="0.35">
      <c r="A340" t="s">
        <v>180</v>
      </c>
      <c r="B340" t="s">
        <v>244</v>
      </c>
      <c r="C340" t="s">
        <v>1087</v>
      </c>
      <c r="D340" t="s">
        <v>118</v>
      </c>
      <c r="E340" s="1">
        <v>16515</v>
      </c>
      <c r="F340" s="2" t="s">
        <v>1453</v>
      </c>
      <c r="G340" s="2">
        <v>39.86</v>
      </c>
      <c r="H340" t="s">
        <v>187</v>
      </c>
      <c r="I340" s="3">
        <f t="shared" si="128"/>
        <v>99090</v>
      </c>
      <c r="J340" s="3">
        <f t="shared" si="129"/>
        <v>101071.8</v>
      </c>
      <c r="K340" s="3">
        <f t="shared" si="130"/>
        <v>103218.75</v>
      </c>
      <c r="L340" s="3">
        <f t="shared" si="131"/>
        <v>104539.95</v>
      </c>
      <c r="M340" t="str">
        <f t="shared" si="110"/>
        <v>N/A</v>
      </c>
      <c r="N340" s="3" t="str">
        <f t="shared" si="111"/>
        <v>N/A</v>
      </c>
      <c r="O340" s="3">
        <f t="shared" si="112"/>
        <v>101071.8</v>
      </c>
      <c r="P340" s="3" t="str">
        <f t="shared" si="113"/>
        <v>N/A</v>
      </c>
      <c r="Q340" s="3" t="str">
        <f t="shared" si="114"/>
        <v>N/A</v>
      </c>
      <c r="R340" s="3" t="str">
        <f t="shared" si="115"/>
        <v>N/A</v>
      </c>
      <c r="S340" s="3" t="str">
        <f t="shared" si="116"/>
        <v>N/A</v>
      </c>
      <c r="T340" s="3" t="str">
        <f t="shared" si="117"/>
        <v>N/A</v>
      </c>
      <c r="U340" s="3" t="str">
        <f t="shared" si="118"/>
        <v>N/A</v>
      </c>
      <c r="V340" s="3" t="str">
        <f t="shared" si="119"/>
        <v>N/A</v>
      </c>
      <c r="W340" s="3" t="str">
        <f t="shared" si="120"/>
        <v>N/A</v>
      </c>
      <c r="X340" s="3" t="str">
        <f t="shared" si="121"/>
        <v>N/A</v>
      </c>
      <c r="Y340" s="3" t="str">
        <f t="shared" si="122"/>
        <v>N/A</v>
      </c>
      <c r="Z340" s="3" t="str">
        <f t="shared" si="123"/>
        <v>N/A</v>
      </c>
      <c r="AA340" s="3" t="str">
        <f t="shared" si="124"/>
        <v>N/A</v>
      </c>
      <c r="AB340" s="3" t="str">
        <f t="shared" si="125"/>
        <v>N/A</v>
      </c>
      <c r="AC340" s="3" t="str">
        <f t="shared" si="126"/>
        <v>N/A</v>
      </c>
      <c r="AD340" s="3" t="str">
        <f t="shared" si="127"/>
        <v>N/A</v>
      </c>
    </row>
    <row r="341" spans="1:30" x14ac:dyDescent="0.35">
      <c r="A341" t="s">
        <v>180</v>
      </c>
      <c r="B341" t="s">
        <v>483</v>
      </c>
      <c r="C341" t="s">
        <v>1101</v>
      </c>
      <c r="D341" t="s">
        <v>118</v>
      </c>
      <c r="E341" s="1">
        <v>18566</v>
      </c>
      <c r="F341" s="2" t="s">
        <v>1473</v>
      </c>
      <c r="G341" s="2">
        <v>49.49</v>
      </c>
      <c r="H341" t="s">
        <v>187</v>
      </c>
      <c r="I341" s="3">
        <f t="shared" si="128"/>
        <v>111396</v>
      </c>
      <c r="J341" s="3">
        <f t="shared" si="129"/>
        <v>113623.92</v>
      </c>
      <c r="K341" s="3">
        <f t="shared" si="130"/>
        <v>116037.5</v>
      </c>
      <c r="L341" s="3">
        <f t="shared" si="131"/>
        <v>117522.78</v>
      </c>
      <c r="M341" t="str">
        <f t="shared" si="110"/>
        <v>N/A</v>
      </c>
      <c r="N341" s="3" t="str">
        <f t="shared" si="111"/>
        <v>N/A</v>
      </c>
      <c r="O341" s="3">
        <f t="shared" si="112"/>
        <v>113623.92</v>
      </c>
      <c r="P341" s="3" t="str">
        <f t="shared" si="113"/>
        <v>N/A</v>
      </c>
      <c r="Q341" s="3" t="str">
        <f t="shared" si="114"/>
        <v>N/A</v>
      </c>
      <c r="R341" s="3" t="str">
        <f t="shared" si="115"/>
        <v>N/A</v>
      </c>
      <c r="S341" s="3" t="str">
        <f t="shared" si="116"/>
        <v>N/A</v>
      </c>
      <c r="T341" s="3" t="str">
        <f t="shared" si="117"/>
        <v>N/A</v>
      </c>
      <c r="U341" s="3" t="str">
        <f t="shared" si="118"/>
        <v>N/A</v>
      </c>
      <c r="V341" s="3" t="str">
        <f t="shared" si="119"/>
        <v>N/A</v>
      </c>
      <c r="W341" s="3" t="str">
        <f t="shared" si="120"/>
        <v>N/A</v>
      </c>
      <c r="X341" s="3" t="str">
        <f t="shared" si="121"/>
        <v>N/A</v>
      </c>
      <c r="Y341" s="3" t="str">
        <f t="shared" si="122"/>
        <v>N/A</v>
      </c>
      <c r="Z341" s="3" t="str">
        <f t="shared" si="123"/>
        <v>N/A</v>
      </c>
      <c r="AA341" s="3" t="str">
        <f t="shared" si="124"/>
        <v>N/A</v>
      </c>
      <c r="AB341" s="3" t="str">
        <f t="shared" si="125"/>
        <v>N/A</v>
      </c>
      <c r="AC341" s="3" t="str">
        <f t="shared" si="126"/>
        <v>N/A</v>
      </c>
      <c r="AD341" s="3" t="str">
        <f t="shared" si="127"/>
        <v>N/A</v>
      </c>
    </row>
    <row r="342" spans="1:30" x14ac:dyDescent="0.35">
      <c r="A342" t="s">
        <v>180</v>
      </c>
      <c r="B342" t="s">
        <v>389</v>
      </c>
      <c r="C342" t="s">
        <v>1109</v>
      </c>
      <c r="D342" t="s">
        <v>118</v>
      </c>
      <c r="E342" s="1">
        <v>17650</v>
      </c>
      <c r="F342" s="2" t="s">
        <v>1451</v>
      </c>
      <c r="G342" s="2">
        <v>46.29</v>
      </c>
      <c r="H342" t="s">
        <v>1197</v>
      </c>
      <c r="I342" s="3">
        <f t="shared" si="128"/>
        <v>105900</v>
      </c>
      <c r="J342" s="3">
        <f t="shared" si="129"/>
        <v>108018</v>
      </c>
      <c r="K342" s="3">
        <f t="shared" si="130"/>
        <v>110312.5</v>
      </c>
      <c r="L342" s="3">
        <f t="shared" si="131"/>
        <v>111724.5</v>
      </c>
      <c r="M342" t="str">
        <f t="shared" si="110"/>
        <v>N/A</v>
      </c>
      <c r="N342" s="3" t="str">
        <f t="shared" si="111"/>
        <v>N/A</v>
      </c>
      <c r="O342" s="3">
        <f t="shared" si="112"/>
        <v>108018</v>
      </c>
      <c r="P342" s="3" t="str">
        <f t="shared" si="113"/>
        <v>N/A</v>
      </c>
      <c r="Q342" s="3" t="str">
        <f t="shared" si="114"/>
        <v>N/A</v>
      </c>
      <c r="R342" s="3" t="str">
        <f t="shared" si="115"/>
        <v>N/A</v>
      </c>
      <c r="S342" s="3" t="str">
        <f t="shared" si="116"/>
        <v>N/A</v>
      </c>
      <c r="T342" s="3" t="str">
        <f t="shared" si="117"/>
        <v>N/A</v>
      </c>
      <c r="U342" s="3" t="str">
        <f t="shared" si="118"/>
        <v>N/A</v>
      </c>
      <c r="V342" s="3" t="str">
        <f t="shared" si="119"/>
        <v>N/A</v>
      </c>
      <c r="W342" s="3" t="str">
        <f t="shared" si="120"/>
        <v>N/A</v>
      </c>
      <c r="X342" s="3" t="str">
        <f t="shared" si="121"/>
        <v>N/A</v>
      </c>
      <c r="Y342" s="3" t="str">
        <f t="shared" si="122"/>
        <v>N/A</v>
      </c>
      <c r="Z342" s="3" t="str">
        <f t="shared" si="123"/>
        <v>N/A</v>
      </c>
      <c r="AA342" s="3" t="str">
        <f t="shared" si="124"/>
        <v>N/A</v>
      </c>
      <c r="AB342" s="3" t="str">
        <f t="shared" si="125"/>
        <v>N/A</v>
      </c>
      <c r="AC342" s="3" t="str">
        <f t="shared" si="126"/>
        <v>N/A</v>
      </c>
      <c r="AD342" s="3" t="str">
        <f t="shared" si="127"/>
        <v>N/A</v>
      </c>
    </row>
    <row r="343" spans="1:30" x14ac:dyDescent="0.35">
      <c r="A343" t="s">
        <v>180</v>
      </c>
      <c r="B343" t="s">
        <v>334</v>
      </c>
      <c r="C343" t="s">
        <v>1115</v>
      </c>
      <c r="D343" t="s">
        <v>118</v>
      </c>
      <c r="E343" s="1">
        <v>17614</v>
      </c>
      <c r="F343" s="2" t="s">
        <v>1474</v>
      </c>
      <c r="G343" s="2">
        <v>49.41</v>
      </c>
      <c r="H343" t="s">
        <v>187</v>
      </c>
      <c r="I343" s="3">
        <f t="shared" si="128"/>
        <v>105684</v>
      </c>
      <c r="J343" s="3">
        <f t="shared" si="129"/>
        <v>107797.68000000001</v>
      </c>
      <c r="K343" s="3">
        <f t="shared" si="130"/>
        <v>110087.5</v>
      </c>
      <c r="L343" s="3">
        <f t="shared" si="131"/>
        <v>111496.62</v>
      </c>
      <c r="M343" t="str">
        <f t="shared" si="110"/>
        <v>N/A</v>
      </c>
      <c r="N343" s="3" t="str">
        <f t="shared" si="111"/>
        <v>N/A</v>
      </c>
      <c r="O343" s="3">
        <f t="shared" si="112"/>
        <v>107797.68000000001</v>
      </c>
      <c r="P343" s="3" t="str">
        <f t="shared" si="113"/>
        <v>N/A</v>
      </c>
      <c r="Q343" s="3" t="str">
        <f t="shared" si="114"/>
        <v>N/A</v>
      </c>
      <c r="R343" s="3" t="str">
        <f t="shared" si="115"/>
        <v>N/A</v>
      </c>
      <c r="S343" s="3" t="str">
        <f t="shared" si="116"/>
        <v>N/A</v>
      </c>
      <c r="T343" s="3" t="str">
        <f t="shared" si="117"/>
        <v>N/A</v>
      </c>
      <c r="U343" s="3" t="str">
        <f t="shared" si="118"/>
        <v>N/A</v>
      </c>
      <c r="V343" s="3" t="str">
        <f t="shared" si="119"/>
        <v>N/A</v>
      </c>
      <c r="W343" s="3" t="str">
        <f t="shared" si="120"/>
        <v>N/A</v>
      </c>
      <c r="X343" s="3" t="str">
        <f t="shared" si="121"/>
        <v>N/A</v>
      </c>
      <c r="Y343" s="3" t="str">
        <f t="shared" si="122"/>
        <v>N/A</v>
      </c>
      <c r="Z343" s="3" t="str">
        <f t="shared" si="123"/>
        <v>N/A</v>
      </c>
      <c r="AA343" s="3" t="str">
        <f t="shared" si="124"/>
        <v>N/A</v>
      </c>
      <c r="AB343" s="3" t="str">
        <f t="shared" si="125"/>
        <v>N/A</v>
      </c>
      <c r="AC343" s="3" t="str">
        <f t="shared" si="126"/>
        <v>N/A</v>
      </c>
      <c r="AD343" s="3" t="str">
        <f t="shared" si="127"/>
        <v>N/A</v>
      </c>
    </row>
    <row r="344" spans="1:30" x14ac:dyDescent="0.35">
      <c r="A344" t="s">
        <v>180</v>
      </c>
      <c r="B344" t="s">
        <v>263</v>
      </c>
      <c r="C344" t="s">
        <v>1121</v>
      </c>
      <c r="D344" t="s">
        <v>118</v>
      </c>
      <c r="E344" s="1">
        <v>16138</v>
      </c>
      <c r="F344" s="2" t="s">
        <v>1464</v>
      </c>
      <c r="G344" s="2">
        <v>42.73</v>
      </c>
      <c r="H344" t="s">
        <v>1197</v>
      </c>
      <c r="I344" s="3">
        <f t="shared" si="128"/>
        <v>96828</v>
      </c>
      <c r="J344" s="3">
        <f t="shared" si="129"/>
        <v>98764.56</v>
      </c>
      <c r="K344" s="3">
        <f t="shared" si="130"/>
        <v>100862.5</v>
      </c>
      <c r="L344" s="3">
        <f t="shared" si="131"/>
        <v>102153.54000000001</v>
      </c>
      <c r="M344" t="str">
        <f t="shared" si="110"/>
        <v>N/A</v>
      </c>
      <c r="N344" s="3" t="str">
        <f t="shared" si="111"/>
        <v>N/A</v>
      </c>
      <c r="O344" s="3">
        <f t="shared" si="112"/>
        <v>98764.56</v>
      </c>
      <c r="P344" s="3" t="str">
        <f t="shared" si="113"/>
        <v>N/A</v>
      </c>
      <c r="Q344" s="3" t="str">
        <f t="shared" si="114"/>
        <v>N/A</v>
      </c>
      <c r="R344" s="3" t="str">
        <f t="shared" si="115"/>
        <v>N/A</v>
      </c>
      <c r="S344" s="3" t="str">
        <f t="shared" si="116"/>
        <v>N/A</v>
      </c>
      <c r="T344" s="3" t="str">
        <f t="shared" si="117"/>
        <v>N/A</v>
      </c>
      <c r="U344" s="3" t="str">
        <f t="shared" si="118"/>
        <v>N/A</v>
      </c>
      <c r="V344" s="3" t="str">
        <f t="shared" si="119"/>
        <v>N/A</v>
      </c>
      <c r="W344" s="3" t="str">
        <f t="shared" si="120"/>
        <v>N/A</v>
      </c>
      <c r="X344" s="3" t="str">
        <f t="shared" si="121"/>
        <v>N/A</v>
      </c>
      <c r="Y344" s="3" t="str">
        <f t="shared" si="122"/>
        <v>N/A</v>
      </c>
      <c r="Z344" s="3" t="str">
        <f t="shared" si="123"/>
        <v>N/A</v>
      </c>
      <c r="AA344" s="3" t="str">
        <f t="shared" si="124"/>
        <v>N/A</v>
      </c>
      <c r="AB344" s="3" t="str">
        <f t="shared" si="125"/>
        <v>N/A</v>
      </c>
      <c r="AC344" s="3" t="str">
        <f t="shared" si="126"/>
        <v>N/A</v>
      </c>
      <c r="AD344" s="3" t="str">
        <f t="shared" si="127"/>
        <v>N/A</v>
      </c>
    </row>
    <row r="345" spans="1:30" x14ac:dyDescent="0.35">
      <c r="A345" t="s">
        <v>180</v>
      </c>
      <c r="B345" t="s">
        <v>392</v>
      </c>
      <c r="C345" t="s">
        <v>1125</v>
      </c>
      <c r="D345" t="s">
        <v>118</v>
      </c>
      <c r="E345" s="1">
        <v>17551</v>
      </c>
      <c r="F345" s="2" t="s">
        <v>1510</v>
      </c>
      <c r="G345" s="2">
        <v>50.39</v>
      </c>
      <c r="H345" t="s">
        <v>187</v>
      </c>
      <c r="I345" s="3">
        <f t="shared" si="128"/>
        <v>105306</v>
      </c>
      <c r="J345" s="3">
        <f t="shared" si="129"/>
        <v>107412.12</v>
      </c>
      <c r="K345" s="3">
        <f t="shared" si="130"/>
        <v>109693.75</v>
      </c>
      <c r="L345" s="3">
        <f t="shared" si="131"/>
        <v>111097.83</v>
      </c>
      <c r="M345" t="str">
        <f t="shared" si="110"/>
        <v>N/A</v>
      </c>
      <c r="N345" s="3" t="str">
        <f t="shared" si="111"/>
        <v>N/A</v>
      </c>
      <c r="O345" s="3">
        <f t="shared" si="112"/>
        <v>107412.12</v>
      </c>
      <c r="P345" s="3" t="str">
        <f t="shared" si="113"/>
        <v>N/A</v>
      </c>
      <c r="Q345" s="3" t="str">
        <f t="shared" si="114"/>
        <v>N/A</v>
      </c>
      <c r="R345" s="3" t="str">
        <f t="shared" si="115"/>
        <v>N/A</v>
      </c>
      <c r="S345" s="3" t="str">
        <f t="shared" si="116"/>
        <v>N/A</v>
      </c>
      <c r="T345" s="3" t="str">
        <f t="shared" si="117"/>
        <v>N/A</v>
      </c>
      <c r="U345" s="3" t="str">
        <f t="shared" si="118"/>
        <v>N/A</v>
      </c>
      <c r="V345" s="3" t="str">
        <f t="shared" si="119"/>
        <v>N/A</v>
      </c>
      <c r="W345" s="3" t="str">
        <f t="shared" si="120"/>
        <v>N/A</v>
      </c>
      <c r="X345" s="3" t="str">
        <f t="shared" si="121"/>
        <v>N/A</v>
      </c>
      <c r="Y345" s="3" t="str">
        <f t="shared" si="122"/>
        <v>N/A</v>
      </c>
      <c r="Z345" s="3" t="str">
        <f t="shared" si="123"/>
        <v>N/A</v>
      </c>
      <c r="AA345" s="3" t="str">
        <f t="shared" si="124"/>
        <v>N/A</v>
      </c>
      <c r="AB345" s="3" t="str">
        <f t="shared" si="125"/>
        <v>N/A</v>
      </c>
      <c r="AC345" s="3" t="str">
        <f t="shared" si="126"/>
        <v>N/A</v>
      </c>
      <c r="AD345" s="3" t="str">
        <f t="shared" si="127"/>
        <v>N/A</v>
      </c>
    </row>
    <row r="346" spans="1:30" x14ac:dyDescent="0.35">
      <c r="A346" t="s">
        <v>180</v>
      </c>
      <c r="B346" t="s">
        <v>202</v>
      </c>
      <c r="C346" t="s">
        <v>1141</v>
      </c>
      <c r="D346" t="s">
        <v>118</v>
      </c>
      <c r="E346" s="1">
        <v>4450</v>
      </c>
      <c r="F346" s="2" t="s">
        <v>1460</v>
      </c>
      <c r="G346" s="2">
        <v>10.130000000000001</v>
      </c>
      <c r="H346" t="s">
        <v>1197</v>
      </c>
      <c r="I346" s="3">
        <f t="shared" si="128"/>
        <v>26700</v>
      </c>
      <c r="J346" s="3">
        <f t="shared" si="129"/>
        <v>27234</v>
      </c>
      <c r="K346" s="3">
        <f t="shared" si="130"/>
        <v>27812.5</v>
      </c>
      <c r="L346" s="3">
        <f t="shared" si="131"/>
        <v>28168.5</v>
      </c>
      <c r="M346" t="str">
        <f t="shared" si="110"/>
        <v>N/A</v>
      </c>
      <c r="N346" s="3" t="str">
        <f t="shared" si="111"/>
        <v>N/A</v>
      </c>
      <c r="O346" s="3">
        <f t="shared" si="112"/>
        <v>27234</v>
      </c>
      <c r="P346" s="3" t="str">
        <f t="shared" si="113"/>
        <v>N/A</v>
      </c>
      <c r="Q346" s="3" t="str">
        <f t="shared" si="114"/>
        <v>N/A</v>
      </c>
      <c r="R346" s="3" t="str">
        <f t="shared" si="115"/>
        <v>N/A</v>
      </c>
      <c r="S346" s="3" t="str">
        <f t="shared" si="116"/>
        <v>N/A</v>
      </c>
      <c r="T346" s="3" t="str">
        <f t="shared" si="117"/>
        <v>N/A</v>
      </c>
      <c r="U346" s="3" t="str">
        <f t="shared" si="118"/>
        <v>N/A</v>
      </c>
      <c r="V346" s="3" t="str">
        <f t="shared" si="119"/>
        <v>N/A</v>
      </c>
      <c r="W346" s="3" t="str">
        <f t="shared" si="120"/>
        <v>N/A</v>
      </c>
      <c r="X346" s="3" t="str">
        <f t="shared" si="121"/>
        <v>N/A</v>
      </c>
      <c r="Y346" s="3" t="str">
        <f t="shared" si="122"/>
        <v>N/A</v>
      </c>
      <c r="Z346" s="3" t="str">
        <f t="shared" si="123"/>
        <v>N/A</v>
      </c>
      <c r="AA346" s="3" t="str">
        <f t="shared" si="124"/>
        <v>N/A</v>
      </c>
      <c r="AB346" s="3" t="str">
        <f t="shared" si="125"/>
        <v>N/A</v>
      </c>
      <c r="AC346" s="3" t="str">
        <f t="shared" si="126"/>
        <v>N/A</v>
      </c>
      <c r="AD346" s="3" t="str">
        <f t="shared" si="127"/>
        <v>N/A</v>
      </c>
    </row>
    <row r="347" spans="1:30" x14ac:dyDescent="0.35">
      <c r="A347" t="s">
        <v>180</v>
      </c>
      <c r="B347" t="s">
        <v>323</v>
      </c>
      <c r="C347" t="s">
        <v>324</v>
      </c>
      <c r="D347" t="s">
        <v>112</v>
      </c>
      <c r="E347" s="1">
        <v>2507</v>
      </c>
      <c r="F347" s="2" t="s">
        <v>1527</v>
      </c>
      <c r="G347" s="2">
        <v>6.34</v>
      </c>
      <c r="H347" t="s">
        <v>1197</v>
      </c>
      <c r="I347" s="3">
        <f t="shared" si="128"/>
        <v>15042</v>
      </c>
      <c r="J347" s="3">
        <f t="shared" si="129"/>
        <v>15342.84</v>
      </c>
      <c r="K347" s="3">
        <f t="shared" si="130"/>
        <v>15668.75</v>
      </c>
      <c r="L347" s="3">
        <f t="shared" si="131"/>
        <v>15869.31</v>
      </c>
      <c r="M347" t="str">
        <f t="shared" si="110"/>
        <v>N/A</v>
      </c>
      <c r="N347" s="3" t="str">
        <f t="shared" si="111"/>
        <v>N/A</v>
      </c>
      <c r="O347" s="3" t="str">
        <f t="shared" si="112"/>
        <v>N/A</v>
      </c>
      <c r="P347" s="3" t="str">
        <f t="shared" si="113"/>
        <v>N/A</v>
      </c>
      <c r="Q347" s="3" t="str">
        <f t="shared" si="114"/>
        <v>N/A</v>
      </c>
      <c r="R347" s="3" t="str">
        <f t="shared" si="115"/>
        <v>N/A</v>
      </c>
      <c r="S347" s="3" t="str">
        <f t="shared" si="116"/>
        <v>N/A</v>
      </c>
      <c r="T347" s="3" t="str">
        <f t="shared" si="117"/>
        <v>N/A</v>
      </c>
      <c r="U347" s="3" t="str">
        <f t="shared" si="118"/>
        <v>N/A</v>
      </c>
      <c r="V347" s="3" t="str">
        <f t="shared" si="119"/>
        <v>N/A</v>
      </c>
      <c r="W347" s="3" t="str">
        <f t="shared" si="120"/>
        <v>N/A</v>
      </c>
      <c r="X347" s="3" t="str">
        <f t="shared" si="121"/>
        <v>N/A</v>
      </c>
      <c r="Y347" s="3">
        <f t="shared" si="122"/>
        <v>15342.84</v>
      </c>
      <c r="Z347" s="3" t="str">
        <f t="shared" si="123"/>
        <v>N/A</v>
      </c>
      <c r="AA347" s="3" t="str">
        <f t="shared" si="124"/>
        <v>N/A</v>
      </c>
      <c r="AB347" s="3" t="str">
        <f t="shared" si="125"/>
        <v>N/A</v>
      </c>
      <c r="AC347" s="3" t="str">
        <f t="shared" si="126"/>
        <v>N/A</v>
      </c>
      <c r="AD347" s="3" t="str">
        <f t="shared" si="127"/>
        <v>N/A</v>
      </c>
    </row>
    <row r="348" spans="1:30" x14ac:dyDescent="0.35">
      <c r="A348" t="s">
        <v>180</v>
      </c>
      <c r="B348" t="s">
        <v>202</v>
      </c>
      <c r="C348" t="s">
        <v>384</v>
      </c>
      <c r="D348" t="s">
        <v>112</v>
      </c>
      <c r="E348">
        <v>613</v>
      </c>
      <c r="F348" s="2" t="s">
        <v>1526</v>
      </c>
      <c r="G348" s="2">
        <v>1.4</v>
      </c>
      <c r="H348" t="s">
        <v>1197</v>
      </c>
      <c r="I348" s="3" t="str">
        <f t="shared" si="128"/>
        <v>not eligible</v>
      </c>
      <c r="J348" s="3" t="str">
        <f t="shared" si="129"/>
        <v>not eligible</v>
      </c>
      <c r="K348" s="3" t="str">
        <f t="shared" si="130"/>
        <v>not eligible</v>
      </c>
      <c r="L348" s="3" t="str">
        <f t="shared" si="131"/>
        <v>not eligible</v>
      </c>
      <c r="M348" t="str">
        <f t="shared" si="110"/>
        <v>N/A</v>
      </c>
      <c r="N348" s="3" t="str">
        <f t="shared" si="111"/>
        <v>N/A</v>
      </c>
      <c r="O348" s="3" t="str">
        <f t="shared" si="112"/>
        <v>N/A</v>
      </c>
      <c r="P348" s="3" t="str">
        <f t="shared" si="113"/>
        <v>N/A</v>
      </c>
      <c r="Q348" s="3" t="str">
        <f t="shared" si="114"/>
        <v>N/A</v>
      </c>
      <c r="R348" s="3" t="str">
        <f t="shared" si="115"/>
        <v>N/A</v>
      </c>
      <c r="S348" s="3" t="str">
        <f t="shared" si="116"/>
        <v>N/A</v>
      </c>
      <c r="T348" s="3" t="str">
        <f t="shared" si="117"/>
        <v>N/A</v>
      </c>
      <c r="U348" s="3" t="str">
        <f t="shared" si="118"/>
        <v>N/A</v>
      </c>
      <c r="V348" s="3" t="str">
        <f t="shared" si="119"/>
        <v>N/A</v>
      </c>
      <c r="W348" s="3" t="str">
        <f t="shared" si="120"/>
        <v>N/A</v>
      </c>
      <c r="X348" s="3" t="str">
        <f t="shared" si="121"/>
        <v>N/A</v>
      </c>
      <c r="Y348" s="3" t="str">
        <f t="shared" si="122"/>
        <v>not eligible</v>
      </c>
      <c r="Z348" s="3" t="str">
        <f t="shared" si="123"/>
        <v>N/A</v>
      </c>
      <c r="AA348" s="3" t="str">
        <f t="shared" si="124"/>
        <v>N/A</v>
      </c>
      <c r="AB348" s="3" t="str">
        <f t="shared" si="125"/>
        <v>N/A</v>
      </c>
      <c r="AC348" s="3" t="str">
        <f t="shared" si="126"/>
        <v>N/A</v>
      </c>
      <c r="AD348" s="3" t="str">
        <f t="shared" si="127"/>
        <v>N/A</v>
      </c>
    </row>
    <row r="349" spans="1:30" x14ac:dyDescent="0.35">
      <c r="A349" t="s">
        <v>180</v>
      </c>
      <c r="B349" t="s">
        <v>305</v>
      </c>
      <c r="C349" t="s">
        <v>494</v>
      </c>
      <c r="D349" t="s">
        <v>112</v>
      </c>
      <c r="E349">
        <v>500</v>
      </c>
      <c r="F349" s="2" t="s">
        <v>1529</v>
      </c>
      <c r="G349" s="2">
        <v>1.18</v>
      </c>
      <c r="H349" t="s">
        <v>1197</v>
      </c>
      <c r="I349" s="3" t="str">
        <f t="shared" si="128"/>
        <v>not eligible</v>
      </c>
      <c r="J349" s="3" t="str">
        <f t="shared" si="129"/>
        <v>not eligible</v>
      </c>
      <c r="K349" s="3" t="str">
        <f t="shared" si="130"/>
        <v>not eligible</v>
      </c>
      <c r="L349" s="3" t="str">
        <f t="shared" si="131"/>
        <v>not eligible</v>
      </c>
      <c r="M349" t="str">
        <f t="shared" si="110"/>
        <v>N/A</v>
      </c>
      <c r="N349" s="3" t="str">
        <f t="shared" si="111"/>
        <v>N/A</v>
      </c>
      <c r="O349" s="3" t="str">
        <f t="shared" si="112"/>
        <v>N/A</v>
      </c>
      <c r="P349" s="3" t="str">
        <f t="shared" si="113"/>
        <v>N/A</v>
      </c>
      <c r="Q349" s="3" t="str">
        <f t="shared" si="114"/>
        <v>N/A</v>
      </c>
      <c r="R349" s="3" t="str">
        <f t="shared" si="115"/>
        <v>N/A</v>
      </c>
      <c r="S349" s="3" t="str">
        <f t="shared" si="116"/>
        <v>N/A</v>
      </c>
      <c r="T349" s="3" t="str">
        <f t="shared" si="117"/>
        <v>N/A</v>
      </c>
      <c r="U349" s="3" t="str">
        <f t="shared" si="118"/>
        <v>N/A</v>
      </c>
      <c r="V349" s="3" t="str">
        <f t="shared" si="119"/>
        <v>N/A</v>
      </c>
      <c r="W349" s="3" t="str">
        <f t="shared" si="120"/>
        <v>N/A</v>
      </c>
      <c r="X349" s="3" t="str">
        <f t="shared" si="121"/>
        <v>N/A</v>
      </c>
      <c r="Y349" s="3" t="str">
        <f t="shared" si="122"/>
        <v>not eligible</v>
      </c>
      <c r="Z349" s="3" t="str">
        <f t="shared" si="123"/>
        <v>N/A</v>
      </c>
      <c r="AA349" s="3" t="str">
        <f t="shared" si="124"/>
        <v>N/A</v>
      </c>
      <c r="AB349" s="3" t="str">
        <f t="shared" si="125"/>
        <v>N/A</v>
      </c>
      <c r="AC349" s="3" t="str">
        <f t="shared" si="126"/>
        <v>N/A</v>
      </c>
      <c r="AD349" s="3" t="str">
        <f t="shared" si="127"/>
        <v>N/A</v>
      </c>
    </row>
    <row r="350" spans="1:30" x14ac:dyDescent="0.35">
      <c r="A350" t="s">
        <v>180</v>
      </c>
      <c r="B350" t="s">
        <v>375</v>
      </c>
      <c r="C350" t="s">
        <v>957</v>
      </c>
      <c r="D350" t="s">
        <v>112</v>
      </c>
      <c r="E350">
        <v>410</v>
      </c>
      <c r="F350" s="2" t="s">
        <v>1528</v>
      </c>
      <c r="G350" s="2">
        <v>1.01</v>
      </c>
      <c r="H350" t="s">
        <v>1197</v>
      </c>
      <c r="I350" s="3" t="str">
        <f t="shared" si="128"/>
        <v>not eligible</v>
      </c>
      <c r="J350" s="3" t="str">
        <f t="shared" si="129"/>
        <v>not eligible</v>
      </c>
      <c r="K350" s="3" t="str">
        <f t="shared" si="130"/>
        <v>not eligible</v>
      </c>
      <c r="L350" s="3" t="str">
        <f t="shared" si="131"/>
        <v>not eligible</v>
      </c>
      <c r="M350" t="str">
        <f t="shared" si="110"/>
        <v>N/A</v>
      </c>
      <c r="N350" s="3" t="str">
        <f t="shared" si="111"/>
        <v>N/A</v>
      </c>
      <c r="O350" s="3" t="str">
        <f t="shared" si="112"/>
        <v>N/A</v>
      </c>
      <c r="P350" s="3" t="str">
        <f t="shared" si="113"/>
        <v>N/A</v>
      </c>
      <c r="Q350" s="3" t="str">
        <f t="shared" si="114"/>
        <v>N/A</v>
      </c>
      <c r="R350" s="3" t="str">
        <f t="shared" si="115"/>
        <v>N/A</v>
      </c>
      <c r="S350" s="3" t="str">
        <f t="shared" si="116"/>
        <v>N/A</v>
      </c>
      <c r="T350" s="3" t="str">
        <f t="shared" si="117"/>
        <v>N/A</v>
      </c>
      <c r="U350" s="3" t="str">
        <f t="shared" si="118"/>
        <v>N/A</v>
      </c>
      <c r="V350" s="3" t="str">
        <f t="shared" si="119"/>
        <v>N/A</v>
      </c>
      <c r="W350" s="3" t="str">
        <f t="shared" si="120"/>
        <v>N/A</v>
      </c>
      <c r="X350" s="3" t="str">
        <f t="shared" si="121"/>
        <v>N/A</v>
      </c>
      <c r="Y350" s="3" t="str">
        <f t="shared" si="122"/>
        <v>not eligible</v>
      </c>
      <c r="Z350" s="3" t="str">
        <f t="shared" si="123"/>
        <v>N/A</v>
      </c>
      <c r="AA350" s="3" t="str">
        <f t="shared" si="124"/>
        <v>N/A</v>
      </c>
      <c r="AB350" s="3" t="str">
        <f t="shared" si="125"/>
        <v>N/A</v>
      </c>
      <c r="AC350" s="3" t="str">
        <f t="shared" si="126"/>
        <v>N/A</v>
      </c>
      <c r="AD350" s="3" t="str">
        <f t="shared" si="127"/>
        <v>N/A</v>
      </c>
    </row>
    <row r="351" spans="1:30" x14ac:dyDescent="0.35">
      <c r="A351" t="s">
        <v>180</v>
      </c>
      <c r="B351" t="s">
        <v>432</v>
      </c>
      <c r="C351" t="s">
        <v>486</v>
      </c>
      <c r="D351" t="s">
        <v>128</v>
      </c>
      <c r="E351" s="1">
        <v>2622</v>
      </c>
      <c r="F351" s="2" t="s">
        <v>1212</v>
      </c>
      <c r="G351" s="2">
        <v>6.55</v>
      </c>
      <c r="H351" t="s">
        <v>1197</v>
      </c>
      <c r="I351" s="3">
        <f t="shared" si="128"/>
        <v>15732</v>
      </c>
      <c r="J351" s="3">
        <f t="shared" si="129"/>
        <v>16046.64</v>
      </c>
      <c r="K351" s="3">
        <f t="shared" si="130"/>
        <v>16387.5</v>
      </c>
      <c r="L351" s="3">
        <f t="shared" si="131"/>
        <v>16597.259999999998</v>
      </c>
      <c r="M351" t="str">
        <f t="shared" si="110"/>
        <v>N/A</v>
      </c>
      <c r="N351" s="3" t="str">
        <f t="shared" si="111"/>
        <v>N/A</v>
      </c>
      <c r="O351" s="3" t="str">
        <f t="shared" si="112"/>
        <v>N/A</v>
      </c>
      <c r="P351" s="3" t="str">
        <f t="shared" si="113"/>
        <v>N/A</v>
      </c>
      <c r="Q351" s="3" t="str">
        <f t="shared" si="114"/>
        <v>N/A</v>
      </c>
      <c r="R351" s="3" t="str">
        <f t="shared" si="115"/>
        <v>N/A</v>
      </c>
      <c r="S351" s="3" t="str">
        <f t="shared" si="116"/>
        <v>N/A</v>
      </c>
      <c r="T351" s="3" t="str">
        <f t="shared" si="117"/>
        <v>N/A</v>
      </c>
      <c r="U351" s="3" t="str">
        <f t="shared" si="118"/>
        <v>N/A</v>
      </c>
      <c r="V351" s="3" t="str">
        <f t="shared" si="119"/>
        <v>N/A</v>
      </c>
      <c r="W351" s="3" t="str">
        <f t="shared" si="120"/>
        <v>N/A</v>
      </c>
      <c r="X351" s="3" t="str">
        <f t="shared" si="121"/>
        <v>N/A</v>
      </c>
      <c r="Y351" s="3" t="str">
        <f t="shared" si="122"/>
        <v>N/A</v>
      </c>
      <c r="Z351" s="3">
        <f t="shared" si="123"/>
        <v>16046.64</v>
      </c>
      <c r="AA351" s="3" t="str">
        <f t="shared" si="124"/>
        <v>N/A</v>
      </c>
      <c r="AB351" s="3" t="str">
        <f t="shared" si="125"/>
        <v>N/A</v>
      </c>
      <c r="AC351" s="3" t="str">
        <f t="shared" si="126"/>
        <v>N/A</v>
      </c>
      <c r="AD351" s="3" t="str">
        <f t="shared" si="127"/>
        <v>N/A</v>
      </c>
    </row>
    <row r="352" spans="1:30" x14ac:dyDescent="0.35">
      <c r="A352" t="s">
        <v>180</v>
      </c>
      <c r="B352" t="s">
        <v>244</v>
      </c>
      <c r="C352" t="s">
        <v>691</v>
      </c>
      <c r="D352" t="s">
        <v>128</v>
      </c>
      <c r="E352" s="1">
        <v>3774</v>
      </c>
      <c r="F352" s="2" t="s">
        <v>1530</v>
      </c>
      <c r="G352" s="2">
        <v>9.11</v>
      </c>
      <c r="H352" t="s">
        <v>1197</v>
      </c>
      <c r="I352" s="3">
        <f t="shared" si="128"/>
        <v>22644</v>
      </c>
      <c r="J352" s="3">
        <f t="shared" si="129"/>
        <v>23096.880000000001</v>
      </c>
      <c r="K352" s="3">
        <f t="shared" si="130"/>
        <v>23587.5</v>
      </c>
      <c r="L352" s="3">
        <f t="shared" si="131"/>
        <v>23889.420000000002</v>
      </c>
      <c r="M352" t="str">
        <f t="shared" si="110"/>
        <v>N/A</v>
      </c>
      <c r="N352" s="3" t="str">
        <f t="shared" si="111"/>
        <v>N/A</v>
      </c>
      <c r="O352" s="3" t="str">
        <f t="shared" si="112"/>
        <v>N/A</v>
      </c>
      <c r="P352" s="3" t="str">
        <f t="shared" si="113"/>
        <v>N/A</v>
      </c>
      <c r="Q352" s="3" t="str">
        <f t="shared" si="114"/>
        <v>N/A</v>
      </c>
      <c r="R352" s="3" t="str">
        <f t="shared" si="115"/>
        <v>N/A</v>
      </c>
      <c r="S352" s="3" t="str">
        <f t="shared" si="116"/>
        <v>N/A</v>
      </c>
      <c r="T352" s="3" t="str">
        <f t="shared" si="117"/>
        <v>N/A</v>
      </c>
      <c r="U352" s="3" t="str">
        <f t="shared" si="118"/>
        <v>N/A</v>
      </c>
      <c r="V352" s="3" t="str">
        <f t="shared" si="119"/>
        <v>N/A</v>
      </c>
      <c r="W352" s="3" t="str">
        <f t="shared" si="120"/>
        <v>N/A</v>
      </c>
      <c r="X352" s="3" t="str">
        <f t="shared" si="121"/>
        <v>N/A</v>
      </c>
      <c r="Y352" s="3" t="str">
        <f t="shared" si="122"/>
        <v>N/A</v>
      </c>
      <c r="Z352" s="3">
        <f t="shared" si="123"/>
        <v>23096.880000000001</v>
      </c>
      <c r="AA352" s="3" t="str">
        <f t="shared" si="124"/>
        <v>N/A</v>
      </c>
      <c r="AB352" s="3" t="str">
        <f t="shared" si="125"/>
        <v>N/A</v>
      </c>
      <c r="AC352" s="3" t="str">
        <f t="shared" si="126"/>
        <v>N/A</v>
      </c>
      <c r="AD352" s="3" t="str">
        <f t="shared" si="127"/>
        <v>N/A</v>
      </c>
    </row>
    <row r="353" spans="1:30" x14ac:dyDescent="0.35">
      <c r="A353" t="s">
        <v>180</v>
      </c>
      <c r="B353" t="s">
        <v>299</v>
      </c>
      <c r="C353" t="s">
        <v>828</v>
      </c>
      <c r="D353" t="s">
        <v>128</v>
      </c>
      <c r="E353" s="1">
        <v>2856</v>
      </c>
      <c r="F353" s="2" t="s">
        <v>1531</v>
      </c>
      <c r="G353" s="2">
        <v>7.11</v>
      </c>
      <c r="H353" t="s">
        <v>1197</v>
      </c>
      <c r="I353" s="3">
        <f t="shared" si="128"/>
        <v>17136</v>
      </c>
      <c r="J353" s="3">
        <f t="shared" si="129"/>
        <v>17478.72</v>
      </c>
      <c r="K353" s="3">
        <f t="shared" si="130"/>
        <v>17850</v>
      </c>
      <c r="L353" s="3">
        <f t="shared" si="131"/>
        <v>18078.48</v>
      </c>
      <c r="M353" t="str">
        <f t="shared" si="110"/>
        <v>N/A</v>
      </c>
      <c r="N353" s="3" t="str">
        <f t="shared" si="111"/>
        <v>N/A</v>
      </c>
      <c r="O353" s="3" t="str">
        <f t="shared" si="112"/>
        <v>N/A</v>
      </c>
      <c r="P353" s="3" t="str">
        <f t="shared" si="113"/>
        <v>N/A</v>
      </c>
      <c r="Q353" s="3" t="str">
        <f t="shared" si="114"/>
        <v>N/A</v>
      </c>
      <c r="R353" s="3" t="str">
        <f t="shared" si="115"/>
        <v>N/A</v>
      </c>
      <c r="S353" s="3" t="str">
        <f t="shared" si="116"/>
        <v>N/A</v>
      </c>
      <c r="T353" s="3" t="str">
        <f t="shared" si="117"/>
        <v>N/A</v>
      </c>
      <c r="U353" s="3" t="str">
        <f t="shared" si="118"/>
        <v>N/A</v>
      </c>
      <c r="V353" s="3" t="str">
        <f t="shared" si="119"/>
        <v>N/A</v>
      </c>
      <c r="W353" s="3" t="str">
        <f t="shared" si="120"/>
        <v>N/A</v>
      </c>
      <c r="X353" s="3" t="str">
        <f t="shared" si="121"/>
        <v>N/A</v>
      </c>
      <c r="Y353" s="3" t="str">
        <f t="shared" si="122"/>
        <v>N/A</v>
      </c>
      <c r="Z353" s="3">
        <f t="shared" si="123"/>
        <v>17478.72</v>
      </c>
      <c r="AA353" s="3" t="str">
        <f t="shared" si="124"/>
        <v>N/A</v>
      </c>
      <c r="AB353" s="3" t="str">
        <f t="shared" si="125"/>
        <v>N/A</v>
      </c>
      <c r="AC353" s="3" t="str">
        <f t="shared" si="126"/>
        <v>N/A</v>
      </c>
      <c r="AD353" s="3" t="str">
        <f t="shared" si="127"/>
        <v>N/A</v>
      </c>
    </row>
    <row r="354" spans="1:30" x14ac:dyDescent="0.35">
      <c r="A354" t="s">
        <v>180</v>
      </c>
      <c r="B354" t="s">
        <v>219</v>
      </c>
      <c r="C354" t="s">
        <v>952</v>
      </c>
      <c r="D354" t="s">
        <v>128</v>
      </c>
      <c r="E354" s="1">
        <v>2011</v>
      </c>
      <c r="F354" s="2" t="s">
        <v>1229</v>
      </c>
      <c r="G354" s="2">
        <v>4.0599999999999996</v>
      </c>
      <c r="H354" t="s">
        <v>1197</v>
      </c>
      <c r="I354" s="3">
        <f t="shared" si="128"/>
        <v>12066</v>
      </c>
      <c r="J354" s="3">
        <f t="shared" si="129"/>
        <v>12307.32</v>
      </c>
      <c r="K354" s="3">
        <f t="shared" si="130"/>
        <v>12568.75</v>
      </c>
      <c r="L354" s="3">
        <f t="shared" si="131"/>
        <v>12729.630000000001</v>
      </c>
      <c r="M354" t="str">
        <f t="shared" si="110"/>
        <v>N/A</v>
      </c>
      <c r="N354" s="3" t="str">
        <f t="shared" si="111"/>
        <v>N/A</v>
      </c>
      <c r="O354" s="3" t="str">
        <f t="shared" si="112"/>
        <v>N/A</v>
      </c>
      <c r="P354" s="3" t="str">
        <f t="shared" si="113"/>
        <v>N/A</v>
      </c>
      <c r="Q354" s="3" t="str">
        <f t="shared" si="114"/>
        <v>N/A</v>
      </c>
      <c r="R354" s="3" t="str">
        <f t="shared" si="115"/>
        <v>N/A</v>
      </c>
      <c r="S354" s="3" t="str">
        <f t="shared" si="116"/>
        <v>N/A</v>
      </c>
      <c r="T354" s="3" t="str">
        <f t="shared" si="117"/>
        <v>N/A</v>
      </c>
      <c r="U354" s="3" t="str">
        <f t="shared" si="118"/>
        <v>N/A</v>
      </c>
      <c r="V354" s="3" t="str">
        <f t="shared" si="119"/>
        <v>N/A</v>
      </c>
      <c r="W354" s="3" t="str">
        <f t="shared" si="120"/>
        <v>N/A</v>
      </c>
      <c r="X354" s="3" t="str">
        <f t="shared" si="121"/>
        <v>N/A</v>
      </c>
      <c r="Y354" s="3" t="str">
        <f t="shared" si="122"/>
        <v>N/A</v>
      </c>
      <c r="Z354" s="3">
        <f t="shared" si="123"/>
        <v>12307.32</v>
      </c>
      <c r="AA354" s="3" t="str">
        <f t="shared" si="124"/>
        <v>N/A</v>
      </c>
      <c r="AB354" s="3" t="str">
        <f t="shared" si="125"/>
        <v>N/A</v>
      </c>
      <c r="AC354" s="3" t="str">
        <f t="shared" si="126"/>
        <v>N/A</v>
      </c>
      <c r="AD354" s="3" t="str">
        <f t="shared" si="127"/>
        <v>N/A</v>
      </c>
    </row>
    <row r="355" spans="1:30" x14ac:dyDescent="0.35">
      <c r="A355" t="s">
        <v>180</v>
      </c>
      <c r="B355" t="s">
        <v>240</v>
      </c>
      <c r="C355" t="s">
        <v>953</v>
      </c>
      <c r="D355" t="s">
        <v>128</v>
      </c>
      <c r="E355">
        <v>998</v>
      </c>
      <c r="F355" s="2" t="s">
        <v>1434</v>
      </c>
      <c r="G355" s="2">
        <v>2.06</v>
      </c>
      <c r="H355" t="s">
        <v>1197</v>
      </c>
      <c r="I355" s="3" t="str">
        <f t="shared" si="128"/>
        <v>not eligible</v>
      </c>
      <c r="J355" s="3" t="str">
        <f t="shared" si="129"/>
        <v>not eligible</v>
      </c>
      <c r="K355" s="3" t="str">
        <f t="shared" si="130"/>
        <v>not eligible</v>
      </c>
      <c r="L355" s="3" t="str">
        <f t="shared" si="131"/>
        <v>not eligible</v>
      </c>
      <c r="M355" t="str">
        <f t="shared" si="110"/>
        <v>N/A</v>
      </c>
      <c r="N355" s="3" t="str">
        <f t="shared" si="111"/>
        <v>N/A</v>
      </c>
      <c r="O355" s="3" t="str">
        <f t="shared" si="112"/>
        <v>N/A</v>
      </c>
      <c r="P355" s="3" t="str">
        <f t="shared" si="113"/>
        <v>N/A</v>
      </c>
      <c r="Q355" s="3" t="str">
        <f t="shared" si="114"/>
        <v>N/A</v>
      </c>
      <c r="R355" s="3" t="str">
        <f t="shared" si="115"/>
        <v>N/A</v>
      </c>
      <c r="S355" s="3" t="str">
        <f t="shared" si="116"/>
        <v>N/A</v>
      </c>
      <c r="T355" s="3" t="str">
        <f t="shared" si="117"/>
        <v>N/A</v>
      </c>
      <c r="U355" s="3" t="str">
        <f t="shared" si="118"/>
        <v>N/A</v>
      </c>
      <c r="V355" s="3" t="str">
        <f t="shared" si="119"/>
        <v>N/A</v>
      </c>
      <c r="W355" s="3" t="str">
        <f t="shared" si="120"/>
        <v>N/A</v>
      </c>
      <c r="X355" s="3" t="str">
        <f t="shared" si="121"/>
        <v>N/A</v>
      </c>
      <c r="Y355" s="3" t="str">
        <f t="shared" si="122"/>
        <v>N/A</v>
      </c>
      <c r="Z355" s="3" t="str">
        <f t="shared" si="123"/>
        <v>not eligible</v>
      </c>
      <c r="AA355" s="3" t="str">
        <f t="shared" si="124"/>
        <v>N/A</v>
      </c>
      <c r="AB355" s="3" t="str">
        <f t="shared" si="125"/>
        <v>N/A</v>
      </c>
      <c r="AC355" s="3" t="str">
        <f t="shared" si="126"/>
        <v>N/A</v>
      </c>
      <c r="AD355" s="3" t="str">
        <f t="shared" si="127"/>
        <v>N/A</v>
      </c>
    </row>
    <row r="356" spans="1:30" x14ac:dyDescent="0.35">
      <c r="A356" t="s">
        <v>180</v>
      </c>
      <c r="B356" t="s">
        <v>192</v>
      </c>
      <c r="C356" t="s">
        <v>1031</v>
      </c>
      <c r="D356" t="s">
        <v>128</v>
      </c>
      <c r="E356" s="1">
        <v>2244</v>
      </c>
      <c r="F356" s="2" t="s">
        <v>1534</v>
      </c>
      <c r="G356" s="2">
        <v>4.5599999999999996</v>
      </c>
      <c r="H356" t="s">
        <v>1197</v>
      </c>
      <c r="I356" s="3">
        <f t="shared" si="128"/>
        <v>13464</v>
      </c>
      <c r="J356" s="3">
        <f t="shared" si="129"/>
        <v>13733.28</v>
      </c>
      <c r="K356" s="3">
        <f t="shared" si="130"/>
        <v>14025</v>
      </c>
      <c r="L356" s="3">
        <f t="shared" si="131"/>
        <v>14204.52</v>
      </c>
      <c r="M356" t="str">
        <f t="shared" si="110"/>
        <v>N/A</v>
      </c>
      <c r="N356" s="3" t="str">
        <f t="shared" si="111"/>
        <v>N/A</v>
      </c>
      <c r="O356" s="3" t="str">
        <f t="shared" si="112"/>
        <v>N/A</v>
      </c>
      <c r="P356" s="3" t="str">
        <f t="shared" si="113"/>
        <v>N/A</v>
      </c>
      <c r="Q356" s="3" t="str">
        <f t="shared" si="114"/>
        <v>N/A</v>
      </c>
      <c r="R356" s="3" t="str">
        <f t="shared" si="115"/>
        <v>N/A</v>
      </c>
      <c r="S356" s="3" t="str">
        <f t="shared" si="116"/>
        <v>N/A</v>
      </c>
      <c r="T356" s="3" t="str">
        <f t="shared" si="117"/>
        <v>N/A</v>
      </c>
      <c r="U356" s="3" t="str">
        <f t="shared" si="118"/>
        <v>N/A</v>
      </c>
      <c r="V356" s="3" t="str">
        <f t="shared" si="119"/>
        <v>N/A</v>
      </c>
      <c r="W356" s="3" t="str">
        <f t="shared" si="120"/>
        <v>N/A</v>
      </c>
      <c r="X356" s="3" t="str">
        <f t="shared" si="121"/>
        <v>N/A</v>
      </c>
      <c r="Y356" s="3" t="str">
        <f t="shared" si="122"/>
        <v>N/A</v>
      </c>
      <c r="Z356" s="3">
        <f t="shared" si="123"/>
        <v>13733.28</v>
      </c>
      <c r="AA356" s="3" t="str">
        <f t="shared" si="124"/>
        <v>N/A</v>
      </c>
      <c r="AB356" s="3" t="str">
        <f t="shared" si="125"/>
        <v>N/A</v>
      </c>
      <c r="AC356" s="3" t="str">
        <f t="shared" si="126"/>
        <v>N/A</v>
      </c>
      <c r="AD356" s="3" t="str">
        <f t="shared" si="127"/>
        <v>N/A</v>
      </c>
    </row>
    <row r="357" spans="1:30" x14ac:dyDescent="0.35">
      <c r="A357" t="s">
        <v>180</v>
      </c>
      <c r="B357" t="s">
        <v>367</v>
      </c>
      <c r="C357" t="s">
        <v>1055</v>
      </c>
      <c r="D357" t="s">
        <v>128</v>
      </c>
      <c r="E357" s="1">
        <v>6438</v>
      </c>
      <c r="F357" s="2" t="s">
        <v>1532</v>
      </c>
      <c r="G357" s="2">
        <v>16.03</v>
      </c>
      <c r="H357" t="s">
        <v>1197</v>
      </c>
      <c r="I357" s="3">
        <f t="shared" si="128"/>
        <v>38628</v>
      </c>
      <c r="J357" s="3">
        <f t="shared" si="129"/>
        <v>39400.559999999998</v>
      </c>
      <c r="K357" s="3">
        <f t="shared" si="130"/>
        <v>40237.5</v>
      </c>
      <c r="L357" s="3">
        <f t="shared" si="131"/>
        <v>40752.54</v>
      </c>
      <c r="M357" t="str">
        <f t="shared" si="110"/>
        <v>N/A</v>
      </c>
      <c r="N357" s="3" t="str">
        <f t="shared" si="111"/>
        <v>N/A</v>
      </c>
      <c r="O357" s="3" t="str">
        <f t="shared" si="112"/>
        <v>N/A</v>
      </c>
      <c r="P357" s="3" t="str">
        <f t="shared" si="113"/>
        <v>N/A</v>
      </c>
      <c r="Q357" s="3" t="str">
        <f t="shared" si="114"/>
        <v>N/A</v>
      </c>
      <c r="R357" s="3" t="str">
        <f t="shared" si="115"/>
        <v>N/A</v>
      </c>
      <c r="S357" s="3" t="str">
        <f t="shared" si="116"/>
        <v>N/A</v>
      </c>
      <c r="T357" s="3" t="str">
        <f t="shared" si="117"/>
        <v>N/A</v>
      </c>
      <c r="U357" s="3" t="str">
        <f t="shared" si="118"/>
        <v>N/A</v>
      </c>
      <c r="V357" s="3" t="str">
        <f t="shared" si="119"/>
        <v>N/A</v>
      </c>
      <c r="W357" s="3" t="str">
        <f t="shared" si="120"/>
        <v>N/A</v>
      </c>
      <c r="X357" s="3" t="str">
        <f t="shared" si="121"/>
        <v>N/A</v>
      </c>
      <c r="Y357" s="3" t="str">
        <f t="shared" si="122"/>
        <v>N/A</v>
      </c>
      <c r="Z357" s="3">
        <f t="shared" si="123"/>
        <v>39400.559999999998</v>
      </c>
      <c r="AA357" s="3" t="str">
        <f t="shared" si="124"/>
        <v>N/A</v>
      </c>
      <c r="AB357" s="3" t="str">
        <f t="shared" si="125"/>
        <v>N/A</v>
      </c>
      <c r="AC357" s="3" t="str">
        <f t="shared" si="126"/>
        <v>N/A</v>
      </c>
      <c r="AD357" s="3" t="str">
        <f t="shared" si="127"/>
        <v>N/A</v>
      </c>
    </row>
    <row r="358" spans="1:30" x14ac:dyDescent="0.35">
      <c r="A358" t="s">
        <v>180</v>
      </c>
      <c r="B358" t="s">
        <v>517</v>
      </c>
      <c r="C358" t="s">
        <v>1135</v>
      </c>
      <c r="D358" t="s">
        <v>128</v>
      </c>
      <c r="E358" s="1">
        <v>3314</v>
      </c>
      <c r="F358" s="2" t="s">
        <v>1533</v>
      </c>
      <c r="G358" s="2">
        <v>8.0299999999999994</v>
      </c>
      <c r="H358" t="s">
        <v>1197</v>
      </c>
      <c r="I358" s="3">
        <f t="shared" si="128"/>
        <v>19884</v>
      </c>
      <c r="J358" s="3">
        <f t="shared" si="129"/>
        <v>20281.68</v>
      </c>
      <c r="K358" s="3">
        <f t="shared" si="130"/>
        <v>20712.5</v>
      </c>
      <c r="L358" s="3">
        <f t="shared" si="131"/>
        <v>20977.62</v>
      </c>
      <c r="M358" t="str">
        <f t="shared" si="110"/>
        <v>N/A</v>
      </c>
      <c r="N358" s="3" t="str">
        <f t="shared" si="111"/>
        <v>N/A</v>
      </c>
      <c r="O358" s="3" t="str">
        <f t="shared" si="112"/>
        <v>N/A</v>
      </c>
      <c r="P358" s="3" t="str">
        <f t="shared" si="113"/>
        <v>N/A</v>
      </c>
      <c r="Q358" s="3" t="str">
        <f t="shared" si="114"/>
        <v>N/A</v>
      </c>
      <c r="R358" s="3" t="str">
        <f t="shared" si="115"/>
        <v>N/A</v>
      </c>
      <c r="S358" s="3" t="str">
        <f t="shared" si="116"/>
        <v>N/A</v>
      </c>
      <c r="T358" s="3" t="str">
        <f t="shared" si="117"/>
        <v>N/A</v>
      </c>
      <c r="U358" s="3" t="str">
        <f t="shared" si="118"/>
        <v>N/A</v>
      </c>
      <c r="V358" s="3" t="str">
        <f t="shared" si="119"/>
        <v>N/A</v>
      </c>
      <c r="W358" s="3" t="str">
        <f t="shared" si="120"/>
        <v>N/A</v>
      </c>
      <c r="X358" s="3" t="str">
        <f t="shared" si="121"/>
        <v>N/A</v>
      </c>
      <c r="Y358" s="3" t="str">
        <f t="shared" si="122"/>
        <v>N/A</v>
      </c>
      <c r="Z358" s="3">
        <f t="shared" si="123"/>
        <v>20281.68</v>
      </c>
      <c r="AA358" s="3" t="str">
        <f t="shared" si="124"/>
        <v>N/A</v>
      </c>
      <c r="AB358" s="3" t="str">
        <f t="shared" si="125"/>
        <v>N/A</v>
      </c>
      <c r="AC358" s="3" t="str">
        <f t="shared" si="126"/>
        <v>N/A</v>
      </c>
      <c r="AD358" s="3" t="str">
        <f t="shared" si="127"/>
        <v>N/A</v>
      </c>
    </row>
    <row r="359" spans="1:30" x14ac:dyDescent="0.35">
      <c r="A359" t="s">
        <v>180</v>
      </c>
      <c r="B359" t="s">
        <v>217</v>
      </c>
      <c r="C359" t="s">
        <v>218</v>
      </c>
      <c r="D359" t="s">
        <v>133</v>
      </c>
      <c r="E359">
        <v>597</v>
      </c>
      <c r="F359" s="2" t="s">
        <v>1535</v>
      </c>
      <c r="G359" s="2">
        <v>1.5</v>
      </c>
      <c r="H359" t="s">
        <v>1197</v>
      </c>
      <c r="I359" s="3" t="str">
        <f t="shared" si="128"/>
        <v>not eligible</v>
      </c>
      <c r="J359" s="3" t="str">
        <f t="shared" si="129"/>
        <v>not eligible</v>
      </c>
      <c r="K359" s="3" t="str">
        <f t="shared" si="130"/>
        <v>not eligible</v>
      </c>
      <c r="L359" s="3" t="str">
        <f t="shared" si="131"/>
        <v>not eligible</v>
      </c>
      <c r="M359" t="str">
        <f t="shared" si="110"/>
        <v>N/A</v>
      </c>
      <c r="N359" s="3" t="str">
        <f t="shared" si="111"/>
        <v>N/A</v>
      </c>
      <c r="O359" s="3" t="str">
        <f t="shared" si="112"/>
        <v>N/A</v>
      </c>
      <c r="P359" s="3" t="str">
        <f t="shared" si="113"/>
        <v>N/A</v>
      </c>
      <c r="Q359" s="3" t="str">
        <f t="shared" si="114"/>
        <v>N/A</v>
      </c>
      <c r="R359" s="3" t="str">
        <f t="shared" si="115"/>
        <v>N/A</v>
      </c>
      <c r="S359" s="3" t="str">
        <f t="shared" si="116"/>
        <v>N/A</v>
      </c>
      <c r="T359" s="3" t="str">
        <f t="shared" si="117"/>
        <v>N/A</v>
      </c>
      <c r="U359" s="3" t="str">
        <f t="shared" si="118"/>
        <v>N/A</v>
      </c>
      <c r="V359" s="3" t="str">
        <f t="shared" si="119"/>
        <v>N/A</v>
      </c>
      <c r="W359" s="3" t="str">
        <f t="shared" si="120"/>
        <v>N/A</v>
      </c>
      <c r="X359" s="3" t="str">
        <f t="shared" si="121"/>
        <v>N/A</v>
      </c>
      <c r="Y359" s="3" t="str">
        <f t="shared" si="122"/>
        <v>N/A</v>
      </c>
      <c r="Z359" s="3" t="str">
        <f t="shared" si="123"/>
        <v>N/A</v>
      </c>
      <c r="AA359" s="3" t="str">
        <f t="shared" si="124"/>
        <v>not eligible</v>
      </c>
      <c r="AB359" s="3" t="str">
        <f t="shared" si="125"/>
        <v>N/A</v>
      </c>
      <c r="AC359" s="3" t="str">
        <f t="shared" si="126"/>
        <v>N/A</v>
      </c>
      <c r="AD359" s="3" t="str">
        <f t="shared" si="127"/>
        <v>N/A</v>
      </c>
    </row>
    <row r="360" spans="1:30" x14ac:dyDescent="0.35">
      <c r="A360" t="s">
        <v>180</v>
      </c>
      <c r="B360" t="s">
        <v>259</v>
      </c>
      <c r="C360" t="s">
        <v>260</v>
      </c>
      <c r="D360" t="s">
        <v>133</v>
      </c>
      <c r="E360">
        <v>665</v>
      </c>
      <c r="F360" s="2" t="s">
        <v>1539</v>
      </c>
      <c r="G360" s="2">
        <v>1.74</v>
      </c>
      <c r="H360" t="s">
        <v>1197</v>
      </c>
      <c r="I360" s="3" t="str">
        <f t="shared" si="128"/>
        <v>not eligible</v>
      </c>
      <c r="J360" s="3" t="str">
        <f t="shared" si="129"/>
        <v>not eligible</v>
      </c>
      <c r="K360" s="3" t="str">
        <f t="shared" si="130"/>
        <v>not eligible</v>
      </c>
      <c r="L360" s="3" t="str">
        <f t="shared" si="131"/>
        <v>not eligible</v>
      </c>
      <c r="M360" t="str">
        <f t="shared" si="110"/>
        <v>N/A</v>
      </c>
      <c r="N360" s="3" t="str">
        <f t="shared" si="111"/>
        <v>N/A</v>
      </c>
      <c r="O360" s="3" t="str">
        <f t="shared" si="112"/>
        <v>N/A</v>
      </c>
      <c r="P360" s="3" t="str">
        <f t="shared" si="113"/>
        <v>N/A</v>
      </c>
      <c r="Q360" s="3" t="str">
        <f t="shared" si="114"/>
        <v>N/A</v>
      </c>
      <c r="R360" s="3" t="str">
        <f t="shared" si="115"/>
        <v>N/A</v>
      </c>
      <c r="S360" s="3" t="str">
        <f t="shared" si="116"/>
        <v>N/A</v>
      </c>
      <c r="T360" s="3" t="str">
        <f t="shared" si="117"/>
        <v>N/A</v>
      </c>
      <c r="U360" s="3" t="str">
        <f t="shared" si="118"/>
        <v>N/A</v>
      </c>
      <c r="V360" s="3" t="str">
        <f t="shared" si="119"/>
        <v>N/A</v>
      </c>
      <c r="W360" s="3" t="str">
        <f t="shared" si="120"/>
        <v>N/A</v>
      </c>
      <c r="X360" s="3" t="str">
        <f t="shared" si="121"/>
        <v>N/A</v>
      </c>
      <c r="Y360" s="3" t="str">
        <f t="shared" si="122"/>
        <v>N/A</v>
      </c>
      <c r="Z360" s="3" t="str">
        <f t="shared" si="123"/>
        <v>N/A</v>
      </c>
      <c r="AA360" s="3" t="str">
        <f t="shared" si="124"/>
        <v>not eligible</v>
      </c>
      <c r="AB360" s="3" t="str">
        <f t="shared" si="125"/>
        <v>N/A</v>
      </c>
      <c r="AC360" s="3" t="str">
        <f t="shared" si="126"/>
        <v>N/A</v>
      </c>
      <c r="AD360" s="3" t="str">
        <f t="shared" si="127"/>
        <v>N/A</v>
      </c>
    </row>
    <row r="361" spans="1:30" x14ac:dyDescent="0.35">
      <c r="A361" t="s">
        <v>180</v>
      </c>
      <c r="B361" t="s">
        <v>198</v>
      </c>
      <c r="C361" t="s">
        <v>285</v>
      </c>
      <c r="D361" t="s">
        <v>133</v>
      </c>
      <c r="E361">
        <v>468</v>
      </c>
      <c r="F361" s="2" t="s">
        <v>1543</v>
      </c>
      <c r="G361" s="2">
        <v>1.1599999999999999</v>
      </c>
      <c r="H361" t="s">
        <v>1197</v>
      </c>
      <c r="I361" s="3" t="str">
        <f t="shared" si="128"/>
        <v>not eligible</v>
      </c>
      <c r="J361" s="3" t="str">
        <f t="shared" si="129"/>
        <v>not eligible</v>
      </c>
      <c r="K361" s="3" t="str">
        <f t="shared" si="130"/>
        <v>not eligible</v>
      </c>
      <c r="L361" s="3" t="str">
        <f t="shared" si="131"/>
        <v>not eligible</v>
      </c>
      <c r="M361" t="str">
        <f t="shared" si="110"/>
        <v>N/A</v>
      </c>
      <c r="N361" s="3" t="str">
        <f t="shared" si="111"/>
        <v>N/A</v>
      </c>
      <c r="O361" s="3" t="str">
        <f t="shared" si="112"/>
        <v>N/A</v>
      </c>
      <c r="P361" s="3" t="str">
        <f t="shared" si="113"/>
        <v>N/A</v>
      </c>
      <c r="Q361" s="3" t="str">
        <f t="shared" si="114"/>
        <v>N/A</v>
      </c>
      <c r="R361" s="3" t="str">
        <f t="shared" si="115"/>
        <v>N/A</v>
      </c>
      <c r="S361" s="3" t="str">
        <f t="shared" si="116"/>
        <v>N/A</v>
      </c>
      <c r="T361" s="3" t="str">
        <f t="shared" si="117"/>
        <v>N/A</v>
      </c>
      <c r="U361" s="3" t="str">
        <f t="shared" si="118"/>
        <v>N/A</v>
      </c>
      <c r="V361" s="3" t="str">
        <f t="shared" si="119"/>
        <v>N/A</v>
      </c>
      <c r="W361" s="3" t="str">
        <f t="shared" si="120"/>
        <v>N/A</v>
      </c>
      <c r="X361" s="3" t="str">
        <f t="shared" si="121"/>
        <v>N/A</v>
      </c>
      <c r="Y361" s="3" t="str">
        <f t="shared" si="122"/>
        <v>N/A</v>
      </c>
      <c r="Z361" s="3" t="str">
        <f t="shared" si="123"/>
        <v>N/A</v>
      </c>
      <c r="AA361" s="3" t="str">
        <f t="shared" si="124"/>
        <v>not eligible</v>
      </c>
      <c r="AB361" s="3" t="str">
        <f t="shared" si="125"/>
        <v>N/A</v>
      </c>
      <c r="AC361" s="3" t="str">
        <f t="shared" si="126"/>
        <v>N/A</v>
      </c>
      <c r="AD361" s="3" t="str">
        <f t="shared" si="127"/>
        <v>N/A</v>
      </c>
    </row>
    <row r="362" spans="1:30" x14ac:dyDescent="0.35">
      <c r="A362" t="s">
        <v>180</v>
      </c>
      <c r="B362" t="s">
        <v>449</v>
      </c>
      <c r="C362" t="s">
        <v>619</v>
      </c>
      <c r="D362" t="s">
        <v>133</v>
      </c>
      <c r="E362">
        <v>594</v>
      </c>
      <c r="F362" s="2" t="s">
        <v>1445</v>
      </c>
      <c r="G362" s="2">
        <v>1.66</v>
      </c>
      <c r="H362" t="s">
        <v>1197</v>
      </c>
      <c r="I362" s="3" t="str">
        <f t="shared" si="128"/>
        <v>not eligible</v>
      </c>
      <c r="J362" s="3" t="str">
        <f t="shared" si="129"/>
        <v>not eligible</v>
      </c>
      <c r="K362" s="3" t="str">
        <f t="shared" si="130"/>
        <v>not eligible</v>
      </c>
      <c r="L362" s="3" t="str">
        <f t="shared" si="131"/>
        <v>not eligible</v>
      </c>
      <c r="M362" t="str">
        <f t="shared" si="110"/>
        <v>N/A</v>
      </c>
      <c r="N362" s="3" t="str">
        <f t="shared" si="111"/>
        <v>N/A</v>
      </c>
      <c r="O362" s="3" t="str">
        <f t="shared" si="112"/>
        <v>N/A</v>
      </c>
      <c r="P362" s="3" t="str">
        <f t="shared" si="113"/>
        <v>N/A</v>
      </c>
      <c r="Q362" s="3" t="str">
        <f t="shared" si="114"/>
        <v>N/A</v>
      </c>
      <c r="R362" s="3" t="str">
        <f t="shared" si="115"/>
        <v>N/A</v>
      </c>
      <c r="S362" s="3" t="str">
        <f t="shared" si="116"/>
        <v>N/A</v>
      </c>
      <c r="T362" s="3" t="str">
        <f t="shared" si="117"/>
        <v>N/A</v>
      </c>
      <c r="U362" s="3" t="str">
        <f t="shared" si="118"/>
        <v>N/A</v>
      </c>
      <c r="V362" s="3" t="str">
        <f t="shared" si="119"/>
        <v>N/A</v>
      </c>
      <c r="W362" s="3" t="str">
        <f t="shared" si="120"/>
        <v>N/A</v>
      </c>
      <c r="X362" s="3" t="str">
        <f t="shared" si="121"/>
        <v>N/A</v>
      </c>
      <c r="Y362" s="3" t="str">
        <f t="shared" si="122"/>
        <v>N/A</v>
      </c>
      <c r="Z362" s="3" t="str">
        <f t="shared" si="123"/>
        <v>N/A</v>
      </c>
      <c r="AA362" s="3" t="str">
        <f t="shared" si="124"/>
        <v>not eligible</v>
      </c>
      <c r="AB362" s="3" t="str">
        <f t="shared" si="125"/>
        <v>N/A</v>
      </c>
      <c r="AC362" s="3" t="str">
        <f t="shared" si="126"/>
        <v>N/A</v>
      </c>
      <c r="AD362" s="3" t="str">
        <f t="shared" si="127"/>
        <v>N/A</v>
      </c>
    </row>
    <row r="363" spans="1:30" x14ac:dyDescent="0.35">
      <c r="A363" t="s">
        <v>180</v>
      </c>
      <c r="B363" t="s">
        <v>515</v>
      </c>
      <c r="C363" t="s">
        <v>684</v>
      </c>
      <c r="D363" t="s">
        <v>133</v>
      </c>
      <c r="E363">
        <v>609</v>
      </c>
      <c r="F363" s="2" t="s">
        <v>1544</v>
      </c>
      <c r="G363" s="2">
        <v>1.55</v>
      </c>
      <c r="H363" t="s">
        <v>1197</v>
      </c>
      <c r="I363" s="3" t="str">
        <f t="shared" si="128"/>
        <v>not eligible</v>
      </c>
      <c r="J363" s="3" t="str">
        <f t="shared" si="129"/>
        <v>not eligible</v>
      </c>
      <c r="K363" s="3" t="str">
        <f t="shared" si="130"/>
        <v>not eligible</v>
      </c>
      <c r="L363" s="3" t="str">
        <f t="shared" si="131"/>
        <v>not eligible</v>
      </c>
      <c r="M363" t="str">
        <f t="shared" si="110"/>
        <v>N/A</v>
      </c>
      <c r="N363" s="3" t="str">
        <f t="shared" si="111"/>
        <v>N/A</v>
      </c>
      <c r="O363" s="3" t="str">
        <f t="shared" si="112"/>
        <v>N/A</v>
      </c>
      <c r="P363" s="3" t="str">
        <f t="shared" si="113"/>
        <v>N/A</v>
      </c>
      <c r="Q363" s="3" t="str">
        <f t="shared" si="114"/>
        <v>N/A</v>
      </c>
      <c r="R363" s="3" t="str">
        <f t="shared" si="115"/>
        <v>N/A</v>
      </c>
      <c r="S363" s="3" t="str">
        <f t="shared" si="116"/>
        <v>N/A</v>
      </c>
      <c r="T363" s="3" t="str">
        <f t="shared" si="117"/>
        <v>N/A</v>
      </c>
      <c r="U363" s="3" t="str">
        <f t="shared" si="118"/>
        <v>N/A</v>
      </c>
      <c r="V363" s="3" t="str">
        <f t="shared" si="119"/>
        <v>N/A</v>
      </c>
      <c r="W363" s="3" t="str">
        <f t="shared" si="120"/>
        <v>N/A</v>
      </c>
      <c r="X363" s="3" t="str">
        <f t="shared" si="121"/>
        <v>N/A</v>
      </c>
      <c r="Y363" s="3" t="str">
        <f t="shared" si="122"/>
        <v>N/A</v>
      </c>
      <c r="Z363" s="3" t="str">
        <f t="shared" si="123"/>
        <v>N/A</v>
      </c>
      <c r="AA363" s="3" t="str">
        <f t="shared" si="124"/>
        <v>not eligible</v>
      </c>
      <c r="AB363" s="3" t="str">
        <f t="shared" si="125"/>
        <v>N/A</v>
      </c>
      <c r="AC363" s="3" t="str">
        <f t="shared" si="126"/>
        <v>N/A</v>
      </c>
      <c r="AD363" s="3" t="str">
        <f t="shared" si="127"/>
        <v>N/A</v>
      </c>
    </row>
    <row r="364" spans="1:30" x14ac:dyDescent="0.35">
      <c r="A364" t="s">
        <v>180</v>
      </c>
      <c r="B364" t="s">
        <v>488</v>
      </c>
      <c r="C364" t="s">
        <v>818</v>
      </c>
      <c r="D364" t="s">
        <v>133</v>
      </c>
      <c r="E364" s="1">
        <v>1161</v>
      </c>
      <c r="F364" s="2" t="s">
        <v>1542</v>
      </c>
      <c r="G364" s="2">
        <v>3.13</v>
      </c>
      <c r="H364" t="s">
        <v>1197</v>
      </c>
      <c r="I364" s="3" t="str">
        <f t="shared" si="128"/>
        <v>not eligible</v>
      </c>
      <c r="J364" s="3" t="str">
        <f t="shared" si="129"/>
        <v>not eligible</v>
      </c>
      <c r="K364" s="3" t="str">
        <f t="shared" si="130"/>
        <v>not eligible</v>
      </c>
      <c r="L364" s="3" t="str">
        <f t="shared" si="131"/>
        <v>not eligible</v>
      </c>
      <c r="M364" t="str">
        <f t="shared" si="110"/>
        <v>N/A</v>
      </c>
      <c r="N364" s="3" t="str">
        <f t="shared" si="111"/>
        <v>N/A</v>
      </c>
      <c r="O364" s="3" t="str">
        <f t="shared" si="112"/>
        <v>N/A</v>
      </c>
      <c r="P364" s="3" t="str">
        <f t="shared" si="113"/>
        <v>N/A</v>
      </c>
      <c r="Q364" s="3" t="str">
        <f t="shared" si="114"/>
        <v>N/A</v>
      </c>
      <c r="R364" s="3" t="str">
        <f t="shared" si="115"/>
        <v>N/A</v>
      </c>
      <c r="S364" s="3" t="str">
        <f t="shared" si="116"/>
        <v>N/A</v>
      </c>
      <c r="T364" s="3" t="str">
        <f t="shared" si="117"/>
        <v>N/A</v>
      </c>
      <c r="U364" s="3" t="str">
        <f t="shared" si="118"/>
        <v>N/A</v>
      </c>
      <c r="V364" s="3" t="str">
        <f t="shared" si="119"/>
        <v>N/A</v>
      </c>
      <c r="W364" s="3" t="str">
        <f t="shared" si="120"/>
        <v>N/A</v>
      </c>
      <c r="X364" s="3" t="str">
        <f t="shared" si="121"/>
        <v>N/A</v>
      </c>
      <c r="Y364" s="3" t="str">
        <f t="shared" si="122"/>
        <v>N/A</v>
      </c>
      <c r="Z364" s="3" t="str">
        <f t="shared" si="123"/>
        <v>N/A</v>
      </c>
      <c r="AA364" s="3" t="str">
        <f t="shared" si="124"/>
        <v>not eligible</v>
      </c>
      <c r="AB364" s="3" t="str">
        <f t="shared" si="125"/>
        <v>N/A</v>
      </c>
      <c r="AC364" s="3" t="str">
        <f t="shared" si="126"/>
        <v>N/A</v>
      </c>
      <c r="AD364" s="3" t="str">
        <f t="shared" si="127"/>
        <v>N/A</v>
      </c>
    </row>
    <row r="365" spans="1:30" x14ac:dyDescent="0.35">
      <c r="A365" t="s">
        <v>180</v>
      </c>
      <c r="B365" t="s">
        <v>283</v>
      </c>
      <c r="C365" t="s">
        <v>884</v>
      </c>
      <c r="D365" t="s">
        <v>133</v>
      </c>
      <c r="E365">
        <v>960</v>
      </c>
      <c r="F365" s="2" t="s">
        <v>1540</v>
      </c>
      <c r="G365" s="2">
        <v>2.4500000000000002</v>
      </c>
      <c r="H365" t="s">
        <v>1197</v>
      </c>
      <c r="I365" s="3" t="str">
        <f t="shared" si="128"/>
        <v>not eligible</v>
      </c>
      <c r="J365" s="3" t="str">
        <f t="shared" si="129"/>
        <v>not eligible</v>
      </c>
      <c r="K365" s="3" t="str">
        <f t="shared" si="130"/>
        <v>not eligible</v>
      </c>
      <c r="L365" s="3" t="str">
        <f t="shared" si="131"/>
        <v>not eligible</v>
      </c>
      <c r="M365" t="str">
        <f t="shared" si="110"/>
        <v>N/A</v>
      </c>
      <c r="N365" s="3" t="str">
        <f t="shared" si="111"/>
        <v>N/A</v>
      </c>
      <c r="O365" s="3" t="str">
        <f t="shared" si="112"/>
        <v>N/A</v>
      </c>
      <c r="P365" s="3" t="str">
        <f t="shared" si="113"/>
        <v>N/A</v>
      </c>
      <c r="Q365" s="3" t="str">
        <f t="shared" si="114"/>
        <v>N/A</v>
      </c>
      <c r="R365" s="3" t="str">
        <f t="shared" si="115"/>
        <v>N/A</v>
      </c>
      <c r="S365" s="3" t="str">
        <f t="shared" si="116"/>
        <v>N/A</v>
      </c>
      <c r="T365" s="3" t="str">
        <f t="shared" si="117"/>
        <v>N/A</v>
      </c>
      <c r="U365" s="3" t="str">
        <f t="shared" si="118"/>
        <v>N/A</v>
      </c>
      <c r="V365" s="3" t="str">
        <f t="shared" si="119"/>
        <v>N/A</v>
      </c>
      <c r="W365" s="3" t="str">
        <f t="shared" si="120"/>
        <v>N/A</v>
      </c>
      <c r="X365" s="3" t="str">
        <f t="shared" si="121"/>
        <v>N/A</v>
      </c>
      <c r="Y365" s="3" t="str">
        <f t="shared" si="122"/>
        <v>N/A</v>
      </c>
      <c r="Z365" s="3" t="str">
        <f t="shared" si="123"/>
        <v>N/A</v>
      </c>
      <c r="AA365" s="3" t="str">
        <f t="shared" si="124"/>
        <v>not eligible</v>
      </c>
      <c r="AB365" s="3" t="str">
        <f t="shared" si="125"/>
        <v>N/A</v>
      </c>
      <c r="AC365" s="3" t="str">
        <f t="shared" si="126"/>
        <v>N/A</v>
      </c>
      <c r="AD365" s="3" t="str">
        <f t="shared" si="127"/>
        <v>N/A</v>
      </c>
    </row>
    <row r="366" spans="1:30" x14ac:dyDescent="0.35">
      <c r="A366" t="s">
        <v>180</v>
      </c>
      <c r="B366" t="s">
        <v>350</v>
      </c>
      <c r="C366" t="s">
        <v>914</v>
      </c>
      <c r="D366" t="s">
        <v>133</v>
      </c>
      <c r="E366">
        <v>881</v>
      </c>
      <c r="F366" s="2" t="s">
        <v>1537</v>
      </c>
      <c r="G366" s="2">
        <v>2.27</v>
      </c>
      <c r="H366" t="s">
        <v>1197</v>
      </c>
      <c r="I366" s="3" t="str">
        <f t="shared" si="128"/>
        <v>not eligible</v>
      </c>
      <c r="J366" s="3" t="str">
        <f t="shared" si="129"/>
        <v>not eligible</v>
      </c>
      <c r="K366" s="3" t="str">
        <f t="shared" si="130"/>
        <v>not eligible</v>
      </c>
      <c r="L366" s="3" t="str">
        <f t="shared" si="131"/>
        <v>not eligible</v>
      </c>
      <c r="M366" t="str">
        <f t="shared" si="110"/>
        <v>N/A</v>
      </c>
      <c r="N366" s="3" t="str">
        <f t="shared" si="111"/>
        <v>N/A</v>
      </c>
      <c r="O366" s="3" t="str">
        <f t="shared" si="112"/>
        <v>N/A</v>
      </c>
      <c r="P366" s="3" t="str">
        <f t="shared" si="113"/>
        <v>N/A</v>
      </c>
      <c r="Q366" s="3" t="str">
        <f t="shared" si="114"/>
        <v>N/A</v>
      </c>
      <c r="R366" s="3" t="str">
        <f t="shared" si="115"/>
        <v>N/A</v>
      </c>
      <c r="S366" s="3" t="str">
        <f t="shared" si="116"/>
        <v>N/A</v>
      </c>
      <c r="T366" s="3" t="str">
        <f t="shared" si="117"/>
        <v>N/A</v>
      </c>
      <c r="U366" s="3" t="str">
        <f t="shared" si="118"/>
        <v>N/A</v>
      </c>
      <c r="V366" s="3" t="str">
        <f t="shared" si="119"/>
        <v>N/A</v>
      </c>
      <c r="W366" s="3" t="str">
        <f t="shared" si="120"/>
        <v>N/A</v>
      </c>
      <c r="X366" s="3" t="str">
        <f t="shared" si="121"/>
        <v>N/A</v>
      </c>
      <c r="Y366" s="3" t="str">
        <f t="shared" si="122"/>
        <v>N/A</v>
      </c>
      <c r="Z366" s="3" t="str">
        <f t="shared" si="123"/>
        <v>N/A</v>
      </c>
      <c r="AA366" s="3" t="str">
        <f t="shared" si="124"/>
        <v>not eligible</v>
      </c>
      <c r="AB366" s="3" t="str">
        <f t="shared" si="125"/>
        <v>N/A</v>
      </c>
      <c r="AC366" s="3" t="str">
        <f t="shared" si="126"/>
        <v>N/A</v>
      </c>
      <c r="AD366" s="3" t="str">
        <f t="shared" si="127"/>
        <v>N/A</v>
      </c>
    </row>
    <row r="367" spans="1:30" x14ac:dyDescent="0.35">
      <c r="A367" t="s">
        <v>180</v>
      </c>
      <c r="B367" t="s">
        <v>425</v>
      </c>
      <c r="C367" t="s">
        <v>983</v>
      </c>
      <c r="D367" t="s">
        <v>133</v>
      </c>
      <c r="E367">
        <v>835</v>
      </c>
      <c r="F367" s="2" t="s">
        <v>1541</v>
      </c>
      <c r="G367" s="2">
        <v>2.15</v>
      </c>
      <c r="H367" t="s">
        <v>1197</v>
      </c>
      <c r="I367" s="3" t="str">
        <f t="shared" si="128"/>
        <v>not eligible</v>
      </c>
      <c r="J367" s="3" t="str">
        <f t="shared" si="129"/>
        <v>not eligible</v>
      </c>
      <c r="K367" s="3" t="str">
        <f t="shared" si="130"/>
        <v>not eligible</v>
      </c>
      <c r="L367" s="3" t="str">
        <f t="shared" si="131"/>
        <v>not eligible</v>
      </c>
      <c r="M367" t="str">
        <f t="shared" si="110"/>
        <v>N/A</v>
      </c>
      <c r="N367" s="3" t="str">
        <f t="shared" si="111"/>
        <v>N/A</v>
      </c>
      <c r="O367" s="3" t="str">
        <f t="shared" si="112"/>
        <v>N/A</v>
      </c>
      <c r="P367" s="3" t="str">
        <f t="shared" si="113"/>
        <v>N/A</v>
      </c>
      <c r="Q367" s="3" t="str">
        <f t="shared" si="114"/>
        <v>N/A</v>
      </c>
      <c r="R367" s="3" t="str">
        <f t="shared" si="115"/>
        <v>N/A</v>
      </c>
      <c r="S367" s="3" t="str">
        <f t="shared" si="116"/>
        <v>N/A</v>
      </c>
      <c r="T367" s="3" t="str">
        <f t="shared" si="117"/>
        <v>N/A</v>
      </c>
      <c r="U367" s="3" t="str">
        <f t="shared" si="118"/>
        <v>N/A</v>
      </c>
      <c r="V367" s="3" t="str">
        <f t="shared" si="119"/>
        <v>N/A</v>
      </c>
      <c r="W367" s="3" t="str">
        <f t="shared" si="120"/>
        <v>N/A</v>
      </c>
      <c r="X367" s="3" t="str">
        <f t="shared" si="121"/>
        <v>N/A</v>
      </c>
      <c r="Y367" s="3" t="str">
        <f t="shared" si="122"/>
        <v>N/A</v>
      </c>
      <c r="Z367" s="3" t="str">
        <f t="shared" si="123"/>
        <v>N/A</v>
      </c>
      <c r="AA367" s="3" t="str">
        <f t="shared" si="124"/>
        <v>not eligible</v>
      </c>
      <c r="AB367" s="3" t="str">
        <f t="shared" si="125"/>
        <v>N/A</v>
      </c>
      <c r="AC367" s="3" t="str">
        <f t="shared" si="126"/>
        <v>N/A</v>
      </c>
      <c r="AD367" s="3" t="str">
        <f t="shared" si="127"/>
        <v>N/A</v>
      </c>
    </row>
    <row r="368" spans="1:30" x14ac:dyDescent="0.35">
      <c r="A368" t="s">
        <v>180</v>
      </c>
      <c r="B368" t="s">
        <v>360</v>
      </c>
      <c r="C368" t="s">
        <v>1108</v>
      </c>
      <c r="D368" t="s">
        <v>133</v>
      </c>
      <c r="E368">
        <v>312</v>
      </c>
      <c r="F368" s="2" t="s">
        <v>1536</v>
      </c>
      <c r="G368" s="2">
        <v>0.85</v>
      </c>
      <c r="H368" t="s">
        <v>1197</v>
      </c>
      <c r="I368" s="3" t="str">
        <f t="shared" si="128"/>
        <v>not eligible</v>
      </c>
      <c r="J368" s="3" t="str">
        <f t="shared" si="129"/>
        <v>not eligible</v>
      </c>
      <c r="K368" s="3" t="str">
        <f t="shared" si="130"/>
        <v>not eligible</v>
      </c>
      <c r="L368" s="3" t="str">
        <f t="shared" si="131"/>
        <v>not eligible</v>
      </c>
      <c r="M368" t="str">
        <f t="shared" si="110"/>
        <v>N/A</v>
      </c>
      <c r="N368" s="3" t="str">
        <f t="shared" si="111"/>
        <v>N/A</v>
      </c>
      <c r="O368" s="3" t="str">
        <f t="shared" si="112"/>
        <v>N/A</v>
      </c>
      <c r="P368" s="3" t="str">
        <f t="shared" si="113"/>
        <v>N/A</v>
      </c>
      <c r="Q368" s="3" t="str">
        <f t="shared" si="114"/>
        <v>N/A</v>
      </c>
      <c r="R368" s="3" t="str">
        <f t="shared" si="115"/>
        <v>N/A</v>
      </c>
      <c r="S368" s="3" t="str">
        <f t="shared" si="116"/>
        <v>N/A</v>
      </c>
      <c r="T368" s="3" t="str">
        <f t="shared" si="117"/>
        <v>N/A</v>
      </c>
      <c r="U368" s="3" t="str">
        <f t="shared" si="118"/>
        <v>N/A</v>
      </c>
      <c r="V368" s="3" t="str">
        <f t="shared" si="119"/>
        <v>N/A</v>
      </c>
      <c r="W368" s="3" t="str">
        <f t="shared" si="120"/>
        <v>N/A</v>
      </c>
      <c r="X368" s="3" t="str">
        <f t="shared" si="121"/>
        <v>N/A</v>
      </c>
      <c r="Y368" s="3" t="str">
        <f t="shared" si="122"/>
        <v>N/A</v>
      </c>
      <c r="Z368" s="3" t="str">
        <f t="shared" si="123"/>
        <v>N/A</v>
      </c>
      <c r="AA368" s="3" t="str">
        <f t="shared" si="124"/>
        <v>not eligible</v>
      </c>
      <c r="AB368" s="3" t="str">
        <f t="shared" si="125"/>
        <v>N/A</v>
      </c>
      <c r="AC368" s="3" t="str">
        <f t="shared" si="126"/>
        <v>N/A</v>
      </c>
      <c r="AD368" s="3" t="str">
        <f t="shared" si="127"/>
        <v>N/A</v>
      </c>
    </row>
    <row r="369" spans="1:30" x14ac:dyDescent="0.35">
      <c r="A369" t="s">
        <v>180</v>
      </c>
      <c r="B369" t="s">
        <v>263</v>
      </c>
      <c r="C369" t="s">
        <v>1136</v>
      </c>
      <c r="D369" t="s">
        <v>133</v>
      </c>
      <c r="E369" s="1">
        <v>1101</v>
      </c>
      <c r="F369" s="2" t="s">
        <v>1538</v>
      </c>
      <c r="G369" s="2">
        <v>2.92</v>
      </c>
      <c r="H369" t="s">
        <v>1197</v>
      </c>
      <c r="I369" s="3" t="str">
        <f t="shared" si="128"/>
        <v>not eligible</v>
      </c>
      <c r="J369" s="3" t="str">
        <f t="shared" si="129"/>
        <v>not eligible</v>
      </c>
      <c r="K369" s="3" t="str">
        <f t="shared" si="130"/>
        <v>not eligible</v>
      </c>
      <c r="L369" s="3" t="str">
        <f t="shared" si="131"/>
        <v>not eligible</v>
      </c>
      <c r="M369" t="str">
        <f t="shared" si="110"/>
        <v>N/A</v>
      </c>
      <c r="N369" s="3" t="str">
        <f t="shared" si="111"/>
        <v>N/A</v>
      </c>
      <c r="O369" s="3" t="str">
        <f t="shared" si="112"/>
        <v>N/A</v>
      </c>
      <c r="P369" s="3" t="str">
        <f t="shared" si="113"/>
        <v>N/A</v>
      </c>
      <c r="Q369" s="3" t="str">
        <f t="shared" si="114"/>
        <v>N/A</v>
      </c>
      <c r="R369" s="3" t="str">
        <f t="shared" si="115"/>
        <v>N/A</v>
      </c>
      <c r="S369" s="3" t="str">
        <f t="shared" si="116"/>
        <v>N/A</v>
      </c>
      <c r="T369" s="3" t="str">
        <f t="shared" si="117"/>
        <v>N/A</v>
      </c>
      <c r="U369" s="3" t="str">
        <f t="shared" si="118"/>
        <v>N/A</v>
      </c>
      <c r="V369" s="3" t="str">
        <f t="shared" si="119"/>
        <v>N/A</v>
      </c>
      <c r="W369" s="3" t="str">
        <f t="shared" si="120"/>
        <v>N/A</v>
      </c>
      <c r="X369" s="3" t="str">
        <f t="shared" si="121"/>
        <v>N/A</v>
      </c>
      <c r="Y369" s="3" t="str">
        <f t="shared" si="122"/>
        <v>N/A</v>
      </c>
      <c r="Z369" s="3" t="str">
        <f t="shared" si="123"/>
        <v>N/A</v>
      </c>
      <c r="AA369" s="3" t="str">
        <f t="shared" si="124"/>
        <v>not eligible</v>
      </c>
      <c r="AB369" s="3" t="str">
        <f t="shared" si="125"/>
        <v>N/A</v>
      </c>
      <c r="AC369" s="3" t="str">
        <f t="shared" si="126"/>
        <v>N/A</v>
      </c>
      <c r="AD369" s="3" t="str">
        <f t="shared" si="127"/>
        <v>N/A</v>
      </c>
    </row>
    <row r="370" spans="1:30" x14ac:dyDescent="0.35">
      <c r="A370" t="s">
        <v>180</v>
      </c>
      <c r="B370" t="s">
        <v>299</v>
      </c>
      <c r="C370" t="s">
        <v>300</v>
      </c>
      <c r="D370" t="s">
        <v>123</v>
      </c>
      <c r="E370" s="1">
        <v>4283</v>
      </c>
      <c r="F370" s="2" t="s">
        <v>1550</v>
      </c>
      <c r="G370" s="2">
        <v>10.67</v>
      </c>
      <c r="H370" t="s">
        <v>1197</v>
      </c>
      <c r="I370" s="3">
        <f t="shared" si="128"/>
        <v>25698</v>
      </c>
      <c r="J370" s="3">
        <f t="shared" si="129"/>
        <v>26211.96</v>
      </c>
      <c r="K370" s="3">
        <f t="shared" si="130"/>
        <v>26768.75</v>
      </c>
      <c r="L370" s="3">
        <f t="shared" si="131"/>
        <v>27111.39</v>
      </c>
      <c r="M370" t="str">
        <f t="shared" si="110"/>
        <v>N/A</v>
      </c>
      <c r="N370" s="3" t="str">
        <f t="shared" si="111"/>
        <v>N/A</v>
      </c>
      <c r="O370" s="3" t="str">
        <f t="shared" si="112"/>
        <v>N/A</v>
      </c>
      <c r="P370" s="3">
        <f t="shared" si="113"/>
        <v>26211.96</v>
      </c>
      <c r="Q370" s="3" t="str">
        <f t="shared" si="114"/>
        <v>N/A</v>
      </c>
      <c r="R370" s="3" t="str">
        <f t="shared" si="115"/>
        <v>N/A</v>
      </c>
      <c r="S370" s="3" t="str">
        <f t="shared" si="116"/>
        <v>N/A</v>
      </c>
      <c r="T370" s="3" t="str">
        <f t="shared" si="117"/>
        <v>N/A</v>
      </c>
      <c r="U370" s="3" t="str">
        <f t="shared" si="118"/>
        <v>N/A</v>
      </c>
      <c r="V370" s="3" t="str">
        <f t="shared" si="119"/>
        <v>N/A</v>
      </c>
      <c r="W370" s="3" t="str">
        <f t="shared" si="120"/>
        <v>N/A</v>
      </c>
      <c r="X370" s="3" t="str">
        <f t="shared" si="121"/>
        <v>N/A</v>
      </c>
      <c r="Y370" s="3" t="str">
        <f t="shared" si="122"/>
        <v>N/A</v>
      </c>
      <c r="Z370" s="3" t="str">
        <f t="shared" si="123"/>
        <v>N/A</v>
      </c>
      <c r="AA370" s="3" t="str">
        <f t="shared" si="124"/>
        <v>N/A</v>
      </c>
      <c r="AB370" s="3" t="str">
        <f t="shared" si="125"/>
        <v>N/A</v>
      </c>
      <c r="AC370" s="3" t="str">
        <f t="shared" si="126"/>
        <v>N/A</v>
      </c>
      <c r="AD370" s="3" t="str">
        <f t="shared" si="127"/>
        <v>N/A</v>
      </c>
    </row>
    <row r="371" spans="1:30" x14ac:dyDescent="0.35">
      <c r="A371" t="s">
        <v>180</v>
      </c>
      <c r="B371" t="s">
        <v>196</v>
      </c>
      <c r="C371" t="s">
        <v>315</v>
      </c>
      <c r="D371" t="s">
        <v>123</v>
      </c>
      <c r="E371" s="1">
        <v>6864</v>
      </c>
      <c r="F371" s="2" t="s">
        <v>1545</v>
      </c>
      <c r="G371" s="2">
        <v>15.93</v>
      </c>
      <c r="H371" t="s">
        <v>1197</v>
      </c>
      <c r="I371" s="3">
        <f t="shared" si="128"/>
        <v>41184</v>
      </c>
      <c r="J371" s="3">
        <f t="shared" si="129"/>
        <v>42007.68</v>
      </c>
      <c r="K371" s="3">
        <f t="shared" si="130"/>
        <v>42900</v>
      </c>
      <c r="L371" s="3">
        <f t="shared" si="131"/>
        <v>43449.120000000003</v>
      </c>
      <c r="M371" t="str">
        <f t="shared" si="110"/>
        <v>N/A</v>
      </c>
      <c r="N371" s="3" t="str">
        <f t="shared" si="111"/>
        <v>N/A</v>
      </c>
      <c r="O371" s="3" t="str">
        <f t="shared" si="112"/>
        <v>N/A</v>
      </c>
      <c r="P371" s="3">
        <f t="shared" si="113"/>
        <v>42007.68</v>
      </c>
      <c r="Q371" s="3" t="str">
        <f t="shared" si="114"/>
        <v>N/A</v>
      </c>
      <c r="R371" s="3" t="str">
        <f t="shared" si="115"/>
        <v>N/A</v>
      </c>
      <c r="S371" s="3" t="str">
        <f t="shared" si="116"/>
        <v>N/A</v>
      </c>
      <c r="T371" s="3" t="str">
        <f t="shared" si="117"/>
        <v>N/A</v>
      </c>
      <c r="U371" s="3" t="str">
        <f t="shared" si="118"/>
        <v>N/A</v>
      </c>
      <c r="V371" s="3" t="str">
        <f t="shared" si="119"/>
        <v>N/A</v>
      </c>
      <c r="W371" s="3" t="str">
        <f t="shared" si="120"/>
        <v>N/A</v>
      </c>
      <c r="X371" s="3" t="str">
        <f t="shared" si="121"/>
        <v>N/A</v>
      </c>
      <c r="Y371" s="3" t="str">
        <f t="shared" si="122"/>
        <v>N/A</v>
      </c>
      <c r="Z371" s="3" t="str">
        <f t="shared" si="123"/>
        <v>N/A</v>
      </c>
      <c r="AA371" s="3" t="str">
        <f t="shared" si="124"/>
        <v>N/A</v>
      </c>
      <c r="AB371" s="3" t="str">
        <f t="shared" si="125"/>
        <v>N/A</v>
      </c>
      <c r="AC371" s="3" t="str">
        <f t="shared" si="126"/>
        <v>N/A</v>
      </c>
      <c r="AD371" s="3" t="str">
        <f t="shared" si="127"/>
        <v>N/A</v>
      </c>
    </row>
    <row r="372" spans="1:30" x14ac:dyDescent="0.35">
      <c r="A372" t="s">
        <v>180</v>
      </c>
      <c r="B372" t="s">
        <v>323</v>
      </c>
      <c r="C372" t="s">
        <v>328</v>
      </c>
      <c r="D372" t="s">
        <v>123</v>
      </c>
      <c r="E372" s="1">
        <v>22438</v>
      </c>
      <c r="F372" s="2" t="s">
        <v>1382</v>
      </c>
      <c r="G372" s="2">
        <v>56.73</v>
      </c>
      <c r="H372" t="s">
        <v>187</v>
      </c>
      <c r="I372" s="3">
        <f t="shared" si="128"/>
        <v>134628</v>
      </c>
      <c r="J372" s="3">
        <f t="shared" si="129"/>
        <v>137320.56</v>
      </c>
      <c r="K372" s="3">
        <f t="shared" si="130"/>
        <v>140237.5</v>
      </c>
      <c r="L372" s="3">
        <f t="shared" si="131"/>
        <v>142032.54</v>
      </c>
      <c r="M372" t="str">
        <f t="shared" si="110"/>
        <v>N/A</v>
      </c>
      <c r="N372" s="3" t="str">
        <f t="shared" si="111"/>
        <v>N/A</v>
      </c>
      <c r="O372" s="3" t="str">
        <f t="shared" si="112"/>
        <v>N/A</v>
      </c>
      <c r="P372" s="3">
        <f t="shared" si="113"/>
        <v>137320.56</v>
      </c>
      <c r="Q372" s="3" t="str">
        <f t="shared" si="114"/>
        <v>N/A</v>
      </c>
      <c r="R372" s="3" t="str">
        <f t="shared" si="115"/>
        <v>N/A</v>
      </c>
      <c r="S372" s="3" t="str">
        <f t="shared" si="116"/>
        <v>N/A</v>
      </c>
      <c r="T372" s="3" t="str">
        <f t="shared" si="117"/>
        <v>N/A</v>
      </c>
      <c r="U372" s="3" t="str">
        <f t="shared" si="118"/>
        <v>N/A</v>
      </c>
      <c r="V372" s="3" t="str">
        <f t="shared" si="119"/>
        <v>N/A</v>
      </c>
      <c r="W372" s="3" t="str">
        <f t="shared" si="120"/>
        <v>N/A</v>
      </c>
      <c r="X372" s="3" t="str">
        <f t="shared" si="121"/>
        <v>N/A</v>
      </c>
      <c r="Y372" s="3" t="str">
        <f t="shared" si="122"/>
        <v>N/A</v>
      </c>
      <c r="Z372" s="3" t="str">
        <f t="shared" si="123"/>
        <v>N/A</v>
      </c>
      <c r="AA372" s="3" t="str">
        <f t="shared" si="124"/>
        <v>N/A</v>
      </c>
      <c r="AB372" s="3" t="str">
        <f t="shared" si="125"/>
        <v>N/A</v>
      </c>
      <c r="AC372" s="3" t="str">
        <f t="shared" si="126"/>
        <v>N/A</v>
      </c>
      <c r="AD372" s="3" t="str">
        <f t="shared" si="127"/>
        <v>N/A</v>
      </c>
    </row>
    <row r="373" spans="1:30" x14ac:dyDescent="0.35">
      <c r="A373" t="s">
        <v>180</v>
      </c>
      <c r="B373" t="s">
        <v>194</v>
      </c>
      <c r="C373" t="s">
        <v>402</v>
      </c>
      <c r="D373" t="s">
        <v>123</v>
      </c>
      <c r="E373" s="1">
        <v>14654</v>
      </c>
      <c r="F373" s="2" t="s">
        <v>1549</v>
      </c>
      <c r="G373" s="2">
        <v>39.39</v>
      </c>
      <c r="H373" t="s">
        <v>1197</v>
      </c>
      <c r="I373" s="3">
        <f t="shared" si="128"/>
        <v>87924</v>
      </c>
      <c r="J373" s="3">
        <f t="shared" si="129"/>
        <v>89682.48</v>
      </c>
      <c r="K373" s="3">
        <f t="shared" si="130"/>
        <v>91587.5</v>
      </c>
      <c r="L373" s="3">
        <f t="shared" si="131"/>
        <v>92759.82</v>
      </c>
      <c r="M373" t="str">
        <f t="shared" si="110"/>
        <v>N/A</v>
      </c>
      <c r="N373" s="3" t="str">
        <f t="shared" si="111"/>
        <v>N/A</v>
      </c>
      <c r="O373" s="3" t="str">
        <f t="shared" si="112"/>
        <v>N/A</v>
      </c>
      <c r="P373" s="3">
        <f t="shared" si="113"/>
        <v>89682.48</v>
      </c>
      <c r="Q373" s="3" t="str">
        <f t="shared" si="114"/>
        <v>N/A</v>
      </c>
      <c r="R373" s="3" t="str">
        <f t="shared" si="115"/>
        <v>N/A</v>
      </c>
      <c r="S373" s="3" t="str">
        <f t="shared" si="116"/>
        <v>N/A</v>
      </c>
      <c r="T373" s="3" t="str">
        <f t="shared" si="117"/>
        <v>N/A</v>
      </c>
      <c r="U373" s="3" t="str">
        <f t="shared" si="118"/>
        <v>N/A</v>
      </c>
      <c r="V373" s="3" t="str">
        <f t="shared" si="119"/>
        <v>N/A</v>
      </c>
      <c r="W373" s="3" t="str">
        <f t="shared" si="120"/>
        <v>N/A</v>
      </c>
      <c r="X373" s="3" t="str">
        <f t="shared" si="121"/>
        <v>N/A</v>
      </c>
      <c r="Y373" s="3" t="str">
        <f t="shared" si="122"/>
        <v>N/A</v>
      </c>
      <c r="Z373" s="3" t="str">
        <f t="shared" si="123"/>
        <v>N/A</v>
      </c>
      <c r="AA373" s="3" t="str">
        <f t="shared" si="124"/>
        <v>N/A</v>
      </c>
      <c r="AB373" s="3" t="str">
        <f t="shared" si="125"/>
        <v>N/A</v>
      </c>
      <c r="AC373" s="3" t="str">
        <f t="shared" si="126"/>
        <v>N/A</v>
      </c>
      <c r="AD373" s="3" t="str">
        <f t="shared" si="127"/>
        <v>N/A</v>
      </c>
    </row>
    <row r="374" spans="1:30" x14ac:dyDescent="0.35">
      <c r="A374" t="s">
        <v>180</v>
      </c>
      <c r="B374" t="s">
        <v>286</v>
      </c>
      <c r="C374" t="s">
        <v>669</v>
      </c>
      <c r="D374" t="s">
        <v>123</v>
      </c>
      <c r="E374" s="1">
        <v>25562</v>
      </c>
      <c r="F374" s="2" t="s">
        <v>1548</v>
      </c>
      <c r="G374" s="2">
        <v>66.94</v>
      </c>
      <c r="H374" t="s">
        <v>187</v>
      </c>
      <c r="I374" s="3">
        <f t="shared" si="128"/>
        <v>153372</v>
      </c>
      <c r="J374" s="3">
        <f t="shared" si="129"/>
        <v>156439.44</v>
      </c>
      <c r="K374" s="3">
        <f t="shared" si="130"/>
        <v>159762.5</v>
      </c>
      <c r="L374" s="3">
        <f t="shared" si="131"/>
        <v>161807.46</v>
      </c>
      <c r="M374" t="str">
        <f t="shared" si="110"/>
        <v>N/A</v>
      </c>
      <c r="N374" s="3" t="str">
        <f t="shared" si="111"/>
        <v>N/A</v>
      </c>
      <c r="O374" s="3" t="str">
        <f t="shared" si="112"/>
        <v>N/A</v>
      </c>
      <c r="P374" s="3">
        <f t="shared" si="113"/>
        <v>156439.44</v>
      </c>
      <c r="Q374" s="3" t="str">
        <f t="shared" si="114"/>
        <v>N/A</v>
      </c>
      <c r="R374" s="3" t="str">
        <f t="shared" si="115"/>
        <v>N/A</v>
      </c>
      <c r="S374" s="3" t="str">
        <f t="shared" si="116"/>
        <v>N/A</v>
      </c>
      <c r="T374" s="3" t="str">
        <f t="shared" si="117"/>
        <v>N/A</v>
      </c>
      <c r="U374" s="3" t="str">
        <f t="shared" si="118"/>
        <v>N/A</v>
      </c>
      <c r="V374" s="3" t="str">
        <f t="shared" si="119"/>
        <v>N/A</v>
      </c>
      <c r="W374" s="3" t="str">
        <f t="shared" si="120"/>
        <v>N/A</v>
      </c>
      <c r="X374" s="3" t="str">
        <f t="shared" si="121"/>
        <v>N/A</v>
      </c>
      <c r="Y374" s="3" t="str">
        <f t="shared" si="122"/>
        <v>N/A</v>
      </c>
      <c r="Z374" s="3" t="str">
        <f t="shared" si="123"/>
        <v>N/A</v>
      </c>
      <c r="AA374" s="3" t="str">
        <f t="shared" si="124"/>
        <v>N/A</v>
      </c>
      <c r="AB374" s="3" t="str">
        <f t="shared" si="125"/>
        <v>N/A</v>
      </c>
      <c r="AC374" s="3" t="str">
        <f t="shared" si="126"/>
        <v>N/A</v>
      </c>
      <c r="AD374" s="3" t="str">
        <f t="shared" si="127"/>
        <v>N/A</v>
      </c>
    </row>
    <row r="375" spans="1:30" x14ac:dyDescent="0.35">
      <c r="A375" t="s">
        <v>180</v>
      </c>
      <c r="B375" t="s">
        <v>222</v>
      </c>
      <c r="C375" t="s">
        <v>779</v>
      </c>
      <c r="D375" t="s">
        <v>123</v>
      </c>
      <c r="E375" s="1">
        <v>16646</v>
      </c>
      <c r="F375" s="2" t="s">
        <v>1552</v>
      </c>
      <c r="G375" s="2">
        <v>44.46</v>
      </c>
      <c r="H375" t="s">
        <v>187</v>
      </c>
      <c r="I375" s="3">
        <f t="shared" si="128"/>
        <v>99876</v>
      </c>
      <c r="J375" s="3">
        <f t="shared" si="129"/>
        <v>101873.52</v>
      </c>
      <c r="K375" s="3">
        <f t="shared" si="130"/>
        <v>104037.5</v>
      </c>
      <c r="L375" s="3">
        <f t="shared" si="131"/>
        <v>105369.18000000001</v>
      </c>
      <c r="M375" t="str">
        <f t="shared" si="110"/>
        <v>N/A</v>
      </c>
      <c r="N375" s="3" t="str">
        <f t="shared" si="111"/>
        <v>N/A</v>
      </c>
      <c r="O375" s="3" t="str">
        <f t="shared" si="112"/>
        <v>N/A</v>
      </c>
      <c r="P375" s="3">
        <f t="shared" si="113"/>
        <v>101873.52</v>
      </c>
      <c r="Q375" s="3" t="str">
        <f t="shared" si="114"/>
        <v>N/A</v>
      </c>
      <c r="R375" s="3" t="str">
        <f t="shared" si="115"/>
        <v>N/A</v>
      </c>
      <c r="S375" s="3" t="str">
        <f t="shared" si="116"/>
        <v>N/A</v>
      </c>
      <c r="T375" s="3" t="str">
        <f t="shared" si="117"/>
        <v>N/A</v>
      </c>
      <c r="U375" s="3" t="str">
        <f t="shared" si="118"/>
        <v>N/A</v>
      </c>
      <c r="V375" s="3" t="str">
        <f t="shared" si="119"/>
        <v>N/A</v>
      </c>
      <c r="W375" s="3" t="str">
        <f t="shared" si="120"/>
        <v>N/A</v>
      </c>
      <c r="X375" s="3" t="str">
        <f t="shared" si="121"/>
        <v>N/A</v>
      </c>
      <c r="Y375" s="3" t="str">
        <f t="shared" si="122"/>
        <v>N/A</v>
      </c>
      <c r="Z375" s="3" t="str">
        <f t="shared" si="123"/>
        <v>N/A</v>
      </c>
      <c r="AA375" s="3" t="str">
        <f t="shared" si="124"/>
        <v>N/A</v>
      </c>
      <c r="AB375" s="3" t="str">
        <f t="shared" si="125"/>
        <v>N/A</v>
      </c>
      <c r="AC375" s="3" t="str">
        <f t="shared" si="126"/>
        <v>N/A</v>
      </c>
      <c r="AD375" s="3" t="str">
        <f t="shared" si="127"/>
        <v>N/A</v>
      </c>
    </row>
    <row r="376" spans="1:30" x14ac:dyDescent="0.35">
      <c r="A376" t="s">
        <v>180</v>
      </c>
      <c r="B376" t="s">
        <v>855</v>
      </c>
      <c r="C376" t="s">
        <v>856</v>
      </c>
      <c r="D376" t="s">
        <v>123</v>
      </c>
      <c r="E376" s="1">
        <v>22813</v>
      </c>
      <c r="F376" s="2" t="s">
        <v>1547</v>
      </c>
      <c r="G376" s="2">
        <v>61.91</v>
      </c>
      <c r="H376" t="s">
        <v>187</v>
      </c>
      <c r="I376" s="3">
        <f t="shared" si="128"/>
        <v>136878</v>
      </c>
      <c r="J376" s="3">
        <f t="shared" si="129"/>
        <v>139615.56</v>
      </c>
      <c r="K376" s="3">
        <f t="shared" si="130"/>
        <v>142581.25</v>
      </c>
      <c r="L376" s="3">
        <f t="shared" si="131"/>
        <v>144406.29</v>
      </c>
      <c r="M376" t="str">
        <f t="shared" si="110"/>
        <v>N/A</v>
      </c>
      <c r="N376" s="3" t="str">
        <f t="shared" si="111"/>
        <v>N/A</v>
      </c>
      <c r="O376" s="3" t="str">
        <f t="shared" si="112"/>
        <v>N/A</v>
      </c>
      <c r="P376" s="3">
        <f t="shared" si="113"/>
        <v>139615.56</v>
      </c>
      <c r="Q376" s="3" t="str">
        <f t="shared" si="114"/>
        <v>N/A</v>
      </c>
      <c r="R376" s="3" t="str">
        <f t="shared" si="115"/>
        <v>N/A</v>
      </c>
      <c r="S376" s="3" t="str">
        <f t="shared" si="116"/>
        <v>N/A</v>
      </c>
      <c r="T376" s="3" t="str">
        <f t="shared" si="117"/>
        <v>N/A</v>
      </c>
      <c r="U376" s="3" t="str">
        <f t="shared" si="118"/>
        <v>N/A</v>
      </c>
      <c r="V376" s="3" t="str">
        <f t="shared" si="119"/>
        <v>N/A</v>
      </c>
      <c r="W376" s="3" t="str">
        <f t="shared" si="120"/>
        <v>N/A</v>
      </c>
      <c r="X376" s="3" t="str">
        <f t="shared" si="121"/>
        <v>N/A</v>
      </c>
      <c r="Y376" s="3" t="str">
        <f t="shared" si="122"/>
        <v>N/A</v>
      </c>
      <c r="Z376" s="3" t="str">
        <f t="shared" si="123"/>
        <v>N/A</v>
      </c>
      <c r="AA376" s="3" t="str">
        <f t="shared" si="124"/>
        <v>N/A</v>
      </c>
      <c r="AB376" s="3" t="str">
        <f t="shared" si="125"/>
        <v>N/A</v>
      </c>
      <c r="AC376" s="3" t="str">
        <f t="shared" si="126"/>
        <v>N/A</v>
      </c>
      <c r="AD376" s="3" t="str">
        <f t="shared" si="127"/>
        <v>N/A</v>
      </c>
    </row>
    <row r="377" spans="1:30" x14ac:dyDescent="0.35">
      <c r="A377" t="s">
        <v>180</v>
      </c>
      <c r="B377" t="s">
        <v>352</v>
      </c>
      <c r="C377" t="s">
        <v>972</v>
      </c>
      <c r="D377" t="s">
        <v>123</v>
      </c>
      <c r="E377" s="1">
        <v>24749</v>
      </c>
      <c r="F377" s="2" t="s">
        <v>1546</v>
      </c>
      <c r="G377" s="2">
        <v>58.95</v>
      </c>
      <c r="H377" t="s">
        <v>187</v>
      </c>
      <c r="I377" s="3">
        <f t="shared" si="128"/>
        <v>148494</v>
      </c>
      <c r="J377" s="3">
        <f t="shared" si="129"/>
        <v>151463.88</v>
      </c>
      <c r="K377" s="3">
        <f t="shared" si="130"/>
        <v>154681.25</v>
      </c>
      <c r="L377" s="3">
        <f t="shared" si="131"/>
        <v>156661.17000000001</v>
      </c>
      <c r="M377" t="str">
        <f t="shared" si="110"/>
        <v>N/A</v>
      </c>
      <c r="N377" s="3" t="str">
        <f t="shared" si="111"/>
        <v>N/A</v>
      </c>
      <c r="O377" s="3" t="str">
        <f t="shared" si="112"/>
        <v>N/A</v>
      </c>
      <c r="P377" s="3">
        <f t="shared" si="113"/>
        <v>151463.88</v>
      </c>
      <c r="Q377" s="3" t="str">
        <f t="shared" si="114"/>
        <v>N/A</v>
      </c>
      <c r="R377" s="3" t="str">
        <f t="shared" si="115"/>
        <v>N/A</v>
      </c>
      <c r="S377" s="3" t="str">
        <f t="shared" si="116"/>
        <v>N/A</v>
      </c>
      <c r="T377" s="3" t="str">
        <f t="shared" si="117"/>
        <v>N/A</v>
      </c>
      <c r="U377" s="3" t="str">
        <f t="shared" si="118"/>
        <v>N/A</v>
      </c>
      <c r="V377" s="3" t="str">
        <f t="shared" si="119"/>
        <v>N/A</v>
      </c>
      <c r="W377" s="3" t="str">
        <f t="shared" si="120"/>
        <v>N/A</v>
      </c>
      <c r="X377" s="3" t="str">
        <f t="shared" si="121"/>
        <v>N/A</v>
      </c>
      <c r="Y377" s="3" t="str">
        <f t="shared" si="122"/>
        <v>N/A</v>
      </c>
      <c r="Z377" s="3" t="str">
        <f t="shared" si="123"/>
        <v>N/A</v>
      </c>
      <c r="AA377" s="3" t="str">
        <f t="shared" si="124"/>
        <v>N/A</v>
      </c>
      <c r="AB377" s="3" t="str">
        <f t="shared" si="125"/>
        <v>N/A</v>
      </c>
      <c r="AC377" s="3" t="str">
        <f t="shared" si="126"/>
        <v>N/A</v>
      </c>
      <c r="AD377" s="3" t="str">
        <f t="shared" si="127"/>
        <v>N/A</v>
      </c>
    </row>
    <row r="378" spans="1:30" x14ac:dyDescent="0.35">
      <c r="A378" t="s">
        <v>180</v>
      </c>
      <c r="B378" t="s">
        <v>517</v>
      </c>
      <c r="C378" t="s">
        <v>990</v>
      </c>
      <c r="D378" t="s">
        <v>123</v>
      </c>
      <c r="E378" s="1">
        <v>5382</v>
      </c>
      <c r="F378" s="2" t="s">
        <v>1553</v>
      </c>
      <c r="G378" s="2">
        <v>13.03</v>
      </c>
      <c r="H378" t="s">
        <v>1197</v>
      </c>
      <c r="I378" s="3">
        <f t="shared" si="128"/>
        <v>32292</v>
      </c>
      <c r="J378" s="3">
        <f t="shared" si="129"/>
        <v>32937.840000000004</v>
      </c>
      <c r="K378" s="3">
        <f t="shared" si="130"/>
        <v>33637.5</v>
      </c>
      <c r="L378" s="3">
        <f t="shared" si="131"/>
        <v>34068.06</v>
      </c>
      <c r="M378" t="str">
        <f t="shared" si="110"/>
        <v>N/A</v>
      </c>
      <c r="N378" s="3" t="str">
        <f t="shared" si="111"/>
        <v>N/A</v>
      </c>
      <c r="O378" s="3" t="str">
        <f t="shared" si="112"/>
        <v>N/A</v>
      </c>
      <c r="P378" s="3">
        <f t="shared" si="113"/>
        <v>32937.840000000004</v>
      </c>
      <c r="Q378" s="3" t="str">
        <f t="shared" si="114"/>
        <v>N/A</v>
      </c>
      <c r="R378" s="3" t="str">
        <f t="shared" si="115"/>
        <v>N/A</v>
      </c>
      <c r="S378" s="3" t="str">
        <f t="shared" si="116"/>
        <v>N/A</v>
      </c>
      <c r="T378" s="3" t="str">
        <f t="shared" si="117"/>
        <v>N/A</v>
      </c>
      <c r="U378" s="3" t="str">
        <f t="shared" si="118"/>
        <v>N/A</v>
      </c>
      <c r="V378" s="3" t="str">
        <f t="shared" si="119"/>
        <v>N/A</v>
      </c>
      <c r="W378" s="3" t="str">
        <f t="shared" si="120"/>
        <v>N/A</v>
      </c>
      <c r="X378" s="3" t="str">
        <f t="shared" si="121"/>
        <v>N/A</v>
      </c>
      <c r="Y378" s="3" t="str">
        <f t="shared" si="122"/>
        <v>N/A</v>
      </c>
      <c r="Z378" s="3" t="str">
        <f t="shared" si="123"/>
        <v>N/A</v>
      </c>
      <c r="AA378" s="3" t="str">
        <f t="shared" si="124"/>
        <v>N/A</v>
      </c>
      <c r="AB378" s="3" t="str">
        <f t="shared" si="125"/>
        <v>N/A</v>
      </c>
      <c r="AC378" s="3" t="str">
        <f t="shared" si="126"/>
        <v>N/A</v>
      </c>
      <c r="AD378" s="3" t="str">
        <f t="shared" si="127"/>
        <v>N/A</v>
      </c>
    </row>
    <row r="379" spans="1:30" x14ac:dyDescent="0.35">
      <c r="A379" t="s">
        <v>180</v>
      </c>
      <c r="B379" t="s">
        <v>367</v>
      </c>
      <c r="C379" t="s">
        <v>1116</v>
      </c>
      <c r="D379" t="s">
        <v>123</v>
      </c>
      <c r="E379" s="1">
        <v>24234</v>
      </c>
      <c r="F379" s="2" t="s">
        <v>1551</v>
      </c>
      <c r="G379" s="2">
        <v>60.33</v>
      </c>
      <c r="H379" t="s">
        <v>187</v>
      </c>
      <c r="I379" s="3">
        <f t="shared" si="128"/>
        <v>145404</v>
      </c>
      <c r="J379" s="3">
        <f t="shared" si="129"/>
        <v>148312.08000000002</v>
      </c>
      <c r="K379" s="3">
        <f t="shared" si="130"/>
        <v>151462.5</v>
      </c>
      <c r="L379" s="3">
        <f t="shared" si="131"/>
        <v>153401.22</v>
      </c>
      <c r="M379" t="str">
        <f t="shared" si="110"/>
        <v>N/A</v>
      </c>
      <c r="N379" s="3" t="str">
        <f t="shared" si="111"/>
        <v>N/A</v>
      </c>
      <c r="O379" s="3" t="str">
        <f t="shared" si="112"/>
        <v>N/A</v>
      </c>
      <c r="P379" s="3">
        <f t="shared" si="113"/>
        <v>148312.08000000002</v>
      </c>
      <c r="Q379" s="3" t="str">
        <f t="shared" si="114"/>
        <v>N/A</v>
      </c>
      <c r="R379" s="3" t="str">
        <f t="shared" si="115"/>
        <v>N/A</v>
      </c>
      <c r="S379" s="3" t="str">
        <f t="shared" si="116"/>
        <v>N/A</v>
      </c>
      <c r="T379" s="3" t="str">
        <f t="shared" si="117"/>
        <v>N/A</v>
      </c>
      <c r="U379" s="3" t="str">
        <f t="shared" si="118"/>
        <v>N/A</v>
      </c>
      <c r="V379" s="3" t="str">
        <f t="shared" si="119"/>
        <v>N/A</v>
      </c>
      <c r="W379" s="3" t="str">
        <f t="shared" si="120"/>
        <v>N/A</v>
      </c>
      <c r="X379" s="3" t="str">
        <f t="shared" si="121"/>
        <v>N/A</v>
      </c>
      <c r="Y379" s="3" t="str">
        <f t="shared" si="122"/>
        <v>N/A</v>
      </c>
      <c r="Z379" s="3" t="str">
        <f t="shared" si="123"/>
        <v>N/A</v>
      </c>
      <c r="AA379" s="3" t="str">
        <f t="shared" si="124"/>
        <v>N/A</v>
      </c>
      <c r="AB379" s="3" t="str">
        <f t="shared" si="125"/>
        <v>N/A</v>
      </c>
      <c r="AC379" s="3" t="str">
        <f t="shared" si="126"/>
        <v>N/A</v>
      </c>
      <c r="AD379" s="3" t="str">
        <f t="shared" si="127"/>
        <v>N/A</v>
      </c>
    </row>
    <row r="380" spans="1:30" x14ac:dyDescent="0.35">
      <c r="A380" t="s">
        <v>180</v>
      </c>
      <c r="B380" t="s">
        <v>188</v>
      </c>
      <c r="C380" t="s">
        <v>189</v>
      </c>
      <c r="D380" t="s">
        <v>143</v>
      </c>
      <c r="E380">
        <v>680</v>
      </c>
      <c r="F380" s="2" t="s">
        <v>1559</v>
      </c>
      <c r="G380" s="2">
        <v>1.79</v>
      </c>
      <c r="H380" t="s">
        <v>1197</v>
      </c>
      <c r="I380" s="3" t="str">
        <f t="shared" si="128"/>
        <v>not eligible</v>
      </c>
      <c r="J380" s="3" t="str">
        <f t="shared" si="129"/>
        <v>not eligible</v>
      </c>
      <c r="K380" s="3" t="str">
        <f t="shared" si="130"/>
        <v>not eligible</v>
      </c>
      <c r="L380" s="3" t="str">
        <f t="shared" si="131"/>
        <v>not eligible</v>
      </c>
      <c r="M380" t="str">
        <f t="shared" si="110"/>
        <v>N/A</v>
      </c>
      <c r="N380" s="3" t="str">
        <f t="shared" si="111"/>
        <v>N/A</v>
      </c>
      <c r="O380" s="3" t="str">
        <f t="shared" si="112"/>
        <v>N/A</v>
      </c>
      <c r="P380" s="3" t="str">
        <f t="shared" si="113"/>
        <v>N/A</v>
      </c>
      <c r="Q380" s="3" t="str">
        <f t="shared" si="114"/>
        <v>N/A</v>
      </c>
      <c r="R380" s="3" t="str">
        <f t="shared" si="115"/>
        <v>N/A</v>
      </c>
      <c r="S380" s="3" t="str">
        <f t="shared" si="116"/>
        <v>N/A</v>
      </c>
      <c r="T380" s="3" t="str">
        <f t="shared" si="117"/>
        <v>N/A</v>
      </c>
      <c r="U380" s="3" t="str">
        <f t="shared" si="118"/>
        <v>N/A</v>
      </c>
      <c r="V380" s="3" t="str">
        <f t="shared" si="119"/>
        <v>N/A</v>
      </c>
      <c r="W380" s="3" t="str">
        <f t="shared" si="120"/>
        <v>N/A</v>
      </c>
      <c r="X380" s="3" t="str">
        <f t="shared" si="121"/>
        <v>N/A</v>
      </c>
      <c r="Y380" s="3" t="str">
        <f t="shared" si="122"/>
        <v>N/A</v>
      </c>
      <c r="Z380" s="3" t="str">
        <f t="shared" si="123"/>
        <v>N/A</v>
      </c>
      <c r="AA380" s="3" t="str">
        <f t="shared" si="124"/>
        <v>N/A</v>
      </c>
      <c r="AB380" s="3" t="str">
        <f t="shared" si="125"/>
        <v>not eligible</v>
      </c>
      <c r="AC380" s="3" t="str">
        <f t="shared" si="126"/>
        <v>N/A</v>
      </c>
      <c r="AD380" s="3" t="str">
        <f t="shared" si="127"/>
        <v>N/A</v>
      </c>
    </row>
    <row r="381" spans="1:30" x14ac:dyDescent="0.35">
      <c r="A381" t="s">
        <v>180</v>
      </c>
      <c r="B381" t="s">
        <v>190</v>
      </c>
      <c r="C381" t="s">
        <v>191</v>
      </c>
      <c r="D381" t="s">
        <v>143</v>
      </c>
      <c r="E381" s="1">
        <v>1150</v>
      </c>
      <c r="F381" s="2" t="s">
        <v>1557</v>
      </c>
      <c r="G381" s="2">
        <v>3.48</v>
      </c>
      <c r="H381" t="s">
        <v>1197</v>
      </c>
      <c r="I381" s="3" t="str">
        <f t="shared" si="128"/>
        <v>not eligible</v>
      </c>
      <c r="J381" s="3" t="str">
        <f t="shared" si="129"/>
        <v>not eligible</v>
      </c>
      <c r="K381" s="3" t="str">
        <f t="shared" si="130"/>
        <v>not eligible</v>
      </c>
      <c r="L381" s="3" t="str">
        <f t="shared" si="131"/>
        <v>not eligible</v>
      </c>
      <c r="M381" t="str">
        <f t="shared" si="110"/>
        <v>N/A</v>
      </c>
      <c r="N381" s="3" t="str">
        <f t="shared" si="111"/>
        <v>N/A</v>
      </c>
      <c r="O381" s="3" t="str">
        <f t="shared" si="112"/>
        <v>N/A</v>
      </c>
      <c r="P381" s="3" t="str">
        <f t="shared" si="113"/>
        <v>N/A</v>
      </c>
      <c r="Q381" s="3" t="str">
        <f t="shared" si="114"/>
        <v>N/A</v>
      </c>
      <c r="R381" s="3" t="str">
        <f t="shared" si="115"/>
        <v>N/A</v>
      </c>
      <c r="S381" s="3" t="str">
        <f t="shared" si="116"/>
        <v>N/A</v>
      </c>
      <c r="T381" s="3" t="str">
        <f t="shared" si="117"/>
        <v>N/A</v>
      </c>
      <c r="U381" s="3" t="str">
        <f t="shared" si="118"/>
        <v>N/A</v>
      </c>
      <c r="V381" s="3" t="str">
        <f t="shared" si="119"/>
        <v>N/A</v>
      </c>
      <c r="W381" s="3" t="str">
        <f t="shared" si="120"/>
        <v>N/A</v>
      </c>
      <c r="X381" s="3" t="str">
        <f t="shared" si="121"/>
        <v>N/A</v>
      </c>
      <c r="Y381" s="3" t="str">
        <f t="shared" si="122"/>
        <v>N/A</v>
      </c>
      <c r="Z381" s="3" t="str">
        <f t="shared" si="123"/>
        <v>N/A</v>
      </c>
      <c r="AA381" s="3" t="str">
        <f t="shared" si="124"/>
        <v>N/A</v>
      </c>
      <c r="AB381" s="3" t="str">
        <f t="shared" si="125"/>
        <v>not eligible</v>
      </c>
      <c r="AC381" s="3" t="str">
        <f t="shared" si="126"/>
        <v>N/A</v>
      </c>
      <c r="AD381" s="3" t="str">
        <f t="shared" si="127"/>
        <v>N/A</v>
      </c>
    </row>
    <row r="382" spans="1:30" x14ac:dyDescent="0.35">
      <c r="A382" t="s">
        <v>180</v>
      </c>
      <c r="B382" t="s">
        <v>257</v>
      </c>
      <c r="C382" t="s">
        <v>750</v>
      </c>
      <c r="D382" t="s">
        <v>143</v>
      </c>
      <c r="E382" s="1">
        <v>1234</v>
      </c>
      <c r="F382" s="2" t="s">
        <v>1439</v>
      </c>
      <c r="G382" s="2">
        <v>3.29</v>
      </c>
      <c r="H382" t="s">
        <v>1197</v>
      </c>
      <c r="I382" s="3" t="str">
        <f t="shared" si="128"/>
        <v>not eligible</v>
      </c>
      <c r="J382" s="3" t="str">
        <f t="shared" si="129"/>
        <v>not eligible</v>
      </c>
      <c r="K382" s="3" t="str">
        <f t="shared" si="130"/>
        <v>not eligible</v>
      </c>
      <c r="L382" s="3" t="str">
        <f t="shared" si="131"/>
        <v>not eligible</v>
      </c>
      <c r="M382" t="str">
        <f t="shared" si="110"/>
        <v>N/A</v>
      </c>
      <c r="N382" s="3" t="str">
        <f t="shared" si="111"/>
        <v>N/A</v>
      </c>
      <c r="O382" s="3" t="str">
        <f t="shared" si="112"/>
        <v>N/A</v>
      </c>
      <c r="P382" s="3" t="str">
        <f t="shared" si="113"/>
        <v>N/A</v>
      </c>
      <c r="Q382" s="3" t="str">
        <f t="shared" si="114"/>
        <v>N/A</v>
      </c>
      <c r="R382" s="3" t="str">
        <f t="shared" si="115"/>
        <v>N/A</v>
      </c>
      <c r="S382" s="3" t="str">
        <f t="shared" si="116"/>
        <v>N/A</v>
      </c>
      <c r="T382" s="3" t="str">
        <f t="shared" si="117"/>
        <v>N/A</v>
      </c>
      <c r="U382" s="3" t="str">
        <f t="shared" si="118"/>
        <v>N/A</v>
      </c>
      <c r="V382" s="3" t="str">
        <f t="shared" si="119"/>
        <v>N/A</v>
      </c>
      <c r="W382" s="3" t="str">
        <f t="shared" si="120"/>
        <v>N/A</v>
      </c>
      <c r="X382" s="3" t="str">
        <f t="shared" si="121"/>
        <v>N/A</v>
      </c>
      <c r="Y382" s="3" t="str">
        <f t="shared" si="122"/>
        <v>N/A</v>
      </c>
      <c r="Z382" s="3" t="str">
        <f t="shared" si="123"/>
        <v>N/A</v>
      </c>
      <c r="AA382" s="3" t="str">
        <f t="shared" si="124"/>
        <v>N/A</v>
      </c>
      <c r="AB382" s="3" t="str">
        <f t="shared" si="125"/>
        <v>not eligible</v>
      </c>
      <c r="AC382" s="3" t="str">
        <f t="shared" si="126"/>
        <v>N/A</v>
      </c>
      <c r="AD382" s="3" t="str">
        <f t="shared" si="127"/>
        <v>N/A</v>
      </c>
    </row>
    <row r="383" spans="1:30" x14ac:dyDescent="0.35">
      <c r="A383" t="s">
        <v>180</v>
      </c>
      <c r="B383" t="s">
        <v>206</v>
      </c>
      <c r="C383" t="s">
        <v>752</v>
      </c>
      <c r="D383" t="s">
        <v>143</v>
      </c>
      <c r="E383">
        <v>499</v>
      </c>
      <c r="F383" s="2" t="s">
        <v>1561</v>
      </c>
      <c r="G383" s="2">
        <v>1.44</v>
      </c>
      <c r="H383" t="s">
        <v>1197</v>
      </c>
      <c r="I383" s="3" t="str">
        <f t="shared" si="128"/>
        <v>not eligible</v>
      </c>
      <c r="J383" s="3" t="str">
        <f t="shared" si="129"/>
        <v>not eligible</v>
      </c>
      <c r="K383" s="3" t="str">
        <f t="shared" si="130"/>
        <v>not eligible</v>
      </c>
      <c r="L383" s="3" t="str">
        <f t="shared" si="131"/>
        <v>not eligible</v>
      </c>
      <c r="M383" t="str">
        <f t="shared" si="110"/>
        <v>N/A</v>
      </c>
      <c r="N383" s="3" t="str">
        <f t="shared" si="111"/>
        <v>N/A</v>
      </c>
      <c r="O383" s="3" t="str">
        <f t="shared" si="112"/>
        <v>N/A</v>
      </c>
      <c r="P383" s="3" t="str">
        <f t="shared" si="113"/>
        <v>N/A</v>
      </c>
      <c r="Q383" s="3" t="str">
        <f t="shared" si="114"/>
        <v>N/A</v>
      </c>
      <c r="R383" s="3" t="str">
        <f t="shared" si="115"/>
        <v>N/A</v>
      </c>
      <c r="S383" s="3" t="str">
        <f t="shared" si="116"/>
        <v>N/A</v>
      </c>
      <c r="T383" s="3" t="str">
        <f t="shared" si="117"/>
        <v>N/A</v>
      </c>
      <c r="U383" s="3" t="str">
        <f t="shared" si="118"/>
        <v>N/A</v>
      </c>
      <c r="V383" s="3" t="str">
        <f t="shared" si="119"/>
        <v>N/A</v>
      </c>
      <c r="W383" s="3" t="str">
        <f t="shared" si="120"/>
        <v>N/A</v>
      </c>
      <c r="X383" s="3" t="str">
        <f t="shared" si="121"/>
        <v>N/A</v>
      </c>
      <c r="Y383" s="3" t="str">
        <f t="shared" si="122"/>
        <v>N/A</v>
      </c>
      <c r="Z383" s="3" t="str">
        <f t="shared" si="123"/>
        <v>N/A</v>
      </c>
      <c r="AA383" s="3" t="str">
        <f t="shared" si="124"/>
        <v>N/A</v>
      </c>
      <c r="AB383" s="3" t="str">
        <f t="shared" si="125"/>
        <v>not eligible</v>
      </c>
      <c r="AC383" s="3" t="str">
        <f t="shared" si="126"/>
        <v>N/A</v>
      </c>
      <c r="AD383" s="3" t="str">
        <f t="shared" si="127"/>
        <v>N/A</v>
      </c>
    </row>
    <row r="384" spans="1:30" x14ac:dyDescent="0.35">
      <c r="A384" t="s">
        <v>180</v>
      </c>
      <c r="B384" t="s">
        <v>469</v>
      </c>
      <c r="C384" t="s">
        <v>964</v>
      </c>
      <c r="D384" t="s">
        <v>143</v>
      </c>
      <c r="E384">
        <v>242</v>
      </c>
      <c r="F384" s="2" t="s">
        <v>1558</v>
      </c>
      <c r="G384" s="2">
        <v>0.66</v>
      </c>
      <c r="H384" t="s">
        <v>1197</v>
      </c>
      <c r="I384" s="3" t="str">
        <f t="shared" si="128"/>
        <v>not eligible</v>
      </c>
      <c r="J384" s="3" t="str">
        <f t="shared" si="129"/>
        <v>not eligible</v>
      </c>
      <c r="K384" s="3" t="str">
        <f t="shared" si="130"/>
        <v>not eligible</v>
      </c>
      <c r="L384" s="3" t="str">
        <f t="shared" si="131"/>
        <v>not eligible</v>
      </c>
      <c r="M384" t="str">
        <f t="shared" si="110"/>
        <v>N/A</v>
      </c>
      <c r="N384" s="3" t="str">
        <f t="shared" si="111"/>
        <v>N/A</v>
      </c>
      <c r="O384" s="3" t="str">
        <f t="shared" si="112"/>
        <v>N/A</v>
      </c>
      <c r="P384" s="3" t="str">
        <f t="shared" si="113"/>
        <v>N/A</v>
      </c>
      <c r="Q384" s="3" t="str">
        <f t="shared" si="114"/>
        <v>N/A</v>
      </c>
      <c r="R384" s="3" t="str">
        <f t="shared" si="115"/>
        <v>N/A</v>
      </c>
      <c r="S384" s="3" t="str">
        <f t="shared" si="116"/>
        <v>N/A</v>
      </c>
      <c r="T384" s="3" t="str">
        <f t="shared" si="117"/>
        <v>N/A</v>
      </c>
      <c r="U384" s="3" t="str">
        <f t="shared" si="118"/>
        <v>N/A</v>
      </c>
      <c r="V384" s="3" t="str">
        <f t="shared" si="119"/>
        <v>N/A</v>
      </c>
      <c r="W384" s="3" t="str">
        <f t="shared" si="120"/>
        <v>N/A</v>
      </c>
      <c r="X384" s="3" t="str">
        <f t="shared" si="121"/>
        <v>N/A</v>
      </c>
      <c r="Y384" s="3" t="str">
        <f t="shared" si="122"/>
        <v>N/A</v>
      </c>
      <c r="Z384" s="3" t="str">
        <f t="shared" si="123"/>
        <v>N/A</v>
      </c>
      <c r="AA384" s="3" t="str">
        <f t="shared" si="124"/>
        <v>N/A</v>
      </c>
      <c r="AB384" s="3" t="str">
        <f t="shared" si="125"/>
        <v>not eligible</v>
      </c>
      <c r="AC384" s="3" t="str">
        <f t="shared" si="126"/>
        <v>N/A</v>
      </c>
      <c r="AD384" s="3" t="str">
        <f t="shared" si="127"/>
        <v>N/A</v>
      </c>
    </row>
    <row r="385" spans="1:30" x14ac:dyDescent="0.35">
      <c r="A385" t="s">
        <v>180</v>
      </c>
      <c r="B385" t="s">
        <v>332</v>
      </c>
      <c r="C385" t="s">
        <v>1013</v>
      </c>
      <c r="D385" t="s">
        <v>143</v>
      </c>
      <c r="E385" s="1">
        <v>2317</v>
      </c>
      <c r="F385" s="2" t="s">
        <v>1562</v>
      </c>
      <c r="G385" s="2">
        <v>5.56</v>
      </c>
      <c r="H385" t="s">
        <v>1197</v>
      </c>
      <c r="I385" s="3">
        <f t="shared" si="128"/>
        <v>13902</v>
      </c>
      <c r="J385" s="3">
        <f t="shared" si="129"/>
        <v>14180.04</v>
      </c>
      <c r="K385" s="3">
        <f t="shared" si="130"/>
        <v>14481.25</v>
      </c>
      <c r="L385" s="3">
        <f t="shared" si="131"/>
        <v>14666.61</v>
      </c>
      <c r="M385" t="str">
        <f t="shared" si="110"/>
        <v>N/A</v>
      </c>
      <c r="N385" s="3" t="str">
        <f t="shared" si="111"/>
        <v>N/A</v>
      </c>
      <c r="O385" s="3" t="str">
        <f t="shared" si="112"/>
        <v>N/A</v>
      </c>
      <c r="P385" s="3" t="str">
        <f t="shared" si="113"/>
        <v>N/A</v>
      </c>
      <c r="Q385" s="3" t="str">
        <f t="shared" si="114"/>
        <v>N/A</v>
      </c>
      <c r="R385" s="3" t="str">
        <f t="shared" si="115"/>
        <v>N/A</v>
      </c>
      <c r="S385" s="3" t="str">
        <f t="shared" si="116"/>
        <v>N/A</v>
      </c>
      <c r="T385" s="3" t="str">
        <f t="shared" si="117"/>
        <v>N/A</v>
      </c>
      <c r="U385" s="3" t="str">
        <f t="shared" si="118"/>
        <v>N/A</v>
      </c>
      <c r="V385" s="3" t="str">
        <f t="shared" si="119"/>
        <v>N/A</v>
      </c>
      <c r="W385" s="3" t="str">
        <f t="shared" si="120"/>
        <v>N/A</v>
      </c>
      <c r="X385" s="3" t="str">
        <f t="shared" si="121"/>
        <v>N/A</v>
      </c>
      <c r="Y385" s="3" t="str">
        <f t="shared" si="122"/>
        <v>N/A</v>
      </c>
      <c r="Z385" s="3" t="str">
        <f t="shared" si="123"/>
        <v>N/A</v>
      </c>
      <c r="AA385" s="3" t="str">
        <f t="shared" si="124"/>
        <v>N/A</v>
      </c>
      <c r="AB385" s="3">
        <f t="shared" si="125"/>
        <v>14180.04</v>
      </c>
      <c r="AC385" s="3" t="str">
        <f t="shared" si="126"/>
        <v>N/A</v>
      </c>
      <c r="AD385" s="3" t="str">
        <f t="shared" si="127"/>
        <v>N/A</v>
      </c>
    </row>
    <row r="386" spans="1:30" x14ac:dyDescent="0.35">
      <c r="A386" t="s">
        <v>180</v>
      </c>
      <c r="B386" t="s">
        <v>508</v>
      </c>
      <c r="C386" t="s">
        <v>1020</v>
      </c>
      <c r="D386" t="s">
        <v>143</v>
      </c>
      <c r="E386" s="1">
        <v>1827</v>
      </c>
      <c r="F386" s="2" t="s">
        <v>1556</v>
      </c>
      <c r="G386" s="2">
        <v>3.57</v>
      </c>
      <c r="H386" t="s">
        <v>1197</v>
      </c>
      <c r="I386" s="3" t="str">
        <f t="shared" si="128"/>
        <v>not eligible</v>
      </c>
      <c r="J386" s="3" t="str">
        <f t="shared" si="129"/>
        <v>not eligible</v>
      </c>
      <c r="K386" s="3" t="str">
        <f t="shared" si="130"/>
        <v>not eligible</v>
      </c>
      <c r="L386" s="3" t="str">
        <f t="shared" si="131"/>
        <v>not eligible</v>
      </c>
      <c r="M386" t="str">
        <f t="shared" si="110"/>
        <v>N/A</v>
      </c>
      <c r="N386" s="3" t="str">
        <f t="shared" si="111"/>
        <v>N/A</v>
      </c>
      <c r="O386" s="3" t="str">
        <f t="shared" si="112"/>
        <v>N/A</v>
      </c>
      <c r="P386" s="3" t="str">
        <f t="shared" si="113"/>
        <v>N/A</v>
      </c>
      <c r="Q386" s="3" t="str">
        <f t="shared" si="114"/>
        <v>N/A</v>
      </c>
      <c r="R386" s="3" t="str">
        <f t="shared" si="115"/>
        <v>N/A</v>
      </c>
      <c r="S386" s="3" t="str">
        <f t="shared" si="116"/>
        <v>N/A</v>
      </c>
      <c r="T386" s="3" t="str">
        <f t="shared" si="117"/>
        <v>N/A</v>
      </c>
      <c r="U386" s="3" t="str">
        <f t="shared" si="118"/>
        <v>N/A</v>
      </c>
      <c r="V386" s="3" t="str">
        <f t="shared" si="119"/>
        <v>N/A</v>
      </c>
      <c r="W386" s="3" t="str">
        <f t="shared" si="120"/>
        <v>N/A</v>
      </c>
      <c r="X386" s="3" t="str">
        <f t="shared" si="121"/>
        <v>N/A</v>
      </c>
      <c r="Y386" s="3" t="str">
        <f t="shared" si="122"/>
        <v>N/A</v>
      </c>
      <c r="Z386" s="3" t="str">
        <f t="shared" si="123"/>
        <v>N/A</v>
      </c>
      <c r="AA386" s="3" t="str">
        <f t="shared" si="124"/>
        <v>N/A</v>
      </c>
      <c r="AB386" s="3" t="str">
        <f t="shared" si="125"/>
        <v>not eligible</v>
      </c>
      <c r="AC386" s="3" t="str">
        <f t="shared" si="126"/>
        <v>N/A</v>
      </c>
      <c r="AD386" s="3" t="str">
        <f t="shared" si="127"/>
        <v>N/A</v>
      </c>
    </row>
    <row r="387" spans="1:30" x14ac:dyDescent="0.35">
      <c r="A387" t="s">
        <v>180</v>
      </c>
      <c r="B387" t="s">
        <v>416</v>
      </c>
      <c r="C387" t="s">
        <v>1106</v>
      </c>
      <c r="D387" t="s">
        <v>143</v>
      </c>
      <c r="E387">
        <v>221</v>
      </c>
      <c r="F387" s="2" t="s">
        <v>1560</v>
      </c>
      <c r="G387" s="2">
        <v>0.55000000000000004</v>
      </c>
      <c r="H387" t="s">
        <v>1197</v>
      </c>
      <c r="I387" s="3" t="str">
        <f t="shared" si="128"/>
        <v>not eligible</v>
      </c>
      <c r="J387" s="3" t="str">
        <f t="shared" si="129"/>
        <v>not eligible</v>
      </c>
      <c r="K387" s="3" t="str">
        <f t="shared" si="130"/>
        <v>not eligible</v>
      </c>
      <c r="L387" s="3" t="str">
        <f t="shared" si="131"/>
        <v>not eligible</v>
      </c>
      <c r="M387" t="str">
        <f t="shared" ref="M387:M450" si="132">IF(AND(J387="not eligible",H387="Yes"),E387*1.75,"N/A")</f>
        <v>N/A</v>
      </c>
      <c r="N387" s="3" t="str">
        <f t="shared" ref="N387:N450" si="133">IF($D387="Australian Labor Party",$J387,"N/A")</f>
        <v>N/A</v>
      </c>
      <c r="O387" s="3" t="str">
        <f t="shared" ref="O387:O450" si="134">IF($D387="Liberal",$J387,"N/A")</f>
        <v>N/A</v>
      </c>
      <c r="P387" s="3" t="str">
        <f t="shared" ref="P387:P450" si="135">IF($D387="The Nationals",$J387,"N/A")</f>
        <v>N/A</v>
      </c>
      <c r="Q387" s="3" t="str">
        <f t="shared" ref="Q387:Q450" si="136">IF($D387="Australian Greens",$J387,"N/A")</f>
        <v>N/A</v>
      </c>
      <c r="R387" s="3" t="str">
        <f t="shared" ref="R387:R450" si="137">IF($D387="Animal Justice Party",$J387,"N/A")</f>
        <v>N/A</v>
      </c>
      <c r="S387" s="3" t="str">
        <f t="shared" ref="S387:S450" si="138">IF($D387="AUSSIE BATTLER PARTY",$J387,"N/A")</f>
        <v>N/A</v>
      </c>
      <c r="T387" s="3" t="str">
        <f t="shared" ref="T387:T450" si="139">IF($D387="AUSTRALIAN COUNTRY PARTY",$J387,"N/A")</f>
        <v>N/A</v>
      </c>
      <c r="U387" s="3" t="str">
        <f t="shared" ref="U387:U450" si="140">IF($D387="AUSTRALIAN LIBERTY ALLIANCE",$J387,"N/A")</f>
        <v>N/A</v>
      </c>
      <c r="V387" s="3" t="str">
        <f t="shared" ref="V387:V450" si="141">IF($D387="DERRYN HINCH'S JUSTICE PARTY",$J387,"N/A")</f>
        <v>N/A</v>
      </c>
      <c r="W387" s="3" t="str">
        <f t="shared" ref="W387:W450" si="142">IF($D387="FIONA PATTEN'S REASON PARTY",$J387,"N/A")</f>
        <v>N/A</v>
      </c>
      <c r="X387" s="3" t="str">
        <f t="shared" ref="X387:X450" si="143">IF($D387="LABOUR DLP",$J387,"N/A")</f>
        <v>N/A</v>
      </c>
      <c r="Y387" s="3" t="str">
        <f t="shared" ref="Y387:Y450" si="144">IF($D387="LIBERAL DEMOCRATS",$J387,"N/A")</f>
        <v>N/A</v>
      </c>
      <c r="Z387" s="3" t="str">
        <f t="shared" ref="Z387:Z450" si="145">IF($D387="SHOOTERS, FISHERS &amp; FARMERS VIC",$J387,"N/A")</f>
        <v>N/A</v>
      </c>
      <c r="AA387" s="3" t="str">
        <f t="shared" ref="AA387:AA450" si="146">IF($D387="SUSTAINABLE AUSTRALIA",$J387,"N/A")</f>
        <v>N/A</v>
      </c>
      <c r="AB387" s="3" t="str">
        <f t="shared" ref="AB387:AB450" si="147">IF($D387="TRANSPORT MATTERS",$J387,"N/A")</f>
        <v>not eligible</v>
      </c>
      <c r="AC387" s="3" t="str">
        <f t="shared" ref="AC387:AC450" si="148">IF($D387="VICTORIAN SOCIALISTS",$J387,"N/A")</f>
        <v>N/A</v>
      </c>
      <c r="AD387" s="3" t="str">
        <f t="shared" ref="AD387:AD450" si="149">IF($D387="",$J387,"N/A")</f>
        <v>N/A</v>
      </c>
    </row>
    <row r="388" spans="1:30" x14ac:dyDescent="0.35">
      <c r="A388" t="s">
        <v>180</v>
      </c>
      <c r="B388" t="s">
        <v>254</v>
      </c>
      <c r="C388" t="s">
        <v>1151</v>
      </c>
      <c r="D388" t="s">
        <v>143</v>
      </c>
      <c r="E388">
        <v>585</v>
      </c>
      <c r="F388" s="2" t="s">
        <v>1554</v>
      </c>
      <c r="G388" s="2">
        <v>1.41</v>
      </c>
      <c r="H388" t="s">
        <v>1197</v>
      </c>
      <c r="I388" s="3" t="str">
        <f t="shared" ref="I388:I451" si="150">IF(H388="Yes",E388*6, IF(G388&gt;=4,E388*6,"not eligible"))</f>
        <v>not eligible</v>
      </c>
      <c r="J388" s="3" t="str">
        <f t="shared" ref="J388:J451" si="151">IF(H388="Yes",E388*6.12, IF(G388&gt;=4,E388*6.12,"not eligible"))</f>
        <v>not eligible</v>
      </c>
      <c r="K388" s="3" t="str">
        <f t="shared" ref="K388:K451" si="152">IF(H388="Yes",E388*6.25, IF(G388&gt;=4,E388*6.25,"not eligible"))</f>
        <v>not eligible</v>
      </c>
      <c r="L388" s="3" t="str">
        <f t="shared" ref="L388:L451" si="153">IF(H388="Yes",E388*6.33, IF(G388&gt;=4,E388*6.33,"not eligible"))</f>
        <v>not eligible</v>
      </c>
      <c r="M388" t="str">
        <f t="shared" si="132"/>
        <v>N/A</v>
      </c>
      <c r="N388" s="3" t="str">
        <f t="shared" si="133"/>
        <v>N/A</v>
      </c>
      <c r="O388" s="3" t="str">
        <f t="shared" si="134"/>
        <v>N/A</v>
      </c>
      <c r="P388" s="3" t="str">
        <f t="shared" si="135"/>
        <v>N/A</v>
      </c>
      <c r="Q388" s="3" t="str">
        <f t="shared" si="136"/>
        <v>N/A</v>
      </c>
      <c r="R388" s="3" t="str">
        <f t="shared" si="137"/>
        <v>N/A</v>
      </c>
      <c r="S388" s="3" t="str">
        <f t="shared" si="138"/>
        <v>N/A</v>
      </c>
      <c r="T388" s="3" t="str">
        <f t="shared" si="139"/>
        <v>N/A</v>
      </c>
      <c r="U388" s="3" t="str">
        <f t="shared" si="140"/>
        <v>N/A</v>
      </c>
      <c r="V388" s="3" t="str">
        <f t="shared" si="141"/>
        <v>N/A</v>
      </c>
      <c r="W388" s="3" t="str">
        <f t="shared" si="142"/>
        <v>N/A</v>
      </c>
      <c r="X388" s="3" t="str">
        <f t="shared" si="143"/>
        <v>N/A</v>
      </c>
      <c r="Y388" s="3" t="str">
        <f t="shared" si="144"/>
        <v>N/A</v>
      </c>
      <c r="Z388" s="3" t="str">
        <f t="shared" si="145"/>
        <v>N/A</v>
      </c>
      <c r="AA388" s="3" t="str">
        <f t="shared" si="146"/>
        <v>N/A</v>
      </c>
      <c r="AB388" s="3" t="str">
        <f t="shared" si="147"/>
        <v>not eligible</v>
      </c>
      <c r="AC388" s="3" t="str">
        <f t="shared" si="148"/>
        <v>N/A</v>
      </c>
      <c r="AD388" s="3" t="str">
        <f t="shared" si="149"/>
        <v>N/A</v>
      </c>
    </row>
    <row r="389" spans="1:30" x14ac:dyDescent="0.35">
      <c r="A389" t="s">
        <v>180</v>
      </c>
      <c r="B389" t="s">
        <v>280</v>
      </c>
      <c r="C389" t="s">
        <v>1157</v>
      </c>
      <c r="D389" t="s">
        <v>143</v>
      </c>
      <c r="E389" s="1">
        <v>1558</v>
      </c>
      <c r="F389" s="2" t="s">
        <v>1555</v>
      </c>
      <c r="G389" s="2">
        <v>4.24</v>
      </c>
      <c r="H389" t="s">
        <v>1197</v>
      </c>
      <c r="I389" s="3">
        <f t="shared" si="150"/>
        <v>9348</v>
      </c>
      <c r="J389" s="3">
        <f t="shared" si="151"/>
        <v>9534.9600000000009</v>
      </c>
      <c r="K389" s="3">
        <f t="shared" si="152"/>
        <v>9737.5</v>
      </c>
      <c r="L389" s="3">
        <f t="shared" si="153"/>
        <v>9862.14</v>
      </c>
      <c r="M389" t="str">
        <f t="shared" si="132"/>
        <v>N/A</v>
      </c>
      <c r="N389" s="3" t="str">
        <f t="shared" si="133"/>
        <v>N/A</v>
      </c>
      <c r="O389" s="3" t="str">
        <f t="shared" si="134"/>
        <v>N/A</v>
      </c>
      <c r="P389" s="3" t="str">
        <f t="shared" si="135"/>
        <v>N/A</v>
      </c>
      <c r="Q389" s="3" t="str">
        <f t="shared" si="136"/>
        <v>N/A</v>
      </c>
      <c r="R389" s="3" t="str">
        <f t="shared" si="137"/>
        <v>N/A</v>
      </c>
      <c r="S389" s="3" t="str">
        <f t="shared" si="138"/>
        <v>N/A</v>
      </c>
      <c r="T389" s="3" t="str">
        <f t="shared" si="139"/>
        <v>N/A</v>
      </c>
      <c r="U389" s="3" t="str">
        <f t="shared" si="140"/>
        <v>N/A</v>
      </c>
      <c r="V389" s="3" t="str">
        <f t="shared" si="141"/>
        <v>N/A</v>
      </c>
      <c r="W389" s="3" t="str">
        <f t="shared" si="142"/>
        <v>N/A</v>
      </c>
      <c r="X389" s="3" t="str">
        <f t="shared" si="143"/>
        <v>N/A</v>
      </c>
      <c r="Y389" s="3" t="str">
        <f t="shared" si="144"/>
        <v>N/A</v>
      </c>
      <c r="Z389" s="3" t="str">
        <f t="shared" si="145"/>
        <v>N/A</v>
      </c>
      <c r="AA389" s="3" t="str">
        <f t="shared" si="146"/>
        <v>N/A</v>
      </c>
      <c r="AB389" s="3">
        <f t="shared" si="147"/>
        <v>9534.9600000000009</v>
      </c>
      <c r="AC389" s="3" t="str">
        <f t="shared" si="148"/>
        <v>N/A</v>
      </c>
      <c r="AD389" s="3" t="str">
        <f t="shared" si="149"/>
        <v>N/A</v>
      </c>
    </row>
    <row r="390" spans="1:30" x14ac:dyDescent="0.35">
      <c r="A390" t="s">
        <v>180</v>
      </c>
      <c r="B390" t="s">
        <v>204</v>
      </c>
      <c r="C390" t="s">
        <v>205</v>
      </c>
      <c r="D390" t="s">
        <v>147</v>
      </c>
      <c r="E390">
        <v>805</v>
      </c>
      <c r="F390" s="2" t="s">
        <v>1564</v>
      </c>
      <c r="G390" s="2">
        <v>2.29</v>
      </c>
      <c r="H390" t="s">
        <v>1197</v>
      </c>
      <c r="I390" s="3" t="str">
        <f t="shared" si="150"/>
        <v>not eligible</v>
      </c>
      <c r="J390" s="3" t="str">
        <f t="shared" si="151"/>
        <v>not eligible</v>
      </c>
      <c r="K390" s="3" t="str">
        <f t="shared" si="152"/>
        <v>not eligible</v>
      </c>
      <c r="L390" s="3" t="str">
        <f t="shared" si="153"/>
        <v>not eligible</v>
      </c>
      <c r="M390" t="str">
        <f t="shared" si="132"/>
        <v>N/A</v>
      </c>
      <c r="N390" s="3" t="str">
        <f t="shared" si="133"/>
        <v>N/A</v>
      </c>
      <c r="O390" s="3" t="str">
        <f t="shared" si="134"/>
        <v>N/A</v>
      </c>
      <c r="P390" s="3" t="str">
        <f t="shared" si="135"/>
        <v>N/A</v>
      </c>
      <c r="Q390" s="3" t="str">
        <f t="shared" si="136"/>
        <v>N/A</v>
      </c>
      <c r="R390" s="3" t="str">
        <f t="shared" si="137"/>
        <v>N/A</v>
      </c>
      <c r="S390" s="3" t="str">
        <f t="shared" si="138"/>
        <v>N/A</v>
      </c>
      <c r="T390" s="3" t="str">
        <f t="shared" si="139"/>
        <v>N/A</v>
      </c>
      <c r="U390" s="3" t="str">
        <f t="shared" si="140"/>
        <v>N/A</v>
      </c>
      <c r="V390" s="3" t="str">
        <f t="shared" si="141"/>
        <v>N/A</v>
      </c>
      <c r="W390" s="3" t="str">
        <f t="shared" si="142"/>
        <v>N/A</v>
      </c>
      <c r="X390" s="3" t="str">
        <f t="shared" si="143"/>
        <v>N/A</v>
      </c>
      <c r="Y390" s="3" t="str">
        <f t="shared" si="144"/>
        <v>N/A</v>
      </c>
      <c r="Z390" s="3" t="str">
        <f t="shared" si="145"/>
        <v>N/A</v>
      </c>
      <c r="AA390" s="3" t="str">
        <f t="shared" si="146"/>
        <v>N/A</v>
      </c>
      <c r="AB390" s="3" t="str">
        <f t="shared" si="147"/>
        <v>N/A</v>
      </c>
      <c r="AC390" s="3" t="str">
        <f t="shared" si="148"/>
        <v>not eligible</v>
      </c>
      <c r="AD390" s="3" t="str">
        <f t="shared" si="149"/>
        <v>N/A</v>
      </c>
    </row>
    <row r="391" spans="1:30" x14ac:dyDescent="0.35">
      <c r="A391" t="s">
        <v>180</v>
      </c>
      <c r="B391" t="s">
        <v>240</v>
      </c>
      <c r="C391" t="s">
        <v>241</v>
      </c>
      <c r="D391" t="s">
        <v>147</v>
      </c>
      <c r="E391">
        <v>355</v>
      </c>
      <c r="F391" s="2" t="s">
        <v>1573</v>
      </c>
      <c r="G391" s="2">
        <v>0.73</v>
      </c>
      <c r="H391" t="s">
        <v>1197</v>
      </c>
      <c r="I391" s="3" t="str">
        <f t="shared" si="150"/>
        <v>not eligible</v>
      </c>
      <c r="J391" s="3" t="str">
        <f t="shared" si="151"/>
        <v>not eligible</v>
      </c>
      <c r="K391" s="3" t="str">
        <f t="shared" si="152"/>
        <v>not eligible</v>
      </c>
      <c r="L391" s="3" t="str">
        <f t="shared" si="153"/>
        <v>not eligible</v>
      </c>
      <c r="M391" t="str">
        <f t="shared" si="132"/>
        <v>N/A</v>
      </c>
      <c r="N391" s="3" t="str">
        <f t="shared" si="133"/>
        <v>N/A</v>
      </c>
      <c r="O391" s="3" t="str">
        <f t="shared" si="134"/>
        <v>N/A</v>
      </c>
      <c r="P391" s="3" t="str">
        <f t="shared" si="135"/>
        <v>N/A</v>
      </c>
      <c r="Q391" s="3" t="str">
        <f t="shared" si="136"/>
        <v>N/A</v>
      </c>
      <c r="R391" s="3" t="str">
        <f t="shared" si="137"/>
        <v>N/A</v>
      </c>
      <c r="S391" s="3" t="str">
        <f t="shared" si="138"/>
        <v>N/A</v>
      </c>
      <c r="T391" s="3" t="str">
        <f t="shared" si="139"/>
        <v>N/A</v>
      </c>
      <c r="U391" s="3" t="str">
        <f t="shared" si="140"/>
        <v>N/A</v>
      </c>
      <c r="V391" s="3" t="str">
        <f t="shared" si="141"/>
        <v>N/A</v>
      </c>
      <c r="W391" s="3" t="str">
        <f t="shared" si="142"/>
        <v>N/A</v>
      </c>
      <c r="X391" s="3" t="str">
        <f t="shared" si="143"/>
        <v>N/A</v>
      </c>
      <c r="Y391" s="3" t="str">
        <f t="shared" si="144"/>
        <v>N/A</v>
      </c>
      <c r="Z391" s="3" t="str">
        <f t="shared" si="145"/>
        <v>N/A</v>
      </c>
      <c r="AA391" s="3" t="str">
        <f t="shared" si="146"/>
        <v>N/A</v>
      </c>
      <c r="AB391" s="3" t="str">
        <f t="shared" si="147"/>
        <v>N/A</v>
      </c>
      <c r="AC391" s="3" t="str">
        <f t="shared" si="148"/>
        <v>not eligible</v>
      </c>
      <c r="AD391" s="3" t="str">
        <f t="shared" si="149"/>
        <v>N/A</v>
      </c>
    </row>
    <row r="392" spans="1:30" x14ac:dyDescent="0.35">
      <c r="A392" t="s">
        <v>180</v>
      </c>
      <c r="B392" t="s">
        <v>261</v>
      </c>
      <c r="C392" t="s">
        <v>262</v>
      </c>
      <c r="D392" t="s">
        <v>147</v>
      </c>
      <c r="E392" s="1">
        <v>1277</v>
      </c>
      <c r="F392" s="2" t="s">
        <v>1570</v>
      </c>
      <c r="G392" s="2">
        <v>3.03</v>
      </c>
      <c r="H392" t="s">
        <v>1197</v>
      </c>
      <c r="I392" s="3" t="str">
        <f t="shared" si="150"/>
        <v>not eligible</v>
      </c>
      <c r="J392" s="3" t="str">
        <f t="shared" si="151"/>
        <v>not eligible</v>
      </c>
      <c r="K392" s="3" t="str">
        <f t="shared" si="152"/>
        <v>not eligible</v>
      </c>
      <c r="L392" s="3" t="str">
        <f t="shared" si="153"/>
        <v>not eligible</v>
      </c>
      <c r="M392" t="str">
        <f t="shared" si="132"/>
        <v>N/A</v>
      </c>
      <c r="N392" s="3" t="str">
        <f t="shared" si="133"/>
        <v>N/A</v>
      </c>
      <c r="O392" s="3" t="str">
        <f t="shared" si="134"/>
        <v>N/A</v>
      </c>
      <c r="P392" s="3" t="str">
        <f t="shared" si="135"/>
        <v>N/A</v>
      </c>
      <c r="Q392" s="3" t="str">
        <f t="shared" si="136"/>
        <v>N/A</v>
      </c>
      <c r="R392" s="3" t="str">
        <f t="shared" si="137"/>
        <v>N/A</v>
      </c>
      <c r="S392" s="3" t="str">
        <f t="shared" si="138"/>
        <v>N/A</v>
      </c>
      <c r="T392" s="3" t="str">
        <f t="shared" si="139"/>
        <v>N/A</v>
      </c>
      <c r="U392" s="3" t="str">
        <f t="shared" si="140"/>
        <v>N/A</v>
      </c>
      <c r="V392" s="3" t="str">
        <f t="shared" si="141"/>
        <v>N/A</v>
      </c>
      <c r="W392" s="3" t="str">
        <f t="shared" si="142"/>
        <v>N/A</v>
      </c>
      <c r="X392" s="3" t="str">
        <f t="shared" si="143"/>
        <v>N/A</v>
      </c>
      <c r="Y392" s="3" t="str">
        <f t="shared" si="144"/>
        <v>N/A</v>
      </c>
      <c r="Z392" s="3" t="str">
        <f t="shared" si="145"/>
        <v>N/A</v>
      </c>
      <c r="AA392" s="3" t="str">
        <f t="shared" si="146"/>
        <v>N/A</v>
      </c>
      <c r="AB392" s="3" t="str">
        <f t="shared" si="147"/>
        <v>N/A</v>
      </c>
      <c r="AC392" s="3" t="str">
        <f t="shared" si="148"/>
        <v>not eligible</v>
      </c>
      <c r="AD392" s="3" t="str">
        <f t="shared" si="149"/>
        <v>N/A</v>
      </c>
    </row>
    <row r="393" spans="1:30" x14ac:dyDescent="0.35">
      <c r="A393" t="s">
        <v>180</v>
      </c>
      <c r="B393" t="s">
        <v>232</v>
      </c>
      <c r="C393" t="s">
        <v>344</v>
      </c>
      <c r="D393" t="s">
        <v>147</v>
      </c>
      <c r="E393" s="1">
        <v>1408</v>
      </c>
      <c r="F393" s="2" t="s">
        <v>1566</v>
      </c>
      <c r="G393" s="2">
        <v>3.55</v>
      </c>
      <c r="H393" t="s">
        <v>1197</v>
      </c>
      <c r="I393" s="3" t="str">
        <f t="shared" si="150"/>
        <v>not eligible</v>
      </c>
      <c r="J393" s="3" t="str">
        <f t="shared" si="151"/>
        <v>not eligible</v>
      </c>
      <c r="K393" s="3" t="str">
        <f t="shared" si="152"/>
        <v>not eligible</v>
      </c>
      <c r="L393" s="3" t="str">
        <f t="shared" si="153"/>
        <v>not eligible</v>
      </c>
      <c r="M393" t="str">
        <f t="shared" si="132"/>
        <v>N/A</v>
      </c>
      <c r="N393" s="3" t="str">
        <f t="shared" si="133"/>
        <v>N/A</v>
      </c>
      <c r="O393" s="3" t="str">
        <f t="shared" si="134"/>
        <v>N/A</v>
      </c>
      <c r="P393" s="3" t="str">
        <f t="shared" si="135"/>
        <v>N/A</v>
      </c>
      <c r="Q393" s="3" t="str">
        <f t="shared" si="136"/>
        <v>N/A</v>
      </c>
      <c r="R393" s="3" t="str">
        <f t="shared" si="137"/>
        <v>N/A</v>
      </c>
      <c r="S393" s="3" t="str">
        <f t="shared" si="138"/>
        <v>N/A</v>
      </c>
      <c r="T393" s="3" t="str">
        <f t="shared" si="139"/>
        <v>N/A</v>
      </c>
      <c r="U393" s="3" t="str">
        <f t="shared" si="140"/>
        <v>N/A</v>
      </c>
      <c r="V393" s="3" t="str">
        <f t="shared" si="141"/>
        <v>N/A</v>
      </c>
      <c r="W393" s="3" t="str">
        <f t="shared" si="142"/>
        <v>N/A</v>
      </c>
      <c r="X393" s="3" t="str">
        <f t="shared" si="143"/>
        <v>N/A</v>
      </c>
      <c r="Y393" s="3" t="str">
        <f t="shared" si="144"/>
        <v>N/A</v>
      </c>
      <c r="Z393" s="3" t="str">
        <f t="shared" si="145"/>
        <v>N/A</v>
      </c>
      <c r="AA393" s="3" t="str">
        <f t="shared" si="146"/>
        <v>N/A</v>
      </c>
      <c r="AB393" s="3" t="str">
        <f t="shared" si="147"/>
        <v>N/A</v>
      </c>
      <c r="AC393" s="3" t="str">
        <f t="shared" si="148"/>
        <v>not eligible</v>
      </c>
      <c r="AD393" s="3" t="str">
        <f t="shared" si="149"/>
        <v>N/A</v>
      </c>
    </row>
    <row r="394" spans="1:30" x14ac:dyDescent="0.35">
      <c r="A394" t="s">
        <v>180</v>
      </c>
      <c r="B394" t="s">
        <v>456</v>
      </c>
      <c r="C394" t="s">
        <v>457</v>
      </c>
      <c r="D394" t="s">
        <v>147</v>
      </c>
      <c r="E394" s="1">
        <v>1612</v>
      </c>
      <c r="F394" s="2" t="s">
        <v>1576</v>
      </c>
      <c r="G394" s="2">
        <v>3.36</v>
      </c>
      <c r="H394" t="s">
        <v>1197</v>
      </c>
      <c r="I394" s="3" t="str">
        <f t="shared" si="150"/>
        <v>not eligible</v>
      </c>
      <c r="J394" s="3" t="str">
        <f t="shared" si="151"/>
        <v>not eligible</v>
      </c>
      <c r="K394" s="3" t="str">
        <f t="shared" si="152"/>
        <v>not eligible</v>
      </c>
      <c r="L394" s="3" t="str">
        <f t="shared" si="153"/>
        <v>not eligible</v>
      </c>
      <c r="M394" t="str">
        <f t="shared" si="132"/>
        <v>N/A</v>
      </c>
      <c r="N394" s="3" t="str">
        <f t="shared" si="133"/>
        <v>N/A</v>
      </c>
      <c r="O394" s="3" t="str">
        <f t="shared" si="134"/>
        <v>N/A</v>
      </c>
      <c r="P394" s="3" t="str">
        <f t="shared" si="135"/>
        <v>N/A</v>
      </c>
      <c r="Q394" s="3" t="str">
        <f t="shared" si="136"/>
        <v>N/A</v>
      </c>
      <c r="R394" s="3" t="str">
        <f t="shared" si="137"/>
        <v>N/A</v>
      </c>
      <c r="S394" s="3" t="str">
        <f t="shared" si="138"/>
        <v>N/A</v>
      </c>
      <c r="T394" s="3" t="str">
        <f t="shared" si="139"/>
        <v>N/A</v>
      </c>
      <c r="U394" s="3" t="str">
        <f t="shared" si="140"/>
        <v>N/A</v>
      </c>
      <c r="V394" s="3" t="str">
        <f t="shared" si="141"/>
        <v>N/A</v>
      </c>
      <c r="W394" s="3" t="str">
        <f t="shared" si="142"/>
        <v>N/A</v>
      </c>
      <c r="X394" s="3" t="str">
        <f t="shared" si="143"/>
        <v>N/A</v>
      </c>
      <c r="Y394" s="3" t="str">
        <f t="shared" si="144"/>
        <v>N/A</v>
      </c>
      <c r="Z394" s="3" t="str">
        <f t="shared" si="145"/>
        <v>N/A</v>
      </c>
      <c r="AA394" s="3" t="str">
        <f t="shared" si="146"/>
        <v>N/A</v>
      </c>
      <c r="AB394" s="3" t="str">
        <f t="shared" si="147"/>
        <v>N/A</v>
      </c>
      <c r="AC394" s="3" t="str">
        <f t="shared" si="148"/>
        <v>not eligible</v>
      </c>
      <c r="AD394" s="3" t="str">
        <f t="shared" si="149"/>
        <v>N/A</v>
      </c>
    </row>
    <row r="395" spans="1:30" x14ac:dyDescent="0.35">
      <c r="A395" t="s">
        <v>180</v>
      </c>
      <c r="B395" t="s">
        <v>286</v>
      </c>
      <c r="C395" t="s">
        <v>560</v>
      </c>
      <c r="D395" t="s">
        <v>147</v>
      </c>
      <c r="E395">
        <v>434</v>
      </c>
      <c r="F395" s="2" t="s">
        <v>1567</v>
      </c>
      <c r="G395" s="2">
        <v>1.1399999999999999</v>
      </c>
      <c r="H395" t="s">
        <v>1197</v>
      </c>
      <c r="I395" s="3" t="str">
        <f t="shared" si="150"/>
        <v>not eligible</v>
      </c>
      <c r="J395" s="3" t="str">
        <f t="shared" si="151"/>
        <v>not eligible</v>
      </c>
      <c r="K395" s="3" t="str">
        <f t="shared" si="152"/>
        <v>not eligible</v>
      </c>
      <c r="L395" s="3" t="str">
        <f t="shared" si="153"/>
        <v>not eligible</v>
      </c>
      <c r="M395" t="str">
        <f t="shared" si="132"/>
        <v>N/A</v>
      </c>
      <c r="N395" s="3" t="str">
        <f t="shared" si="133"/>
        <v>N/A</v>
      </c>
      <c r="O395" s="3" t="str">
        <f t="shared" si="134"/>
        <v>N/A</v>
      </c>
      <c r="P395" s="3" t="str">
        <f t="shared" si="135"/>
        <v>N/A</v>
      </c>
      <c r="Q395" s="3" t="str">
        <f t="shared" si="136"/>
        <v>N/A</v>
      </c>
      <c r="R395" s="3" t="str">
        <f t="shared" si="137"/>
        <v>N/A</v>
      </c>
      <c r="S395" s="3" t="str">
        <f t="shared" si="138"/>
        <v>N/A</v>
      </c>
      <c r="T395" s="3" t="str">
        <f t="shared" si="139"/>
        <v>N/A</v>
      </c>
      <c r="U395" s="3" t="str">
        <f t="shared" si="140"/>
        <v>N/A</v>
      </c>
      <c r="V395" s="3" t="str">
        <f t="shared" si="141"/>
        <v>N/A</v>
      </c>
      <c r="W395" s="3" t="str">
        <f t="shared" si="142"/>
        <v>N/A</v>
      </c>
      <c r="X395" s="3" t="str">
        <f t="shared" si="143"/>
        <v>N/A</v>
      </c>
      <c r="Y395" s="3" t="str">
        <f t="shared" si="144"/>
        <v>N/A</v>
      </c>
      <c r="Z395" s="3" t="str">
        <f t="shared" si="145"/>
        <v>N/A</v>
      </c>
      <c r="AA395" s="3" t="str">
        <f t="shared" si="146"/>
        <v>N/A</v>
      </c>
      <c r="AB395" s="3" t="str">
        <f t="shared" si="147"/>
        <v>N/A</v>
      </c>
      <c r="AC395" s="3" t="str">
        <f t="shared" si="148"/>
        <v>not eligible</v>
      </c>
      <c r="AD395" s="3" t="str">
        <f t="shared" si="149"/>
        <v>N/A</v>
      </c>
    </row>
    <row r="396" spans="1:30" x14ac:dyDescent="0.35">
      <c r="A396" t="s">
        <v>180</v>
      </c>
      <c r="B396" t="s">
        <v>274</v>
      </c>
      <c r="C396" t="s">
        <v>569</v>
      </c>
      <c r="D396" t="s">
        <v>147</v>
      </c>
      <c r="E396">
        <v>275</v>
      </c>
      <c r="F396" s="2" t="s">
        <v>1568</v>
      </c>
      <c r="G396" s="2">
        <v>0.65</v>
      </c>
      <c r="H396" t="s">
        <v>1197</v>
      </c>
      <c r="I396" s="3" t="str">
        <f t="shared" si="150"/>
        <v>not eligible</v>
      </c>
      <c r="J396" s="3" t="str">
        <f t="shared" si="151"/>
        <v>not eligible</v>
      </c>
      <c r="K396" s="3" t="str">
        <f t="shared" si="152"/>
        <v>not eligible</v>
      </c>
      <c r="L396" s="3" t="str">
        <f t="shared" si="153"/>
        <v>not eligible</v>
      </c>
      <c r="M396" t="str">
        <f t="shared" si="132"/>
        <v>N/A</v>
      </c>
      <c r="N396" s="3" t="str">
        <f t="shared" si="133"/>
        <v>N/A</v>
      </c>
      <c r="O396" s="3" t="str">
        <f t="shared" si="134"/>
        <v>N/A</v>
      </c>
      <c r="P396" s="3" t="str">
        <f t="shared" si="135"/>
        <v>N/A</v>
      </c>
      <c r="Q396" s="3" t="str">
        <f t="shared" si="136"/>
        <v>N/A</v>
      </c>
      <c r="R396" s="3" t="str">
        <f t="shared" si="137"/>
        <v>N/A</v>
      </c>
      <c r="S396" s="3" t="str">
        <f t="shared" si="138"/>
        <v>N/A</v>
      </c>
      <c r="T396" s="3" t="str">
        <f t="shared" si="139"/>
        <v>N/A</v>
      </c>
      <c r="U396" s="3" t="str">
        <f t="shared" si="140"/>
        <v>N/A</v>
      </c>
      <c r="V396" s="3" t="str">
        <f t="shared" si="141"/>
        <v>N/A</v>
      </c>
      <c r="W396" s="3" t="str">
        <f t="shared" si="142"/>
        <v>N/A</v>
      </c>
      <c r="X396" s="3" t="str">
        <f t="shared" si="143"/>
        <v>N/A</v>
      </c>
      <c r="Y396" s="3" t="str">
        <f t="shared" si="144"/>
        <v>N/A</v>
      </c>
      <c r="Z396" s="3" t="str">
        <f t="shared" si="145"/>
        <v>N/A</v>
      </c>
      <c r="AA396" s="3" t="str">
        <f t="shared" si="146"/>
        <v>N/A</v>
      </c>
      <c r="AB396" s="3" t="str">
        <f t="shared" si="147"/>
        <v>N/A</v>
      </c>
      <c r="AC396" s="3" t="str">
        <f t="shared" si="148"/>
        <v>not eligible</v>
      </c>
      <c r="AD396" s="3" t="str">
        <f t="shared" si="149"/>
        <v>N/A</v>
      </c>
    </row>
    <row r="397" spans="1:30" x14ac:dyDescent="0.35">
      <c r="A397" t="s">
        <v>180</v>
      </c>
      <c r="B397" t="s">
        <v>397</v>
      </c>
      <c r="C397" t="s">
        <v>589</v>
      </c>
      <c r="D397" t="s">
        <v>147</v>
      </c>
      <c r="E397">
        <v>464</v>
      </c>
      <c r="F397" s="2" t="s">
        <v>1430</v>
      </c>
      <c r="G397" s="2">
        <v>1.1200000000000001</v>
      </c>
      <c r="H397" t="s">
        <v>1197</v>
      </c>
      <c r="I397" s="3" t="str">
        <f t="shared" si="150"/>
        <v>not eligible</v>
      </c>
      <c r="J397" s="3" t="str">
        <f t="shared" si="151"/>
        <v>not eligible</v>
      </c>
      <c r="K397" s="3" t="str">
        <f t="shared" si="152"/>
        <v>not eligible</v>
      </c>
      <c r="L397" s="3" t="str">
        <f t="shared" si="153"/>
        <v>not eligible</v>
      </c>
      <c r="M397" t="str">
        <f t="shared" si="132"/>
        <v>N/A</v>
      </c>
      <c r="N397" s="3" t="str">
        <f t="shared" si="133"/>
        <v>N/A</v>
      </c>
      <c r="O397" s="3" t="str">
        <f t="shared" si="134"/>
        <v>N/A</v>
      </c>
      <c r="P397" s="3" t="str">
        <f t="shared" si="135"/>
        <v>N/A</v>
      </c>
      <c r="Q397" s="3" t="str">
        <f t="shared" si="136"/>
        <v>N/A</v>
      </c>
      <c r="R397" s="3" t="str">
        <f t="shared" si="137"/>
        <v>N/A</v>
      </c>
      <c r="S397" s="3" t="str">
        <f t="shared" si="138"/>
        <v>N/A</v>
      </c>
      <c r="T397" s="3" t="str">
        <f t="shared" si="139"/>
        <v>N/A</v>
      </c>
      <c r="U397" s="3" t="str">
        <f t="shared" si="140"/>
        <v>N/A</v>
      </c>
      <c r="V397" s="3" t="str">
        <f t="shared" si="141"/>
        <v>N/A</v>
      </c>
      <c r="W397" s="3" t="str">
        <f t="shared" si="142"/>
        <v>N/A</v>
      </c>
      <c r="X397" s="3" t="str">
        <f t="shared" si="143"/>
        <v>N/A</v>
      </c>
      <c r="Y397" s="3" t="str">
        <f t="shared" si="144"/>
        <v>N/A</v>
      </c>
      <c r="Z397" s="3" t="str">
        <f t="shared" si="145"/>
        <v>N/A</v>
      </c>
      <c r="AA397" s="3" t="str">
        <f t="shared" si="146"/>
        <v>N/A</v>
      </c>
      <c r="AB397" s="3" t="str">
        <f t="shared" si="147"/>
        <v>N/A</v>
      </c>
      <c r="AC397" s="3" t="str">
        <f t="shared" si="148"/>
        <v>not eligible</v>
      </c>
      <c r="AD397" s="3" t="str">
        <f t="shared" si="149"/>
        <v>N/A</v>
      </c>
    </row>
    <row r="398" spans="1:30" x14ac:dyDescent="0.35">
      <c r="A398" t="s">
        <v>180</v>
      </c>
      <c r="B398" t="s">
        <v>432</v>
      </c>
      <c r="C398" t="s">
        <v>643</v>
      </c>
      <c r="D398" t="s">
        <v>147</v>
      </c>
      <c r="E398">
        <v>219</v>
      </c>
      <c r="F398" s="2" t="s">
        <v>1560</v>
      </c>
      <c r="G398" s="2">
        <v>0.55000000000000004</v>
      </c>
      <c r="H398" t="s">
        <v>1197</v>
      </c>
      <c r="I398" s="3" t="str">
        <f t="shared" si="150"/>
        <v>not eligible</v>
      </c>
      <c r="J398" s="3" t="str">
        <f t="shared" si="151"/>
        <v>not eligible</v>
      </c>
      <c r="K398" s="3" t="str">
        <f t="shared" si="152"/>
        <v>not eligible</v>
      </c>
      <c r="L398" s="3" t="str">
        <f t="shared" si="153"/>
        <v>not eligible</v>
      </c>
      <c r="M398" t="str">
        <f t="shared" si="132"/>
        <v>N/A</v>
      </c>
      <c r="N398" s="3" t="str">
        <f t="shared" si="133"/>
        <v>N/A</v>
      </c>
      <c r="O398" s="3" t="str">
        <f t="shared" si="134"/>
        <v>N/A</v>
      </c>
      <c r="P398" s="3" t="str">
        <f t="shared" si="135"/>
        <v>N/A</v>
      </c>
      <c r="Q398" s="3" t="str">
        <f t="shared" si="136"/>
        <v>N/A</v>
      </c>
      <c r="R398" s="3" t="str">
        <f t="shared" si="137"/>
        <v>N/A</v>
      </c>
      <c r="S398" s="3" t="str">
        <f t="shared" si="138"/>
        <v>N/A</v>
      </c>
      <c r="T398" s="3" t="str">
        <f t="shared" si="139"/>
        <v>N/A</v>
      </c>
      <c r="U398" s="3" t="str">
        <f t="shared" si="140"/>
        <v>N/A</v>
      </c>
      <c r="V398" s="3" t="str">
        <f t="shared" si="141"/>
        <v>N/A</v>
      </c>
      <c r="W398" s="3" t="str">
        <f t="shared" si="142"/>
        <v>N/A</v>
      </c>
      <c r="X398" s="3" t="str">
        <f t="shared" si="143"/>
        <v>N/A</v>
      </c>
      <c r="Y398" s="3" t="str">
        <f t="shared" si="144"/>
        <v>N/A</v>
      </c>
      <c r="Z398" s="3" t="str">
        <f t="shared" si="145"/>
        <v>N/A</v>
      </c>
      <c r="AA398" s="3" t="str">
        <f t="shared" si="146"/>
        <v>N/A</v>
      </c>
      <c r="AB398" s="3" t="str">
        <f t="shared" si="147"/>
        <v>N/A</v>
      </c>
      <c r="AC398" s="3" t="str">
        <f t="shared" si="148"/>
        <v>not eligible</v>
      </c>
      <c r="AD398" s="3" t="str">
        <f t="shared" si="149"/>
        <v>N/A</v>
      </c>
    </row>
    <row r="399" spans="1:30" x14ac:dyDescent="0.35">
      <c r="A399" t="s">
        <v>180</v>
      </c>
      <c r="B399" t="s">
        <v>181</v>
      </c>
      <c r="C399" t="s">
        <v>693</v>
      </c>
      <c r="D399" t="s">
        <v>147</v>
      </c>
      <c r="E399">
        <v>521</v>
      </c>
      <c r="F399" s="2" t="s">
        <v>1529</v>
      </c>
      <c r="G399" s="2">
        <v>1.18</v>
      </c>
      <c r="H399" t="s">
        <v>1197</v>
      </c>
      <c r="I399" s="3" t="str">
        <f t="shared" si="150"/>
        <v>not eligible</v>
      </c>
      <c r="J399" s="3" t="str">
        <f t="shared" si="151"/>
        <v>not eligible</v>
      </c>
      <c r="K399" s="3" t="str">
        <f t="shared" si="152"/>
        <v>not eligible</v>
      </c>
      <c r="L399" s="3" t="str">
        <f t="shared" si="153"/>
        <v>not eligible</v>
      </c>
      <c r="M399" t="str">
        <f t="shared" si="132"/>
        <v>N/A</v>
      </c>
      <c r="N399" s="3" t="str">
        <f t="shared" si="133"/>
        <v>N/A</v>
      </c>
      <c r="O399" s="3" t="str">
        <f t="shared" si="134"/>
        <v>N/A</v>
      </c>
      <c r="P399" s="3" t="str">
        <f t="shared" si="135"/>
        <v>N/A</v>
      </c>
      <c r="Q399" s="3" t="str">
        <f t="shared" si="136"/>
        <v>N/A</v>
      </c>
      <c r="R399" s="3" t="str">
        <f t="shared" si="137"/>
        <v>N/A</v>
      </c>
      <c r="S399" s="3" t="str">
        <f t="shared" si="138"/>
        <v>N/A</v>
      </c>
      <c r="T399" s="3" t="str">
        <f t="shared" si="139"/>
        <v>N/A</v>
      </c>
      <c r="U399" s="3" t="str">
        <f t="shared" si="140"/>
        <v>N/A</v>
      </c>
      <c r="V399" s="3" t="str">
        <f t="shared" si="141"/>
        <v>N/A</v>
      </c>
      <c r="W399" s="3" t="str">
        <f t="shared" si="142"/>
        <v>N/A</v>
      </c>
      <c r="X399" s="3" t="str">
        <f t="shared" si="143"/>
        <v>N/A</v>
      </c>
      <c r="Y399" s="3" t="str">
        <f t="shared" si="144"/>
        <v>N/A</v>
      </c>
      <c r="Z399" s="3" t="str">
        <f t="shared" si="145"/>
        <v>N/A</v>
      </c>
      <c r="AA399" s="3" t="str">
        <f t="shared" si="146"/>
        <v>N/A</v>
      </c>
      <c r="AB399" s="3" t="str">
        <f t="shared" si="147"/>
        <v>N/A</v>
      </c>
      <c r="AC399" s="3" t="str">
        <f t="shared" si="148"/>
        <v>not eligible</v>
      </c>
      <c r="AD399" s="3" t="str">
        <f t="shared" si="149"/>
        <v>N/A</v>
      </c>
    </row>
    <row r="400" spans="1:30" x14ac:dyDescent="0.35">
      <c r="A400" t="s">
        <v>180</v>
      </c>
      <c r="B400" t="s">
        <v>440</v>
      </c>
      <c r="C400" t="s">
        <v>703</v>
      </c>
      <c r="D400" t="s">
        <v>147</v>
      </c>
      <c r="E400">
        <v>967</v>
      </c>
      <c r="F400" s="2" t="s">
        <v>1575</v>
      </c>
      <c r="G400" s="2">
        <v>2.79</v>
      </c>
      <c r="H400" t="s">
        <v>1197</v>
      </c>
      <c r="I400" s="3" t="str">
        <f t="shared" si="150"/>
        <v>not eligible</v>
      </c>
      <c r="J400" s="3" t="str">
        <f t="shared" si="151"/>
        <v>not eligible</v>
      </c>
      <c r="K400" s="3" t="str">
        <f t="shared" si="152"/>
        <v>not eligible</v>
      </c>
      <c r="L400" s="3" t="str">
        <f t="shared" si="153"/>
        <v>not eligible</v>
      </c>
      <c r="M400" t="str">
        <f t="shared" si="132"/>
        <v>N/A</v>
      </c>
      <c r="N400" s="3" t="str">
        <f t="shared" si="133"/>
        <v>N/A</v>
      </c>
      <c r="O400" s="3" t="str">
        <f t="shared" si="134"/>
        <v>N/A</v>
      </c>
      <c r="P400" s="3" t="str">
        <f t="shared" si="135"/>
        <v>N/A</v>
      </c>
      <c r="Q400" s="3" t="str">
        <f t="shared" si="136"/>
        <v>N/A</v>
      </c>
      <c r="R400" s="3" t="str">
        <f t="shared" si="137"/>
        <v>N/A</v>
      </c>
      <c r="S400" s="3" t="str">
        <f t="shared" si="138"/>
        <v>N/A</v>
      </c>
      <c r="T400" s="3" t="str">
        <f t="shared" si="139"/>
        <v>N/A</v>
      </c>
      <c r="U400" s="3" t="str">
        <f t="shared" si="140"/>
        <v>N/A</v>
      </c>
      <c r="V400" s="3" t="str">
        <f t="shared" si="141"/>
        <v>N/A</v>
      </c>
      <c r="W400" s="3" t="str">
        <f t="shared" si="142"/>
        <v>N/A</v>
      </c>
      <c r="X400" s="3" t="str">
        <f t="shared" si="143"/>
        <v>N/A</v>
      </c>
      <c r="Y400" s="3" t="str">
        <f t="shared" si="144"/>
        <v>N/A</v>
      </c>
      <c r="Z400" s="3" t="str">
        <f t="shared" si="145"/>
        <v>N/A</v>
      </c>
      <c r="AA400" s="3" t="str">
        <f t="shared" si="146"/>
        <v>N/A</v>
      </c>
      <c r="AB400" s="3" t="str">
        <f t="shared" si="147"/>
        <v>N/A</v>
      </c>
      <c r="AC400" s="3" t="str">
        <f t="shared" si="148"/>
        <v>not eligible</v>
      </c>
      <c r="AD400" s="3" t="str">
        <f t="shared" si="149"/>
        <v>N/A</v>
      </c>
    </row>
    <row r="401" spans="1:30" x14ac:dyDescent="0.35">
      <c r="A401" t="s">
        <v>180</v>
      </c>
      <c r="B401" t="s">
        <v>380</v>
      </c>
      <c r="C401" t="s">
        <v>788</v>
      </c>
      <c r="D401" t="s">
        <v>147</v>
      </c>
      <c r="E401">
        <v>397</v>
      </c>
      <c r="F401" s="2" t="s">
        <v>1565</v>
      </c>
      <c r="G401" s="2">
        <v>1.03</v>
      </c>
      <c r="H401" t="s">
        <v>1197</v>
      </c>
      <c r="I401" s="3" t="str">
        <f t="shared" si="150"/>
        <v>not eligible</v>
      </c>
      <c r="J401" s="3" t="str">
        <f t="shared" si="151"/>
        <v>not eligible</v>
      </c>
      <c r="K401" s="3" t="str">
        <f t="shared" si="152"/>
        <v>not eligible</v>
      </c>
      <c r="L401" s="3" t="str">
        <f t="shared" si="153"/>
        <v>not eligible</v>
      </c>
      <c r="M401" t="str">
        <f t="shared" si="132"/>
        <v>N/A</v>
      </c>
      <c r="N401" s="3" t="str">
        <f t="shared" si="133"/>
        <v>N/A</v>
      </c>
      <c r="O401" s="3" t="str">
        <f t="shared" si="134"/>
        <v>N/A</v>
      </c>
      <c r="P401" s="3" t="str">
        <f t="shared" si="135"/>
        <v>N/A</v>
      </c>
      <c r="Q401" s="3" t="str">
        <f t="shared" si="136"/>
        <v>N/A</v>
      </c>
      <c r="R401" s="3" t="str">
        <f t="shared" si="137"/>
        <v>N/A</v>
      </c>
      <c r="S401" s="3" t="str">
        <f t="shared" si="138"/>
        <v>N/A</v>
      </c>
      <c r="T401" s="3" t="str">
        <f t="shared" si="139"/>
        <v>N/A</v>
      </c>
      <c r="U401" s="3" t="str">
        <f t="shared" si="140"/>
        <v>N/A</v>
      </c>
      <c r="V401" s="3" t="str">
        <f t="shared" si="141"/>
        <v>N/A</v>
      </c>
      <c r="W401" s="3" t="str">
        <f t="shared" si="142"/>
        <v>N/A</v>
      </c>
      <c r="X401" s="3" t="str">
        <f t="shared" si="143"/>
        <v>N/A</v>
      </c>
      <c r="Y401" s="3" t="str">
        <f t="shared" si="144"/>
        <v>N/A</v>
      </c>
      <c r="Z401" s="3" t="str">
        <f t="shared" si="145"/>
        <v>N/A</v>
      </c>
      <c r="AA401" s="3" t="str">
        <f t="shared" si="146"/>
        <v>N/A</v>
      </c>
      <c r="AB401" s="3" t="str">
        <f t="shared" si="147"/>
        <v>N/A</v>
      </c>
      <c r="AC401" s="3" t="str">
        <f t="shared" si="148"/>
        <v>not eligible</v>
      </c>
      <c r="AD401" s="3" t="str">
        <f t="shared" si="149"/>
        <v>N/A</v>
      </c>
    </row>
    <row r="402" spans="1:30" x14ac:dyDescent="0.35">
      <c r="A402" t="s">
        <v>180</v>
      </c>
      <c r="B402" t="s">
        <v>527</v>
      </c>
      <c r="C402" t="s">
        <v>834</v>
      </c>
      <c r="D402" t="s">
        <v>147</v>
      </c>
      <c r="E402">
        <v>788</v>
      </c>
      <c r="F402" s="2" t="s">
        <v>1571</v>
      </c>
      <c r="G402" s="2">
        <v>1.95</v>
      </c>
      <c r="H402" t="s">
        <v>1197</v>
      </c>
      <c r="I402" s="3" t="str">
        <f t="shared" si="150"/>
        <v>not eligible</v>
      </c>
      <c r="J402" s="3" t="str">
        <f t="shared" si="151"/>
        <v>not eligible</v>
      </c>
      <c r="K402" s="3" t="str">
        <f t="shared" si="152"/>
        <v>not eligible</v>
      </c>
      <c r="L402" s="3" t="str">
        <f t="shared" si="153"/>
        <v>not eligible</v>
      </c>
      <c r="M402" t="str">
        <f t="shared" si="132"/>
        <v>N/A</v>
      </c>
      <c r="N402" s="3" t="str">
        <f t="shared" si="133"/>
        <v>N/A</v>
      </c>
      <c r="O402" s="3" t="str">
        <f t="shared" si="134"/>
        <v>N/A</v>
      </c>
      <c r="P402" s="3" t="str">
        <f t="shared" si="135"/>
        <v>N/A</v>
      </c>
      <c r="Q402" s="3" t="str">
        <f t="shared" si="136"/>
        <v>N/A</v>
      </c>
      <c r="R402" s="3" t="str">
        <f t="shared" si="137"/>
        <v>N/A</v>
      </c>
      <c r="S402" s="3" t="str">
        <f t="shared" si="138"/>
        <v>N/A</v>
      </c>
      <c r="T402" s="3" t="str">
        <f t="shared" si="139"/>
        <v>N/A</v>
      </c>
      <c r="U402" s="3" t="str">
        <f t="shared" si="140"/>
        <v>N/A</v>
      </c>
      <c r="V402" s="3" t="str">
        <f t="shared" si="141"/>
        <v>N/A</v>
      </c>
      <c r="W402" s="3" t="str">
        <f t="shared" si="142"/>
        <v>N/A</v>
      </c>
      <c r="X402" s="3" t="str">
        <f t="shared" si="143"/>
        <v>N/A</v>
      </c>
      <c r="Y402" s="3" t="str">
        <f t="shared" si="144"/>
        <v>N/A</v>
      </c>
      <c r="Z402" s="3" t="str">
        <f t="shared" si="145"/>
        <v>N/A</v>
      </c>
      <c r="AA402" s="3" t="str">
        <f t="shared" si="146"/>
        <v>N/A</v>
      </c>
      <c r="AB402" s="3" t="str">
        <f t="shared" si="147"/>
        <v>N/A</v>
      </c>
      <c r="AC402" s="3" t="str">
        <f t="shared" si="148"/>
        <v>not eligible</v>
      </c>
      <c r="AD402" s="3" t="str">
        <f t="shared" si="149"/>
        <v>N/A</v>
      </c>
    </row>
    <row r="403" spans="1:30" x14ac:dyDescent="0.35">
      <c r="A403" t="s">
        <v>180</v>
      </c>
      <c r="B403" t="s">
        <v>543</v>
      </c>
      <c r="C403" t="s">
        <v>913</v>
      </c>
      <c r="D403" t="s">
        <v>147</v>
      </c>
      <c r="E403" s="1">
        <v>1453</v>
      </c>
      <c r="F403" s="2" t="s">
        <v>1572</v>
      </c>
      <c r="G403" s="2">
        <v>3.89</v>
      </c>
      <c r="H403" t="s">
        <v>1197</v>
      </c>
      <c r="I403" s="3" t="str">
        <f t="shared" si="150"/>
        <v>not eligible</v>
      </c>
      <c r="J403" s="3" t="str">
        <f t="shared" si="151"/>
        <v>not eligible</v>
      </c>
      <c r="K403" s="3" t="str">
        <f t="shared" si="152"/>
        <v>not eligible</v>
      </c>
      <c r="L403" s="3" t="str">
        <f t="shared" si="153"/>
        <v>not eligible</v>
      </c>
      <c r="M403" t="str">
        <f t="shared" si="132"/>
        <v>N/A</v>
      </c>
      <c r="N403" s="3" t="str">
        <f t="shared" si="133"/>
        <v>N/A</v>
      </c>
      <c r="O403" s="3" t="str">
        <f t="shared" si="134"/>
        <v>N/A</v>
      </c>
      <c r="P403" s="3" t="str">
        <f t="shared" si="135"/>
        <v>N/A</v>
      </c>
      <c r="Q403" s="3" t="str">
        <f t="shared" si="136"/>
        <v>N/A</v>
      </c>
      <c r="R403" s="3" t="str">
        <f t="shared" si="137"/>
        <v>N/A</v>
      </c>
      <c r="S403" s="3" t="str">
        <f t="shared" si="138"/>
        <v>N/A</v>
      </c>
      <c r="T403" s="3" t="str">
        <f t="shared" si="139"/>
        <v>N/A</v>
      </c>
      <c r="U403" s="3" t="str">
        <f t="shared" si="140"/>
        <v>N/A</v>
      </c>
      <c r="V403" s="3" t="str">
        <f t="shared" si="141"/>
        <v>N/A</v>
      </c>
      <c r="W403" s="3" t="str">
        <f t="shared" si="142"/>
        <v>N/A</v>
      </c>
      <c r="X403" s="3" t="str">
        <f t="shared" si="143"/>
        <v>N/A</v>
      </c>
      <c r="Y403" s="3" t="str">
        <f t="shared" si="144"/>
        <v>N/A</v>
      </c>
      <c r="Z403" s="3" t="str">
        <f t="shared" si="145"/>
        <v>N/A</v>
      </c>
      <c r="AA403" s="3" t="str">
        <f t="shared" si="146"/>
        <v>N/A</v>
      </c>
      <c r="AB403" s="3" t="str">
        <f t="shared" si="147"/>
        <v>N/A</v>
      </c>
      <c r="AC403" s="3" t="str">
        <f t="shared" si="148"/>
        <v>not eligible</v>
      </c>
      <c r="AD403" s="3" t="str">
        <f t="shared" si="149"/>
        <v>N/A</v>
      </c>
    </row>
    <row r="404" spans="1:30" x14ac:dyDescent="0.35">
      <c r="A404" t="s">
        <v>180</v>
      </c>
      <c r="B404" t="s">
        <v>421</v>
      </c>
      <c r="C404" t="s">
        <v>940</v>
      </c>
      <c r="D404" t="s">
        <v>147</v>
      </c>
      <c r="E404" s="1">
        <v>1540</v>
      </c>
      <c r="F404" s="2" t="s">
        <v>1569</v>
      </c>
      <c r="G404" s="2">
        <v>3.91</v>
      </c>
      <c r="H404" t="s">
        <v>1197</v>
      </c>
      <c r="I404" s="3" t="str">
        <f t="shared" si="150"/>
        <v>not eligible</v>
      </c>
      <c r="J404" s="3" t="str">
        <f t="shared" si="151"/>
        <v>not eligible</v>
      </c>
      <c r="K404" s="3" t="str">
        <f t="shared" si="152"/>
        <v>not eligible</v>
      </c>
      <c r="L404" s="3" t="str">
        <f t="shared" si="153"/>
        <v>not eligible</v>
      </c>
      <c r="M404" t="str">
        <f t="shared" si="132"/>
        <v>N/A</v>
      </c>
      <c r="N404" s="3" t="str">
        <f t="shared" si="133"/>
        <v>N/A</v>
      </c>
      <c r="O404" s="3" t="str">
        <f t="shared" si="134"/>
        <v>N/A</v>
      </c>
      <c r="P404" s="3" t="str">
        <f t="shared" si="135"/>
        <v>N/A</v>
      </c>
      <c r="Q404" s="3" t="str">
        <f t="shared" si="136"/>
        <v>N/A</v>
      </c>
      <c r="R404" s="3" t="str">
        <f t="shared" si="137"/>
        <v>N/A</v>
      </c>
      <c r="S404" s="3" t="str">
        <f t="shared" si="138"/>
        <v>N/A</v>
      </c>
      <c r="T404" s="3" t="str">
        <f t="shared" si="139"/>
        <v>N/A</v>
      </c>
      <c r="U404" s="3" t="str">
        <f t="shared" si="140"/>
        <v>N/A</v>
      </c>
      <c r="V404" s="3" t="str">
        <f t="shared" si="141"/>
        <v>N/A</v>
      </c>
      <c r="W404" s="3" t="str">
        <f t="shared" si="142"/>
        <v>N/A</v>
      </c>
      <c r="X404" s="3" t="str">
        <f t="shared" si="143"/>
        <v>N/A</v>
      </c>
      <c r="Y404" s="3" t="str">
        <f t="shared" si="144"/>
        <v>N/A</v>
      </c>
      <c r="Z404" s="3" t="str">
        <f t="shared" si="145"/>
        <v>N/A</v>
      </c>
      <c r="AA404" s="3" t="str">
        <f t="shared" si="146"/>
        <v>N/A</v>
      </c>
      <c r="AB404" s="3" t="str">
        <f t="shared" si="147"/>
        <v>N/A</v>
      </c>
      <c r="AC404" s="3" t="str">
        <f t="shared" si="148"/>
        <v>not eligible</v>
      </c>
      <c r="AD404" s="3" t="str">
        <f t="shared" si="149"/>
        <v>N/A</v>
      </c>
    </row>
    <row r="405" spans="1:30" x14ac:dyDescent="0.35">
      <c r="A405" t="s">
        <v>180</v>
      </c>
      <c r="B405" t="s">
        <v>313</v>
      </c>
      <c r="C405" t="s">
        <v>950</v>
      </c>
      <c r="D405" t="s">
        <v>147</v>
      </c>
      <c r="E405">
        <v>238</v>
      </c>
      <c r="F405" s="2" t="s">
        <v>1574</v>
      </c>
      <c r="G405" s="2">
        <v>0.57999999999999996</v>
      </c>
      <c r="H405" t="s">
        <v>1197</v>
      </c>
      <c r="I405" s="3" t="str">
        <f t="shared" si="150"/>
        <v>not eligible</v>
      </c>
      <c r="J405" s="3" t="str">
        <f t="shared" si="151"/>
        <v>not eligible</v>
      </c>
      <c r="K405" s="3" t="str">
        <f t="shared" si="152"/>
        <v>not eligible</v>
      </c>
      <c r="L405" s="3" t="str">
        <f t="shared" si="153"/>
        <v>not eligible</v>
      </c>
      <c r="M405" t="str">
        <f t="shared" si="132"/>
        <v>N/A</v>
      </c>
      <c r="N405" s="3" t="str">
        <f t="shared" si="133"/>
        <v>N/A</v>
      </c>
      <c r="O405" s="3" t="str">
        <f t="shared" si="134"/>
        <v>N/A</v>
      </c>
      <c r="P405" s="3" t="str">
        <f t="shared" si="135"/>
        <v>N/A</v>
      </c>
      <c r="Q405" s="3" t="str">
        <f t="shared" si="136"/>
        <v>N/A</v>
      </c>
      <c r="R405" s="3" t="str">
        <f t="shared" si="137"/>
        <v>N/A</v>
      </c>
      <c r="S405" s="3" t="str">
        <f t="shared" si="138"/>
        <v>N/A</v>
      </c>
      <c r="T405" s="3" t="str">
        <f t="shared" si="139"/>
        <v>N/A</v>
      </c>
      <c r="U405" s="3" t="str">
        <f t="shared" si="140"/>
        <v>N/A</v>
      </c>
      <c r="V405" s="3" t="str">
        <f t="shared" si="141"/>
        <v>N/A</v>
      </c>
      <c r="W405" s="3" t="str">
        <f t="shared" si="142"/>
        <v>N/A</v>
      </c>
      <c r="X405" s="3" t="str">
        <f t="shared" si="143"/>
        <v>N/A</v>
      </c>
      <c r="Y405" s="3" t="str">
        <f t="shared" si="144"/>
        <v>N/A</v>
      </c>
      <c r="Z405" s="3" t="str">
        <f t="shared" si="145"/>
        <v>N/A</v>
      </c>
      <c r="AA405" s="3" t="str">
        <f t="shared" si="146"/>
        <v>N/A</v>
      </c>
      <c r="AB405" s="3" t="str">
        <f t="shared" si="147"/>
        <v>N/A</v>
      </c>
      <c r="AC405" s="3" t="str">
        <f t="shared" si="148"/>
        <v>not eligible</v>
      </c>
      <c r="AD405" s="3" t="str">
        <f t="shared" si="149"/>
        <v>N/A</v>
      </c>
    </row>
    <row r="406" spans="1:30" x14ac:dyDescent="0.35">
      <c r="A406" t="s">
        <v>180</v>
      </c>
      <c r="B406" t="s">
        <v>460</v>
      </c>
      <c r="C406" t="s">
        <v>1021</v>
      </c>
      <c r="D406" t="s">
        <v>147</v>
      </c>
      <c r="E406" s="1">
        <v>2307</v>
      </c>
      <c r="F406" s="2" t="s">
        <v>1563</v>
      </c>
      <c r="G406" s="2">
        <v>7.15</v>
      </c>
      <c r="H406" t="s">
        <v>1197</v>
      </c>
      <c r="I406" s="3">
        <f t="shared" si="150"/>
        <v>13842</v>
      </c>
      <c r="J406" s="3">
        <f t="shared" si="151"/>
        <v>14118.84</v>
      </c>
      <c r="K406" s="3">
        <f t="shared" si="152"/>
        <v>14418.75</v>
      </c>
      <c r="L406" s="3">
        <f t="shared" si="153"/>
        <v>14603.31</v>
      </c>
      <c r="M406" t="str">
        <f t="shared" si="132"/>
        <v>N/A</v>
      </c>
      <c r="N406" s="3" t="str">
        <f t="shared" si="133"/>
        <v>N/A</v>
      </c>
      <c r="O406" s="3" t="str">
        <f t="shared" si="134"/>
        <v>N/A</v>
      </c>
      <c r="P406" s="3" t="str">
        <f t="shared" si="135"/>
        <v>N/A</v>
      </c>
      <c r="Q406" s="3" t="str">
        <f t="shared" si="136"/>
        <v>N/A</v>
      </c>
      <c r="R406" s="3" t="str">
        <f t="shared" si="137"/>
        <v>N/A</v>
      </c>
      <c r="S406" s="3" t="str">
        <f t="shared" si="138"/>
        <v>N/A</v>
      </c>
      <c r="T406" s="3" t="str">
        <f t="shared" si="139"/>
        <v>N/A</v>
      </c>
      <c r="U406" s="3" t="str">
        <f t="shared" si="140"/>
        <v>N/A</v>
      </c>
      <c r="V406" s="3" t="str">
        <f t="shared" si="141"/>
        <v>N/A</v>
      </c>
      <c r="W406" s="3" t="str">
        <f t="shared" si="142"/>
        <v>N/A</v>
      </c>
      <c r="X406" s="3" t="str">
        <f t="shared" si="143"/>
        <v>N/A</v>
      </c>
      <c r="Y406" s="3" t="str">
        <f t="shared" si="144"/>
        <v>N/A</v>
      </c>
      <c r="Z406" s="3" t="str">
        <f t="shared" si="145"/>
        <v>N/A</v>
      </c>
      <c r="AA406" s="3" t="str">
        <f t="shared" si="146"/>
        <v>N/A</v>
      </c>
      <c r="AB406" s="3" t="str">
        <f t="shared" si="147"/>
        <v>N/A</v>
      </c>
      <c r="AC406" s="3">
        <f t="shared" si="148"/>
        <v>14118.84</v>
      </c>
      <c r="AD406" s="3" t="str">
        <f t="shared" si="149"/>
        <v>N/A</v>
      </c>
    </row>
    <row r="407" spans="1:30" x14ac:dyDescent="0.35">
      <c r="A407" t="s">
        <v>180</v>
      </c>
      <c r="B407" t="s">
        <v>185</v>
      </c>
      <c r="C407" t="s">
        <v>1026</v>
      </c>
      <c r="D407" t="s">
        <v>147</v>
      </c>
      <c r="E407">
        <v>382</v>
      </c>
      <c r="F407" s="2" t="s">
        <v>1528</v>
      </c>
      <c r="G407" s="2">
        <v>1.01</v>
      </c>
      <c r="H407" t="s">
        <v>1197</v>
      </c>
      <c r="I407" s="3" t="str">
        <f t="shared" si="150"/>
        <v>not eligible</v>
      </c>
      <c r="J407" s="3" t="str">
        <f t="shared" si="151"/>
        <v>not eligible</v>
      </c>
      <c r="K407" s="3" t="str">
        <f t="shared" si="152"/>
        <v>not eligible</v>
      </c>
      <c r="L407" s="3" t="str">
        <f t="shared" si="153"/>
        <v>not eligible</v>
      </c>
      <c r="M407" t="str">
        <f t="shared" si="132"/>
        <v>N/A</v>
      </c>
      <c r="N407" s="3" t="str">
        <f t="shared" si="133"/>
        <v>N/A</v>
      </c>
      <c r="O407" s="3" t="str">
        <f t="shared" si="134"/>
        <v>N/A</v>
      </c>
      <c r="P407" s="3" t="str">
        <f t="shared" si="135"/>
        <v>N/A</v>
      </c>
      <c r="Q407" s="3" t="str">
        <f t="shared" si="136"/>
        <v>N/A</v>
      </c>
      <c r="R407" s="3" t="str">
        <f t="shared" si="137"/>
        <v>N/A</v>
      </c>
      <c r="S407" s="3" t="str">
        <f t="shared" si="138"/>
        <v>N/A</v>
      </c>
      <c r="T407" s="3" t="str">
        <f t="shared" si="139"/>
        <v>N/A</v>
      </c>
      <c r="U407" s="3" t="str">
        <f t="shared" si="140"/>
        <v>N/A</v>
      </c>
      <c r="V407" s="3" t="str">
        <f t="shared" si="141"/>
        <v>N/A</v>
      </c>
      <c r="W407" s="3" t="str">
        <f t="shared" si="142"/>
        <v>N/A</v>
      </c>
      <c r="X407" s="3" t="str">
        <f t="shared" si="143"/>
        <v>N/A</v>
      </c>
      <c r="Y407" s="3" t="str">
        <f t="shared" si="144"/>
        <v>N/A</v>
      </c>
      <c r="Z407" s="3" t="str">
        <f t="shared" si="145"/>
        <v>N/A</v>
      </c>
      <c r="AA407" s="3" t="str">
        <f t="shared" si="146"/>
        <v>N/A</v>
      </c>
      <c r="AB407" s="3" t="str">
        <f t="shared" si="147"/>
        <v>N/A</v>
      </c>
      <c r="AC407" s="3" t="str">
        <f t="shared" si="148"/>
        <v>not eligible</v>
      </c>
      <c r="AD407" s="3" t="str">
        <f t="shared" si="149"/>
        <v>N/A</v>
      </c>
    </row>
    <row r="408" spans="1:30" x14ac:dyDescent="0.35">
      <c r="A408" t="s">
        <v>180</v>
      </c>
      <c r="B408" t="s">
        <v>192</v>
      </c>
      <c r="C408" t="s">
        <v>193</v>
      </c>
      <c r="E408">
        <v>254</v>
      </c>
      <c r="F408" s="2" t="s">
        <v>1652</v>
      </c>
      <c r="G408" s="2">
        <v>0.52</v>
      </c>
      <c r="H408" t="s">
        <v>1197</v>
      </c>
      <c r="I408" s="3" t="str">
        <f t="shared" si="150"/>
        <v>not eligible</v>
      </c>
      <c r="J408" s="3" t="str">
        <f t="shared" si="151"/>
        <v>not eligible</v>
      </c>
      <c r="K408" s="3" t="str">
        <f t="shared" si="152"/>
        <v>not eligible</v>
      </c>
      <c r="L408" s="3" t="str">
        <f t="shared" si="153"/>
        <v>not eligible</v>
      </c>
      <c r="M408" t="str">
        <f t="shared" si="132"/>
        <v>N/A</v>
      </c>
      <c r="N408" s="3" t="str">
        <f t="shared" si="133"/>
        <v>N/A</v>
      </c>
      <c r="O408" s="3" t="str">
        <f t="shared" si="134"/>
        <v>N/A</v>
      </c>
      <c r="P408" s="3" t="str">
        <f t="shared" si="135"/>
        <v>N/A</v>
      </c>
      <c r="Q408" s="3" t="str">
        <f t="shared" si="136"/>
        <v>N/A</v>
      </c>
      <c r="R408" s="3" t="str">
        <f t="shared" si="137"/>
        <v>N/A</v>
      </c>
      <c r="S408" s="3" t="str">
        <f t="shared" si="138"/>
        <v>N/A</v>
      </c>
      <c r="T408" s="3" t="str">
        <f t="shared" si="139"/>
        <v>N/A</v>
      </c>
      <c r="U408" s="3" t="str">
        <f t="shared" si="140"/>
        <v>N/A</v>
      </c>
      <c r="V408" s="3" t="str">
        <f t="shared" si="141"/>
        <v>N/A</v>
      </c>
      <c r="W408" s="3" t="str">
        <f t="shared" si="142"/>
        <v>N/A</v>
      </c>
      <c r="X408" s="3" t="str">
        <f t="shared" si="143"/>
        <v>N/A</v>
      </c>
      <c r="Y408" s="3" t="str">
        <f t="shared" si="144"/>
        <v>N/A</v>
      </c>
      <c r="Z408" s="3" t="str">
        <f t="shared" si="145"/>
        <v>N/A</v>
      </c>
      <c r="AA408" s="3" t="str">
        <f t="shared" si="146"/>
        <v>N/A</v>
      </c>
      <c r="AB408" s="3" t="str">
        <f t="shared" si="147"/>
        <v>N/A</v>
      </c>
      <c r="AC408" s="3" t="str">
        <f t="shared" si="148"/>
        <v>N/A</v>
      </c>
      <c r="AD408" s="3" t="str">
        <f t="shared" si="149"/>
        <v>not eligible</v>
      </c>
    </row>
    <row r="409" spans="1:30" x14ac:dyDescent="0.35">
      <c r="A409" t="s">
        <v>180</v>
      </c>
      <c r="B409" t="s">
        <v>200</v>
      </c>
      <c r="C409" t="s">
        <v>201</v>
      </c>
      <c r="E409" s="1">
        <v>1006</v>
      </c>
      <c r="F409" s="2" t="s">
        <v>1213</v>
      </c>
      <c r="G409" s="2">
        <v>2.25</v>
      </c>
      <c r="H409" t="s">
        <v>1197</v>
      </c>
      <c r="I409" s="3" t="str">
        <f t="shared" si="150"/>
        <v>not eligible</v>
      </c>
      <c r="J409" s="3" t="str">
        <f t="shared" si="151"/>
        <v>not eligible</v>
      </c>
      <c r="K409" s="3" t="str">
        <f t="shared" si="152"/>
        <v>not eligible</v>
      </c>
      <c r="L409" s="3" t="str">
        <f t="shared" si="153"/>
        <v>not eligible</v>
      </c>
      <c r="M409" t="str">
        <f t="shared" si="132"/>
        <v>N/A</v>
      </c>
      <c r="N409" s="3" t="str">
        <f t="shared" si="133"/>
        <v>N/A</v>
      </c>
      <c r="O409" s="3" t="str">
        <f t="shared" si="134"/>
        <v>N/A</v>
      </c>
      <c r="P409" s="3" t="str">
        <f t="shared" si="135"/>
        <v>N/A</v>
      </c>
      <c r="Q409" s="3" t="str">
        <f t="shared" si="136"/>
        <v>N/A</v>
      </c>
      <c r="R409" s="3" t="str">
        <f t="shared" si="137"/>
        <v>N/A</v>
      </c>
      <c r="S409" s="3" t="str">
        <f t="shared" si="138"/>
        <v>N/A</v>
      </c>
      <c r="T409" s="3" t="str">
        <f t="shared" si="139"/>
        <v>N/A</v>
      </c>
      <c r="U409" s="3" t="str">
        <f t="shared" si="140"/>
        <v>N/A</v>
      </c>
      <c r="V409" s="3" t="str">
        <f t="shared" si="141"/>
        <v>N/A</v>
      </c>
      <c r="W409" s="3" t="str">
        <f t="shared" si="142"/>
        <v>N/A</v>
      </c>
      <c r="X409" s="3" t="str">
        <f t="shared" si="143"/>
        <v>N/A</v>
      </c>
      <c r="Y409" s="3" t="str">
        <f t="shared" si="144"/>
        <v>N/A</v>
      </c>
      <c r="Z409" s="3" t="str">
        <f t="shared" si="145"/>
        <v>N/A</v>
      </c>
      <c r="AA409" s="3" t="str">
        <f t="shared" si="146"/>
        <v>N/A</v>
      </c>
      <c r="AB409" s="3" t="str">
        <f t="shared" si="147"/>
        <v>N/A</v>
      </c>
      <c r="AC409" s="3" t="str">
        <f t="shared" si="148"/>
        <v>N/A</v>
      </c>
      <c r="AD409" s="3" t="str">
        <f t="shared" si="149"/>
        <v>not eligible</v>
      </c>
    </row>
    <row r="410" spans="1:30" x14ac:dyDescent="0.35">
      <c r="A410" t="s">
        <v>180</v>
      </c>
      <c r="B410" t="s">
        <v>202</v>
      </c>
      <c r="C410" t="s">
        <v>203</v>
      </c>
      <c r="E410">
        <v>250</v>
      </c>
      <c r="F410" s="2" t="s">
        <v>1239</v>
      </c>
      <c r="G410" s="2">
        <v>0.56999999999999995</v>
      </c>
      <c r="H410" t="s">
        <v>1197</v>
      </c>
      <c r="I410" s="3" t="str">
        <f t="shared" si="150"/>
        <v>not eligible</v>
      </c>
      <c r="J410" s="3" t="str">
        <f t="shared" si="151"/>
        <v>not eligible</v>
      </c>
      <c r="K410" s="3" t="str">
        <f t="shared" si="152"/>
        <v>not eligible</v>
      </c>
      <c r="L410" s="3" t="str">
        <f t="shared" si="153"/>
        <v>not eligible</v>
      </c>
      <c r="M410" t="str">
        <f t="shared" si="132"/>
        <v>N/A</v>
      </c>
      <c r="N410" s="3" t="str">
        <f t="shared" si="133"/>
        <v>N/A</v>
      </c>
      <c r="O410" s="3" t="str">
        <f t="shared" si="134"/>
        <v>N/A</v>
      </c>
      <c r="P410" s="3" t="str">
        <f t="shared" si="135"/>
        <v>N/A</v>
      </c>
      <c r="Q410" s="3" t="str">
        <f t="shared" si="136"/>
        <v>N/A</v>
      </c>
      <c r="R410" s="3" t="str">
        <f t="shared" si="137"/>
        <v>N/A</v>
      </c>
      <c r="S410" s="3" t="str">
        <f t="shared" si="138"/>
        <v>N/A</v>
      </c>
      <c r="T410" s="3" t="str">
        <f t="shared" si="139"/>
        <v>N/A</v>
      </c>
      <c r="U410" s="3" t="str">
        <f t="shared" si="140"/>
        <v>N/A</v>
      </c>
      <c r="V410" s="3" t="str">
        <f t="shared" si="141"/>
        <v>N/A</v>
      </c>
      <c r="W410" s="3" t="str">
        <f t="shared" si="142"/>
        <v>N/A</v>
      </c>
      <c r="X410" s="3" t="str">
        <f t="shared" si="143"/>
        <v>N/A</v>
      </c>
      <c r="Y410" s="3" t="str">
        <f t="shared" si="144"/>
        <v>N/A</v>
      </c>
      <c r="Z410" s="3" t="str">
        <f t="shared" si="145"/>
        <v>N/A</v>
      </c>
      <c r="AA410" s="3" t="str">
        <f t="shared" si="146"/>
        <v>N/A</v>
      </c>
      <c r="AB410" s="3" t="str">
        <f t="shared" si="147"/>
        <v>N/A</v>
      </c>
      <c r="AC410" s="3" t="str">
        <f t="shared" si="148"/>
        <v>N/A</v>
      </c>
      <c r="AD410" s="3" t="str">
        <f t="shared" si="149"/>
        <v>not eligible</v>
      </c>
    </row>
    <row r="411" spans="1:30" x14ac:dyDescent="0.35">
      <c r="A411" t="s">
        <v>180</v>
      </c>
      <c r="B411" t="s">
        <v>222</v>
      </c>
      <c r="C411" t="s">
        <v>223</v>
      </c>
      <c r="E411" s="1">
        <v>7174</v>
      </c>
      <c r="F411" s="2" t="s">
        <v>1627</v>
      </c>
      <c r="G411" s="2">
        <v>19.16</v>
      </c>
      <c r="H411" t="s">
        <v>1197</v>
      </c>
      <c r="I411" s="3">
        <f t="shared" si="150"/>
        <v>43044</v>
      </c>
      <c r="J411" s="3">
        <f t="shared" si="151"/>
        <v>43904.88</v>
      </c>
      <c r="K411" s="3">
        <f t="shared" si="152"/>
        <v>44837.5</v>
      </c>
      <c r="L411" s="3">
        <f t="shared" si="153"/>
        <v>45411.42</v>
      </c>
      <c r="M411" t="str">
        <f t="shared" si="132"/>
        <v>N/A</v>
      </c>
      <c r="N411" s="3" t="str">
        <f t="shared" si="133"/>
        <v>N/A</v>
      </c>
      <c r="O411" s="3" t="str">
        <f t="shared" si="134"/>
        <v>N/A</v>
      </c>
      <c r="P411" s="3" t="str">
        <f t="shared" si="135"/>
        <v>N/A</v>
      </c>
      <c r="Q411" s="3" t="str">
        <f t="shared" si="136"/>
        <v>N/A</v>
      </c>
      <c r="R411" s="3" t="str">
        <f t="shared" si="137"/>
        <v>N/A</v>
      </c>
      <c r="S411" s="3" t="str">
        <f t="shared" si="138"/>
        <v>N/A</v>
      </c>
      <c r="T411" s="3" t="str">
        <f t="shared" si="139"/>
        <v>N/A</v>
      </c>
      <c r="U411" s="3" t="str">
        <f t="shared" si="140"/>
        <v>N/A</v>
      </c>
      <c r="V411" s="3" t="str">
        <f t="shared" si="141"/>
        <v>N/A</v>
      </c>
      <c r="W411" s="3" t="str">
        <f t="shared" si="142"/>
        <v>N/A</v>
      </c>
      <c r="X411" s="3" t="str">
        <f t="shared" si="143"/>
        <v>N/A</v>
      </c>
      <c r="Y411" s="3" t="str">
        <f t="shared" si="144"/>
        <v>N/A</v>
      </c>
      <c r="Z411" s="3" t="str">
        <f t="shared" si="145"/>
        <v>N/A</v>
      </c>
      <c r="AA411" s="3" t="str">
        <f t="shared" si="146"/>
        <v>N/A</v>
      </c>
      <c r="AB411" s="3" t="str">
        <f t="shared" si="147"/>
        <v>N/A</v>
      </c>
      <c r="AC411" s="3" t="str">
        <f t="shared" si="148"/>
        <v>N/A</v>
      </c>
      <c r="AD411" s="3">
        <f t="shared" si="149"/>
        <v>43904.88</v>
      </c>
    </row>
    <row r="412" spans="1:30" x14ac:dyDescent="0.35">
      <c r="A412" t="s">
        <v>180</v>
      </c>
      <c r="B412" t="s">
        <v>225</v>
      </c>
      <c r="C412" t="s">
        <v>226</v>
      </c>
      <c r="E412" s="1">
        <v>1522</v>
      </c>
      <c r="F412" s="2" t="s">
        <v>1579</v>
      </c>
      <c r="G412" s="2">
        <v>3.24</v>
      </c>
      <c r="H412" t="s">
        <v>1197</v>
      </c>
      <c r="I412" s="3" t="str">
        <f t="shared" si="150"/>
        <v>not eligible</v>
      </c>
      <c r="J412" s="3" t="str">
        <f t="shared" si="151"/>
        <v>not eligible</v>
      </c>
      <c r="K412" s="3" t="str">
        <f t="shared" si="152"/>
        <v>not eligible</v>
      </c>
      <c r="L412" s="3" t="str">
        <f t="shared" si="153"/>
        <v>not eligible</v>
      </c>
      <c r="M412" t="str">
        <f t="shared" si="132"/>
        <v>N/A</v>
      </c>
      <c r="N412" s="3" t="str">
        <f t="shared" si="133"/>
        <v>N/A</v>
      </c>
      <c r="O412" s="3" t="str">
        <f t="shared" si="134"/>
        <v>N/A</v>
      </c>
      <c r="P412" s="3" t="str">
        <f t="shared" si="135"/>
        <v>N/A</v>
      </c>
      <c r="Q412" s="3" t="str">
        <f t="shared" si="136"/>
        <v>N/A</v>
      </c>
      <c r="R412" s="3" t="str">
        <f t="shared" si="137"/>
        <v>N/A</v>
      </c>
      <c r="S412" s="3" t="str">
        <f t="shared" si="138"/>
        <v>N/A</v>
      </c>
      <c r="T412" s="3" t="str">
        <f t="shared" si="139"/>
        <v>N/A</v>
      </c>
      <c r="U412" s="3" t="str">
        <f t="shared" si="140"/>
        <v>N/A</v>
      </c>
      <c r="V412" s="3" t="str">
        <f t="shared" si="141"/>
        <v>N/A</v>
      </c>
      <c r="W412" s="3" t="str">
        <f t="shared" si="142"/>
        <v>N/A</v>
      </c>
      <c r="X412" s="3" t="str">
        <f t="shared" si="143"/>
        <v>N/A</v>
      </c>
      <c r="Y412" s="3" t="str">
        <f t="shared" si="144"/>
        <v>N/A</v>
      </c>
      <c r="Z412" s="3" t="str">
        <f t="shared" si="145"/>
        <v>N/A</v>
      </c>
      <c r="AA412" s="3" t="str">
        <f t="shared" si="146"/>
        <v>N/A</v>
      </c>
      <c r="AB412" s="3" t="str">
        <f t="shared" si="147"/>
        <v>N/A</v>
      </c>
      <c r="AC412" s="3" t="str">
        <f t="shared" si="148"/>
        <v>N/A</v>
      </c>
      <c r="AD412" s="3" t="str">
        <f t="shared" si="149"/>
        <v>not eligible</v>
      </c>
    </row>
    <row r="413" spans="1:30" x14ac:dyDescent="0.35">
      <c r="A413" t="s">
        <v>180</v>
      </c>
      <c r="B413" t="s">
        <v>208</v>
      </c>
      <c r="C413" t="s">
        <v>230</v>
      </c>
      <c r="E413">
        <v>696</v>
      </c>
      <c r="F413" s="2" t="s">
        <v>1228</v>
      </c>
      <c r="G413" s="2">
        <v>1.99</v>
      </c>
      <c r="H413" t="s">
        <v>1197</v>
      </c>
      <c r="I413" s="3" t="str">
        <f t="shared" si="150"/>
        <v>not eligible</v>
      </c>
      <c r="J413" s="3" t="str">
        <f t="shared" si="151"/>
        <v>not eligible</v>
      </c>
      <c r="K413" s="3" t="str">
        <f t="shared" si="152"/>
        <v>not eligible</v>
      </c>
      <c r="L413" s="3" t="str">
        <f t="shared" si="153"/>
        <v>not eligible</v>
      </c>
      <c r="M413" t="str">
        <f t="shared" si="132"/>
        <v>N/A</v>
      </c>
      <c r="N413" s="3" t="str">
        <f t="shared" si="133"/>
        <v>N/A</v>
      </c>
      <c r="O413" s="3" t="str">
        <f t="shared" si="134"/>
        <v>N/A</v>
      </c>
      <c r="P413" s="3" t="str">
        <f t="shared" si="135"/>
        <v>N/A</v>
      </c>
      <c r="Q413" s="3" t="str">
        <f t="shared" si="136"/>
        <v>N/A</v>
      </c>
      <c r="R413" s="3" t="str">
        <f t="shared" si="137"/>
        <v>N/A</v>
      </c>
      <c r="S413" s="3" t="str">
        <f t="shared" si="138"/>
        <v>N/A</v>
      </c>
      <c r="T413" s="3" t="str">
        <f t="shared" si="139"/>
        <v>N/A</v>
      </c>
      <c r="U413" s="3" t="str">
        <f t="shared" si="140"/>
        <v>N/A</v>
      </c>
      <c r="V413" s="3" t="str">
        <f t="shared" si="141"/>
        <v>N/A</v>
      </c>
      <c r="W413" s="3" t="str">
        <f t="shared" si="142"/>
        <v>N/A</v>
      </c>
      <c r="X413" s="3" t="str">
        <f t="shared" si="143"/>
        <v>N/A</v>
      </c>
      <c r="Y413" s="3" t="str">
        <f t="shared" si="144"/>
        <v>N/A</v>
      </c>
      <c r="Z413" s="3" t="str">
        <f t="shared" si="145"/>
        <v>N/A</v>
      </c>
      <c r="AA413" s="3" t="str">
        <f t="shared" si="146"/>
        <v>N/A</v>
      </c>
      <c r="AB413" s="3" t="str">
        <f t="shared" si="147"/>
        <v>N/A</v>
      </c>
      <c r="AC413" s="3" t="str">
        <f t="shared" si="148"/>
        <v>N/A</v>
      </c>
      <c r="AD413" s="3" t="str">
        <f t="shared" si="149"/>
        <v>not eligible</v>
      </c>
    </row>
    <row r="414" spans="1:30" x14ac:dyDescent="0.35">
      <c r="A414" t="s">
        <v>180</v>
      </c>
      <c r="B414" t="s">
        <v>235</v>
      </c>
      <c r="C414" t="s">
        <v>236</v>
      </c>
      <c r="E414" s="1">
        <v>1356</v>
      </c>
      <c r="F414" s="2" t="s">
        <v>1597</v>
      </c>
      <c r="G414" s="2">
        <v>3.27</v>
      </c>
      <c r="H414" t="s">
        <v>1197</v>
      </c>
      <c r="I414" s="3" t="str">
        <f t="shared" si="150"/>
        <v>not eligible</v>
      </c>
      <c r="J414" s="3" t="str">
        <f t="shared" si="151"/>
        <v>not eligible</v>
      </c>
      <c r="K414" s="3" t="str">
        <f t="shared" si="152"/>
        <v>not eligible</v>
      </c>
      <c r="L414" s="3" t="str">
        <f t="shared" si="153"/>
        <v>not eligible</v>
      </c>
      <c r="M414" t="str">
        <f t="shared" si="132"/>
        <v>N/A</v>
      </c>
      <c r="N414" s="3" t="str">
        <f t="shared" si="133"/>
        <v>N/A</v>
      </c>
      <c r="O414" s="3" t="str">
        <f t="shared" si="134"/>
        <v>N/A</v>
      </c>
      <c r="P414" s="3" t="str">
        <f t="shared" si="135"/>
        <v>N/A</v>
      </c>
      <c r="Q414" s="3" t="str">
        <f t="shared" si="136"/>
        <v>N/A</v>
      </c>
      <c r="R414" s="3" t="str">
        <f t="shared" si="137"/>
        <v>N/A</v>
      </c>
      <c r="S414" s="3" t="str">
        <f t="shared" si="138"/>
        <v>N/A</v>
      </c>
      <c r="T414" s="3" t="str">
        <f t="shared" si="139"/>
        <v>N/A</v>
      </c>
      <c r="U414" s="3" t="str">
        <f t="shared" si="140"/>
        <v>N/A</v>
      </c>
      <c r="V414" s="3" t="str">
        <f t="shared" si="141"/>
        <v>N/A</v>
      </c>
      <c r="W414" s="3" t="str">
        <f t="shared" si="142"/>
        <v>N/A</v>
      </c>
      <c r="X414" s="3" t="str">
        <f t="shared" si="143"/>
        <v>N/A</v>
      </c>
      <c r="Y414" s="3" t="str">
        <f t="shared" si="144"/>
        <v>N/A</v>
      </c>
      <c r="Z414" s="3" t="str">
        <f t="shared" si="145"/>
        <v>N/A</v>
      </c>
      <c r="AA414" s="3" t="str">
        <f t="shared" si="146"/>
        <v>N/A</v>
      </c>
      <c r="AB414" s="3" t="str">
        <f t="shared" si="147"/>
        <v>N/A</v>
      </c>
      <c r="AC414" s="3" t="str">
        <f t="shared" si="148"/>
        <v>N/A</v>
      </c>
      <c r="AD414" s="3" t="str">
        <f t="shared" si="149"/>
        <v>not eligible</v>
      </c>
    </row>
    <row r="415" spans="1:30" x14ac:dyDescent="0.35">
      <c r="A415" t="s">
        <v>180</v>
      </c>
      <c r="B415" t="s">
        <v>237</v>
      </c>
      <c r="C415" t="s">
        <v>238</v>
      </c>
      <c r="E415" s="1">
        <v>1230</v>
      </c>
      <c r="F415" s="2" t="s">
        <v>1603</v>
      </c>
      <c r="G415" s="2">
        <v>3.06</v>
      </c>
      <c r="H415" t="s">
        <v>1197</v>
      </c>
      <c r="I415" s="3" t="str">
        <f t="shared" si="150"/>
        <v>not eligible</v>
      </c>
      <c r="J415" s="3" t="str">
        <f t="shared" si="151"/>
        <v>not eligible</v>
      </c>
      <c r="K415" s="3" t="str">
        <f t="shared" si="152"/>
        <v>not eligible</v>
      </c>
      <c r="L415" s="3" t="str">
        <f t="shared" si="153"/>
        <v>not eligible</v>
      </c>
      <c r="M415" t="str">
        <f t="shared" si="132"/>
        <v>N/A</v>
      </c>
      <c r="N415" s="3" t="str">
        <f t="shared" si="133"/>
        <v>N/A</v>
      </c>
      <c r="O415" s="3" t="str">
        <f t="shared" si="134"/>
        <v>N/A</v>
      </c>
      <c r="P415" s="3" t="str">
        <f t="shared" si="135"/>
        <v>N/A</v>
      </c>
      <c r="Q415" s="3" t="str">
        <f t="shared" si="136"/>
        <v>N/A</v>
      </c>
      <c r="R415" s="3" t="str">
        <f t="shared" si="137"/>
        <v>N/A</v>
      </c>
      <c r="S415" s="3" t="str">
        <f t="shared" si="138"/>
        <v>N/A</v>
      </c>
      <c r="T415" s="3" t="str">
        <f t="shared" si="139"/>
        <v>N/A</v>
      </c>
      <c r="U415" s="3" t="str">
        <f t="shared" si="140"/>
        <v>N/A</v>
      </c>
      <c r="V415" s="3" t="str">
        <f t="shared" si="141"/>
        <v>N/A</v>
      </c>
      <c r="W415" s="3" t="str">
        <f t="shared" si="142"/>
        <v>N/A</v>
      </c>
      <c r="X415" s="3" t="str">
        <f t="shared" si="143"/>
        <v>N/A</v>
      </c>
      <c r="Y415" s="3" t="str">
        <f t="shared" si="144"/>
        <v>N/A</v>
      </c>
      <c r="Z415" s="3" t="str">
        <f t="shared" si="145"/>
        <v>N/A</v>
      </c>
      <c r="AA415" s="3" t="str">
        <f t="shared" si="146"/>
        <v>N/A</v>
      </c>
      <c r="AB415" s="3" t="str">
        <f t="shared" si="147"/>
        <v>N/A</v>
      </c>
      <c r="AC415" s="3" t="str">
        <f t="shared" si="148"/>
        <v>N/A</v>
      </c>
      <c r="AD415" s="3" t="str">
        <f t="shared" si="149"/>
        <v>not eligible</v>
      </c>
    </row>
    <row r="416" spans="1:30" x14ac:dyDescent="0.35">
      <c r="A416" t="s">
        <v>180</v>
      </c>
      <c r="B416" t="s">
        <v>192</v>
      </c>
      <c r="C416" t="s">
        <v>243</v>
      </c>
      <c r="E416">
        <v>234</v>
      </c>
      <c r="F416" s="2" t="s">
        <v>1651</v>
      </c>
      <c r="G416" s="2">
        <v>0.48</v>
      </c>
      <c r="H416" t="s">
        <v>1197</v>
      </c>
      <c r="I416" s="3" t="str">
        <f t="shared" si="150"/>
        <v>not eligible</v>
      </c>
      <c r="J416" s="3" t="str">
        <f t="shared" si="151"/>
        <v>not eligible</v>
      </c>
      <c r="K416" s="3" t="str">
        <f t="shared" si="152"/>
        <v>not eligible</v>
      </c>
      <c r="L416" s="3" t="str">
        <f t="shared" si="153"/>
        <v>not eligible</v>
      </c>
      <c r="M416" t="str">
        <f t="shared" si="132"/>
        <v>N/A</v>
      </c>
      <c r="N416" s="3" t="str">
        <f t="shared" si="133"/>
        <v>N/A</v>
      </c>
      <c r="O416" s="3" t="str">
        <f t="shared" si="134"/>
        <v>N/A</v>
      </c>
      <c r="P416" s="3" t="str">
        <f t="shared" si="135"/>
        <v>N/A</v>
      </c>
      <c r="Q416" s="3" t="str">
        <f t="shared" si="136"/>
        <v>N/A</v>
      </c>
      <c r="R416" s="3" t="str">
        <f t="shared" si="137"/>
        <v>N/A</v>
      </c>
      <c r="S416" s="3" t="str">
        <f t="shared" si="138"/>
        <v>N/A</v>
      </c>
      <c r="T416" s="3" t="str">
        <f t="shared" si="139"/>
        <v>N/A</v>
      </c>
      <c r="U416" s="3" t="str">
        <f t="shared" si="140"/>
        <v>N/A</v>
      </c>
      <c r="V416" s="3" t="str">
        <f t="shared" si="141"/>
        <v>N/A</v>
      </c>
      <c r="W416" s="3" t="str">
        <f t="shared" si="142"/>
        <v>N/A</v>
      </c>
      <c r="X416" s="3" t="str">
        <f t="shared" si="143"/>
        <v>N/A</v>
      </c>
      <c r="Y416" s="3" t="str">
        <f t="shared" si="144"/>
        <v>N/A</v>
      </c>
      <c r="Z416" s="3" t="str">
        <f t="shared" si="145"/>
        <v>N/A</v>
      </c>
      <c r="AA416" s="3" t="str">
        <f t="shared" si="146"/>
        <v>N/A</v>
      </c>
      <c r="AB416" s="3" t="str">
        <f t="shared" si="147"/>
        <v>N/A</v>
      </c>
      <c r="AC416" s="3" t="str">
        <f t="shared" si="148"/>
        <v>N/A</v>
      </c>
      <c r="AD416" s="3" t="str">
        <f t="shared" si="149"/>
        <v>not eligible</v>
      </c>
    </row>
    <row r="417" spans="1:30" x14ac:dyDescent="0.35">
      <c r="A417" t="s">
        <v>180</v>
      </c>
      <c r="B417" t="s">
        <v>200</v>
      </c>
      <c r="C417" t="s">
        <v>251</v>
      </c>
      <c r="E417" s="1">
        <v>1145</v>
      </c>
      <c r="F417" s="2" t="s">
        <v>1642</v>
      </c>
      <c r="G417" s="2">
        <v>2.57</v>
      </c>
      <c r="H417" t="s">
        <v>1197</v>
      </c>
      <c r="I417" s="3" t="str">
        <f t="shared" si="150"/>
        <v>not eligible</v>
      </c>
      <c r="J417" s="3" t="str">
        <f t="shared" si="151"/>
        <v>not eligible</v>
      </c>
      <c r="K417" s="3" t="str">
        <f t="shared" si="152"/>
        <v>not eligible</v>
      </c>
      <c r="L417" s="3" t="str">
        <f t="shared" si="153"/>
        <v>not eligible</v>
      </c>
      <c r="M417" t="str">
        <f t="shared" si="132"/>
        <v>N/A</v>
      </c>
      <c r="N417" s="3" t="str">
        <f t="shared" si="133"/>
        <v>N/A</v>
      </c>
      <c r="O417" s="3" t="str">
        <f t="shared" si="134"/>
        <v>N/A</v>
      </c>
      <c r="P417" s="3" t="str">
        <f t="shared" si="135"/>
        <v>N/A</v>
      </c>
      <c r="Q417" s="3" t="str">
        <f t="shared" si="136"/>
        <v>N/A</v>
      </c>
      <c r="R417" s="3" t="str">
        <f t="shared" si="137"/>
        <v>N/A</v>
      </c>
      <c r="S417" s="3" t="str">
        <f t="shared" si="138"/>
        <v>N/A</v>
      </c>
      <c r="T417" s="3" t="str">
        <f t="shared" si="139"/>
        <v>N/A</v>
      </c>
      <c r="U417" s="3" t="str">
        <f t="shared" si="140"/>
        <v>N/A</v>
      </c>
      <c r="V417" s="3" t="str">
        <f t="shared" si="141"/>
        <v>N/A</v>
      </c>
      <c r="W417" s="3" t="str">
        <f t="shared" si="142"/>
        <v>N/A</v>
      </c>
      <c r="X417" s="3" t="str">
        <f t="shared" si="143"/>
        <v>N/A</v>
      </c>
      <c r="Y417" s="3" t="str">
        <f t="shared" si="144"/>
        <v>N/A</v>
      </c>
      <c r="Z417" s="3" t="str">
        <f t="shared" si="145"/>
        <v>N/A</v>
      </c>
      <c r="AA417" s="3" t="str">
        <f t="shared" si="146"/>
        <v>N/A</v>
      </c>
      <c r="AB417" s="3" t="str">
        <f t="shared" si="147"/>
        <v>N/A</v>
      </c>
      <c r="AC417" s="3" t="str">
        <f t="shared" si="148"/>
        <v>N/A</v>
      </c>
      <c r="AD417" s="3" t="str">
        <f t="shared" si="149"/>
        <v>not eligible</v>
      </c>
    </row>
    <row r="418" spans="1:30" x14ac:dyDescent="0.35">
      <c r="A418" t="s">
        <v>180</v>
      </c>
      <c r="B418" t="s">
        <v>219</v>
      </c>
      <c r="C418" t="s">
        <v>256</v>
      </c>
      <c r="E418">
        <v>603</v>
      </c>
      <c r="F418" s="2" t="s">
        <v>1580</v>
      </c>
      <c r="G418" s="2">
        <v>1.22</v>
      </c>
      <c r="H418" t="s">
        <v>1197</v>
      </c>
      <c r="I418" s="3" t="str">
        <f t="shared" si="150"/>
        <v>not eligible</v>
      </c>
      <c r="J418" s="3" t="str">
        <f t="shared" si="151"/>
        <v>not eligible</v>
      </c>
      <c r="K418" s="3" t="str">
        <f t="shared" si="152"/>
        <v>not eligible</v>
      </c>
      <c r="L418" s="3" t="str">
        <f t="shared" si="153"/>
        <v>not eligible</v>
      </c>
      <c r="M418" t="str">
        <f t="shared" si="132"/>
        <v>N/A</v>
      </c>
      <c r="N418" s="3" t="str">
        <f t="shared" si="133"/>
        <v>N/A</v>
      </c>
      <c r="O418" s="3" t="str">
        <f t="shared" si="134"/>
        <v>N/A</v>
      </c>
      <c r="P418" s="3" t="str">
        <f t="shared" si="135"/>
        <v>N/A</v>
      </c>
      <c r="Q418" s="3" t="str">
        <f t="shared" si="136"/>
        <v>N/A</v>
      </c>
      <c r="R418" s="3" t="str">
        <f t="shared" si="137"/>
        <v>N/A</v>
      </c>
      <c r="S418" s="3" t="str">
        <f t="shared" si="138"/>
        <v>N/A</v>
      </c>
      <c r="T418" s="3" t="str">
        <f t="shared" si="139"/>
        <v>N/A</v>
      </c>
      <c r="U418" s="3" t="str">
        <f t="shared" si="140"/>
        <v>N/A</v>
      </c>
      <c r="V418" s="3" t="str">
        <f t="shared" si="141"/>
        <v>N/A</v>
      </c>
      <c r="W418" s="3" t="str">
        <f t="shared" si="142"/>
        <v>N/A</v>
      </c>
      <c r="X418" s="3" t="str">
        <f t="shared" si="143"/>
        <v>N/A</v>
      </c>
      <c r="Y418" s="3" t="str">
        <f t="shared" si="144"/>
        <v>N/A</v>
      </c>
      <c r="Z418" s="3" t="str">
        <f t="shared" si="145"/>
        <v>N/A</v>
      </c>
      <c r="AA418" s="3" t="str">
        <f t="shared" si="146"/>
        <v>N/A</v>
      </c>
      <c r="AB418" s="3" t="str">
        <f t="shared" si="147"/>
        <v>N/A</v>
      </c>
      <c r="AC418" s="3" t="str">
        <f t="shared" si="148"/>
        <v>N/A</v>
      </c>
      <c r="AD418" s="3" t="str">
        <f t="shared" si="149"/>
        <v>not eligible</v>
      </c>
    </row>
    <row r="419" spans="1:30" x14ac:dyDescent="0.35">
      <c r="A419" t="s">
        <v>180</v>
      </c>
      <c r="B419" t="s">
        <v>196</v>
      </c>
      <c r="C419" t="s">
        <v>268</v>
      </c>
      <c r="E419">
        <v>999</v>
      </c>
      <c r="F419" s="2" t="s">
        <v>1584</v>
      </c>
      <c r="G419" s="2">
        <v>2.3199999999999998</v>
      </c>
      <c r="H419" t="s">
        <v>1197</v>
      </c>
      <c r="I419" s="3" t="str">
        <f t="shared" si="150"/>
        <v>not eligible</v>
      </c>
      <c r="J419" s="3" t="str">
        <f t="shared" si="151"/>
        <v>not eligible</v>
      </c>
      <c r="K419" s="3" t="str">
        <f t="shared" si="152"/>
        <v>not eligible</v>
      </c>
      <c r="L419" s="3" t="str">
        <f t="shared" si="153"/>
        <v>not eligible</v>
      </c>
      <c r="M419" t="str">
        <f t="shared" si="132"/>
        <v>N/A</v>
      </c>
      <c r="N419" s="3" t="str">
        <f t="shared" si="133"/>
        <v>N/A</v>
      </c>
      <c r="O419" s="3" t="str">
        <f t="shared" si="134"/>
        <v>N/A</v>
      </c>
      <c r="P419" s="3" t="str">
        <f t="shared" si="135"/>
        <v>N/A</v>
      </c>
      <c r="Q419" s="3" t="str">
        <f t="shared" si="136"/>
        <v>N/A</v>
      </c>
      <c r="R419" s="3" t="str">
        <f t="shared" si="137"/>
        <v>N/A</v>
      </c>
      <c r="S419" s="3" t="str">
        <f t="shared" si="138"/>
        <v>N/A</v>
      </c>
      <c r="T419" s="3" t="str">
        <f t="shared" si="139"/>
        <v>N/A</v>
      </c>
      <c r="U419" s="3" t="str">
        <f t="shared" si="140"/>
        <v>N/A</v>
      </c>
      <c r="V419" s="3" t="str">
        <f t="shared" si="141"/>
        <v>N/A</v>
      </c>
      <c r="W419" s="3" t="str">
        <f t="shared" si="142"/>
        <v>N/A</v>
      </c>
      <c r="X419" s="3" t="str">
        <f t="shared" si="143"/>
        <v>N/A</v>
      </c>
      <c r="Y419" s="3" t="str">
        <f t="shared" si="144"/>
        <v>N/A</v>
      </c>
      <c r="Z419" s="3" t="str">
        <f t="shared" si="145"/>
        <v>N/A</v>
      </c>
      <c r="AA419" s="3" t="str">
        <f t="shared" si="146"/>
        <v>N/A</v>
      </c>
      <c r="AB419" s="3" t="str">
        <f t="shared" si="147"/>
        <v>N/A</v>
      </c>
      <c r="AC419" s="3" t="str">
        <f t="shared" si="148"/>
        <v>N/A</v>
      </c>
      <c r="AD419" s="3" t="str">
        <f t="shared" si="149"/>
        <v>not eligible</v>
      </c>
    </row>
    <row r="420" spans="1:30" x14ac:dyDescent="0.35">
      <c r="A420" t="s">
        <v>180</v>
      </c>
      <c r="B420" t="s">
        <v>276</v>
      </c>
      <c r="C420" t="s">
        <v>277</v>
      </c>
      <c r="E420" s="1">
        <v>1081</v>
      </c>
      <c r="F420" s="2" t="s">
        <v>1649</v>
      </c>
      <c r="G420" s="2">
        <v>2.4900000000000002</v>
      </c>
      <c r="H420" t="s">
        <v>1197</v>
      </c>
      <c r="I420" s="3" t="str">
        <f t="shared" si="150"/>
        <v>not eligible</v>
      </c>
      <c r="J420" s="3" t="str">
        <f t="shared" si="151"/>
        <v>not eligible</v>
      </c>
      <c r="K420" s="3" t="str">
        <f t="shared" si="152"/>
        <v>not eligible</v>
      </c>
      <c r="L420" s="3" t="str">
        <f t="shared" si="153"/>
        <v>not eligible</v>
      </c>
      <c r="M420" t="str">
        <f t="shared" si="132"/>
        <v>N/A</v>
      </c>
      <c r="N420" s="3" t="str">
        <f t="shared" si="133"/>
        <v>N/A</v>
      </c>
      <c r="O420" s="3" t="str">
        <f t="shared" si="134"/>
        <v>N/A</v>
      </c>
      <c r="P420" s="3" t="str">
        <f t="shared" si="135"/>
        <v>N/A</v>
      </c>
      <c r="Q420" s="3" t="str">
        <f t="shared" si="136"/>
        <v>N/A</v>
      </c>
      <c r="R420" s="3" t="str">
        <f t="shared" si="137"/>
        <v>N/A</v>
      </c>
      <c r="S420" s="3" t="str">
        <f t="shared" si="138"/>
        <v>N/A</v>
      </c>
      <c r="T420" s="3" t="str">
        <f t="shared" si="139"/>
        <v>N/A</v>
      </c>
      <c r="U420" s="3" t="str">
        <f t="shared" si="140"/>
        <v>N/A</v>
      </c>
      <c r="V420" s="3" t="str">
        <f t="shared" si="141"/>
        <v>N/A</v>
      </c>
      <c r="W420" s="3" t="str">
        <f t="shared" si="142"/>
        <v>N/A</v>
      </c>
      <c r="X420" s="3" t="str">
        <f t="shared" si="143"/>
        <v>N/A</v>
      </c>
      <c r="Y420" s="3" t="str">
        <f t="shared" si="144"/>
        <v>N/A</v>
      </c>
      <c r="Z420" s="3" t="str">
        <f t="shared" si="145"/>
        <v>N/A</v>
      </c>
      <c r="AA420" s="3" t="str">
        <f t="shared" si="146"/>
        <v>N/A</v>
      </c>
      <c r="AB420" s="3" t="str">
        <f t="shared" si="147"/>
        <v>N/A</v>
      </c>
      <c r="AC420" s="3" t="str">
        <f t="shared" si="148"/>
        <v>N/A</v>
      </c>
      <c r="AD420" s="3" t="str">
        <f t="shared" si="149"/>
        <v>not eligible</v>
      </c>
    </row>
    <row r="421" spans="1:30" x14ac:dyDescent="0.35">
      <c r="A421" t="s">
        <v>180</v>
      </c>
      <c r="B421" t="s">
        <v>274</v>
      </c>
      <c r="C421" t="s">
        <v>288</v>
      </c>
      <c r="E421" s="1">
        <v>2842</v>
      </c>
      <c r="F421" s="2" t="s">
        <v>1610</v>
      </c>
      <c r="G421" s="2">
        <v>6.76</v>
      </c>
      <c r="H421" t="s">
        <v>1197</v>
      </c>
      <c r="I421" s="3">
        <f t="shared" si="150"/>
        <v>17052</v>
      </c>
      <c r="J421" s="3">
        <f t="shared" si="151"/>
        <v>17393.04</v>
      </c>
      <c r="K421" s="3">
        <f t="shared" si="152"/>
        <v>17762.5</v>
      </c>
      <c r="L421" s="3">
        <f t="shared" si="153"/>
        <v>17989.86</v>
      </c>
      <c r="M421" t="str">
        <f t="shared" si="132"/>
        <v>N/A</v>
      </c>
      <c r="N421" s="3" t="str">
        <f t="shared" si="133"/>
        <v>N/A</v>
      </c>
      <c r="O421" s="3" t="str">
        <f t="shared" si="134"/>
        <v>N/A</v>
      </c>
      <c r="P421" s="3" t="str">
        <f t="shared" si="135"/>
        <v>N/A</v>
      </c>
      <c r="Q421" s="3" t="str">
        <f t="shared" si="136"/>
        <v>N/A</v>
      </c>
      <c r="R421" s="3" t="str">
        <f t="shared" si="137"/>
        <v>N/A</v>
      </c>
      <c r="S421" s="3" t="str">
        <f t="shared" si="138"/>
        <v>N/A</v>
      </c>
      <c r="T421" s="3" t="str">
        <f t="shared" si="139"/>
        <v>N/A</v>
      </c>
      <c r="U421" s="3" t="str">
        <f t="shared" si="140"/>
        <v>N/A</v>
      </c>
      <c r="V421" s="3" t="str">
        <f t="shared" si="141"/>
        <v>N/A</v>
      </c>
      <c r="W421" s="3" t="str">
        <f t="shared" si="142"/>
        <v>N/A</v>
      </c>
      <c r="X421" s="3" t="str">
        <f t="shared" si="143"/>
        <v>N/A</v>
      </c>
      <c r="Y421" s="3" t="str">
        <f t="shared" si="144"/>
        <v>N/A</v>
      </c>
      <c r="Z421" s="3" t="str">
        <f t="shared" si="145"/>
        <v>N/A</v>
      </c>
      <c r="AA421" s="3" t="str">
        <f t="shared" si="146"/>
        <v>N/A</v>
      </c>
      <c r="AB421" s="3" t="str">
        <f t="shared" si="147"/>
        <v>N/A</v>
      </c>
      <c r="AC421" s="3" t="str">
        <f t="shared" si="148"/>
        <v>N/A</v>
      </c>
      <c r="AD421" s="3">
        <f t="shared" si="149"/>
        <v>17393.04</v>
      </c>
    </row>
    <row r="422" spans="1:30" x14ac:dyDescent="0.35">
      <c r="A422" t="s">
        <v>180</v>
      </c>
      <c r="B422" t="s">
        <v>274</v>
      </c>
      <c r="C422" t="s">
        <v>289</v>
      </c>
      <c r="E422" s="1">
        <v>4402</v>
      </c>
      <c r="F422" s="2" t="s">
        <v>1612</v>
      </c>
      <c r="G422" s="2">
        <v>10.47</v>
      </c>
      <c r="H422" t="s">
        <v>1197</v>
      </c>
      <c r="I422" s="3">
        <f t="shared" si="150"/>
        <v>26412</v>
      </c>
      <c r="J422" s="3">
        <f t="shared" si="151"/>
        <v>26940.240000000002</v>
      </c>
      <c r="K422" s="3">
        <f t="shared" si="152"/>
        <v>27512.5</v>
      </c>
      <c r="L422" s="3">
        <f t="shared" si="153"/>
        <v>27864.66</v>
      </c>
      <c r="M422" t="str">
        <f t="shared" si="132"/>
        <v>N/A</v>
      </c>
      <c r="N422" s="3" t="str">
        <f t="shared" si="133"/>
        <v>N/A</v>
      </c>
      <c r="O422" s="3" t="str">
        <f t="shared" si="134"/>
        <v>N/A</v>
      </c>
      <c r="P422" s="3" t="str">
        <f t="shared" si="135"/>
        <v>N/A</v>
      </c>
      <c r="Q422" s="3" t="str">
        <f t="shared" si="136"/>
        <v>N/A</v>
      </c>
      <c r="R422" s="3" t="str">
        <f t="shared" si="137"/>
        <v>N/A</v>
      </c>
      <c r="S422" s="3" t="str">
        <f t="shared" si="138"/>
        <v>N/A</v>
      </c>
      <c r="T422" s="3" t="str">
        <f t="shared" si="139"/>
        <v>N/A</v>
      </c>
      <c r="U422" s="3" t="str">
        <f t="shared" si="140"/>
        <v>N/A</v>
      </c>
      <c r="V422" s="3" t="str">
        <f t="shared" si="141"/>
        <v>N/A</v>
      </c>
      <c r="W422" s="3" t="str">
        <f t="shared" si="142"/>
        <v>N/A</v>
      </c>
      <c r="X422" s="3" t="str">
        <f t="shared" si="143"/>
        <v>N/A</v>
      </c>
      <c r="Y422" s="3" t="str">
        <f t="shared" si="144"/>
        <v>N/A</v>
      </c>
      <c r="Z422" s="3" t="str">
        <f t="shared" si="145"/>
        <v>N/A</v>
      </c>
      <c r="AA422" s="3" t="str">
        <f t="shared" si="146"/>
        <v>N/A</v>
      </c>
      <c r="AB422" s="3" t="str">
        <f t="shared" si="147"/>
        <v>N/A</v>
      </c>
      <c r="AC422" s="3" t="str">
        <f t="shared" si="148"/>
        <v>N/A</v>
      </c>
      <c r="AD422" s="3">
        <f t="shared" si="149"/>
        <v>26940.240000000002</v>
      </c>
    </row>
    <row r="423" spans="1:30" x14ac:dyDescent="0.35">
      <c r="A423" t="s">
        <v>180</v>
      </c>
      <c r="B423" t="s">
        <v>299</v>
      </c>
      <c r="C423" t="s">
        <v>331</v>
      </c>
      <c r="E423" s="1">
        <v>2388</v>
      </c>
      <c r="F423" s="2" t="s">
        <v>1621</v>
      </c>
      <c r="G423" s="2">
        <v>5.95</v>
      </c>
      <c r="H423" t="s">
        <v>1197</v>
      </c>
      <c r="I423" s="3">
        <f t="shared" si="150"/>
        <v>14328</v>
      </c>
      <c r="J423" s="3">
        <f t="shared" si="151"/>
        <v>14614.56</v>
      </c>
      <c r="K423" s="3">
        <f t="shared" si="152"/>
        <v>14925</v>
      </c>
      <c r="L423" s="3">
        <f t="shared" si="153"/>
        <v>15116.04</v>
      </c>
      <c r="M423" t="str">
        <f t="shared" si="132"/>
        <v>N/A</v>
      </c>
      <c r="N423" s="3" t="str">
        <f t="shared" si="133"/>
        <v>N/A</v>
      </c>
      <c r="O423" s="3" t="str">
        <f t="shared" si="134"/>
        <v>N/A</v>
      </c>
      <c r="P423" s="3" t="str">
        <f t="shared" si="135"/>
        <v>N/A</v>
      </c>
      <c r="Q423" s="3" t="str">
        <f t="shared" si="136"/>
        <v>N/A</v>
      </c>
      <c r="R423" s="3" t="str">
        <f t="shared" si="137"/>
        <v>N/A</v>
      </c>
      <c r="S423" s="3" t="str">
        <f t="shared" si="138"/>
        <v>N/A</v>
      </c>
      <c r="T423" s="3" t="str">
        <f t="shared" si="139"/>
        <v>N/A</v>
      </c>
      <c r="U423" s="3" t="str">
        <f t="shared" si="140"/>
        <v>N/A</v>
      </c>
      <c r="V423" s="3" t="str">
        <f t="shared" si="141"/>
        <v>N/A</v>
      </c>
      <c r="W423" s="3" t="str">
        <f t="shared" si="142"/>
        <v>N/A</v>
      </c>
      <c r="X423" s="3" t="str">
        <f t="shared" si="143"/>
        <v>N/A</v>
      </c>
      <c r="Y423" s="3" t="str">
        <f t="shared" si="144"/>
        <v>N/A</v>
      </c>
      <c r="Z423" s="3" t="str">
        <f t="shared" si="145"/>
        <v>N/A</v>
      </c>
      <c r="AA423" s="3" t="str">
        <f t="shared" si="146"/>
        <v>N/A</v>
      </c>
      <c r="AB423" s="3" t="str">
        <f t="shared" si="147"/>
        <v>N/A</v>
      </c>
      <c r="AC423" s="3" t="str">
        <f t="shared" si="148"/>
        <v>N/A</v>
      </c>
      <c r="AD423" s="3">
        <f t="shared" si="149"/>
        <v>14614.56</v>
      </c>
    </row>
    <row r="424" spans="1:30" x14ac:dyDescent="0.35">
      <c r="A424" t="s">
        <v>180</v>
      </c>
      <c r="B424" t="s">
        <v>309</v>
      </c>
      <c r="C424" t="s">
        <v>345</v>
      </c>
      <c r="E424" s="1">
        <v>2086</v>
      </c>
      <c r="F424" s="2" t="s">
        <v>1647</v>
      </c>
      <c r="G424" s="2">
        <v>5.4</v>
      </c>
      <c r="H424" t="s">
        <v>1197</v>
      </c>
      <c r="I424" s="3">
        <f t="shared" si="150"/>
        <v>12516</v>
      </c>
      <c r="J424" s="3">
        <f t="shared" si="151"/>
        <v>12766.32</v>
      </c>
      <c r="K424" s="3">
        <f t="shared" si="152"/>
        <v>13037.5</v>
      </c>
      <c r="L424" s="3">
        <f t="shared" si="153"/>
        <v>13204.380000000001</v>
      </c>
      <c r="M424" t="str">
        <f t="shared" si="132"/>
        <v>N/A</v>
      </c>
      <c r="N424" s="3" t="str">
        <f t="shared" si="133"/>
        <v>N/A</v>
      </c>
      <c r="O424" s="3" t="str">
        <f t="shared" si="134"/>
        <v>N/A</v>
      </c>
      <c r="P424" s="3" t="str">
        <f t="shared" si="135"/>
        <v>N/A</v>
      </c>
      <c r="Q424" s="3" t="str">
        <f t="shared" si="136"/>
        <v>N/A</v>
      </c>
      <c r="R424" s="3" t="str">
        <f t="shared" si="137"/>
        <v>N/A</v>
      </c>
      <c r="S424" s="3" t="str">
        <f t="shared" si="138"/>
        <v>N/A</v>
      </c>
      <c r="T424" s="3" t="str">
        <f t="shared" si="139"/>
        <v>N/A</v>
      </c>
      <c r="U424" s="3" t="str">
        <f t="shared" si="140"/>
        <v>N/A</v>
      </c>
      <c r="V424" s="3" t="str">
        <f t="shared" si="141"/>
        <v>N/A</v>
      </c>
      <c r="W424" s="3" t="str">
        <f t="shared" si="142"/>
        <v>N/A</v>
      </c>
      <c r="X424" s="3" t="str">
        <f t="shared" si="143"/>
        <v>N/A</v>
      </c>
      <c r="Y424" s="3" t="str">
        <f t="shared" si="144"/>
        <v>N/A</v>
      </c>
      <c r="Z424" s="3" t="str">
        <f t="shared" si="145"/>
        <v>N/A</v>
      </c>
      <c r="AA424" s="3" t="str">
        <f t="shared" si="146"/>
        <v>N/A</v>
      </c>
      <c r="AB424" s="3" t="str">
        <f t="shared" si="147"/>
        <v>N/A</v>
      </c>
      <c r="AC424" s="3" t="str">
        <f t="shared" si="148"/>
        <v>N/A</v>
      </c>
      <c r="AD424" s="3">
        <f t="shared" si="149"/>
        <v>12766.32</v>
      </c>
    </row>
    <row r="425" spans="1:30" x14ac:dyDescent="0.35">
      <c r="A425" t="s">
        <v>180</v>
      </c>
      <c r="B425" t="s">
        <v>350</v>
      </c>
      <c r="C425" t="s">
        <v>351</v>
      </c>
      <c r="E425">
        <v>273</v>
      </c>
      <c r="F425" s="2" t="s">
        <v>1586</v>
      </c>
      <c r="G425" s="2">
        <v>0.7</v>
      </c>
      <c r="H425" t="s">
        <v>1197</v>
      </c>
      <c r="I425" s="3" t="str">
        <f t="shared" si="150"/>
        <v>not eligible</v>
      </c>
      <c r="J425" s="3" t="str">
        <f t="shared" si="151"/>
        <v>not eligible</v>
      </c>
      <c r="K425" s="3" t="str">
        <f t="shared" si="152"/>
        <v>not eligible</v>
      </c>
      <c r="L425" s="3" t="str">
        <f t="shared" si="153"/>
        <v>not eligible</v>
      </c>
      <c r="M425" t="str">
        <f t="shared" si="132"/>
        <v>N/A</v>
      </c>
      <c r="N425" s="3" t="str">
        <f t="shared" si="133"/>
        <v>N/A</v>
      </c>
      <c r="O425" s="3" t="str">
        <f t="shared" si="134"/>
        <v>N/A</v>
      </c>
      <c r="P425" s="3" t="str">
        <f t="shared" si="135"/>
        <v>N/A</v>
      </c>
      <c r="Q425" s="3" t="str">
        <f t="shared" si="136"/>
        <v>N/A</v>
      </c>
      <c r="R425" s="3" t="str">
        <f t="shared" si="137"/>
        <v>N/A</v>
      </c>
      <c r="S425" s="3" t="str">
        <f t="shared" si="138"/>
        <v>N/A</v>
      </c>
      <c r="T425" s="3" t="str">
        <f t="shared" si="139"/>
        <v>N/A</v>
      </c>
      <c r="U425" s="3" t="str">
        <f t="shared" si="140"/>
        <v>N/A</v>
      </c>
      <c r="V425" s="3" t="str">
        <f t="shared" si="141"/>
        <v>N/A</v>
      </c>
      <c r="W425" s="3" t="str">
        <f t="shared" si="142"/>
        <v>N/A</v>
      </c>
      <c r="X425" s="3" t="str">
        <f t="shared" si="143"/>
        <v>N/A</v>
      </c>
      <c r="Y425" s="3" t="str">
        <f t="shared" si="144"/>
        <v>N/A</v>
      </c>
      <c r="Z425" s="3" t="str">
        <f t="shared" si="145"/>
        <v>N/A</v>
      </c>
      <c r="AA425" s="3" t="str">
        <f t="shared" si="146"/>
        <v>N/A</v>
      </c>
      <c r="AB425" s="3" t="str">
        <f t="shared" si="147"/>
        <v>N/A</v>
      </c>
      <c r="AC425" s="3" t="str">
        <f t="shared" si="148"/>
        <v>N/A</v>
      </c>
      <c r="AD425" s="3" t="str">
        <f t="shared" si="149"/>
        <v>not eligible</v>
      </c>
    </row>
    <row r="426" spans="1:30" x14ac:dyDescent="0.35">
      <c r="A426" t="s">
        <v>180</v>
      </c>
      <c r="B426" t="s">
        <v>380</v>
      </c>
      <c r="C426" t="s">
        <v>381</v>
      </c>
      <c r="E426" s="1">
        <v>1285</v>
      </c>
      <c r="F426" s="2" t="s">
        <v>1589</v>
      </c>
      <c r="G426" s="2">
        <v>3.33</v>
      </c>
      <c r="H426" t="s">
        <v>1197</v>
      </c>
      <c r="I426" s="3" t="str">
        <f t="shared" si="150"/>
        <v>not eligible</v>
      </c>
      <c r="J426" s="3" t="str">
        <f t="shared" si="151"/>
        <v>not eligible</v>
      </c>
      <c r="K426" s="3" t="str">
        <f t="shared" si="152"/>
        <v>not eligible</v>
      </c>
      <c r="L426" s="3" t="str">
        <f t="shared" si="153"/>
        <v>not eligible</v>
      </c>
      <c r="M426" t="str">
        <f t="shared" si="132"/>
        <v>N/A</v>
      </c>
      <c r="N426" s="3" t="str">
        <f t="shared" si="133"/>
        <v>N/A</v>
      </c>
      <c r="O426" s="3" t="str">
        <f t="shared" si="134"/>
        <v>N/A</v>
      </c>
      <c r="P426" s="3" t="str">
        <f t="shared" si="135"/>
        <v>N/A</v>
      </c>
      <c r="Q426" s="3" t="str">
        <f t="shared" si="136"/>
        <v>N/A</v>
      </c>
      <c r="R426" s="3" t="str">
        <f t="shared" si="137"/>
        <v>N/A</v>
      </c>
      <c r="S426" s="3" t="str">
        <f t="shared" si="138"/>
        <v>N/A</v>
      </c>
      <c r="T426" s="3" t="str">
        <f t="shared" si="139"/>
        <v>N/A</v>
      </c>
      <c r="U426" s="3" t="str">
        <f t="shared" si="140"/>
        <v>N/A</v>
      </c>
      <c r="V426" s="3" t="str">
        <f t="shared" si="141"/>
        <v>N/A</v>
      </c>
      <c r="W426" s="3" t="str">
        <f t="shared" si="142"/>
        <v>N/A</v>
      </c>
      <c r="X426" s="3" t="str">
        <f t="shared" si="143"/>
        <v>N/A</v>
      </c>
      <c r="Y426" s="3" t="str">
        <f t="shared" si="144"/>
        <v>N/A</v>
      </c>
      <c r="Z426" s="3" t="str">
        <f t="shared" si="145"/>
        <v>N/A</v>
      </c>
      <c r="AA426" s="3" t="str">
        <f t="shared" si="146"/>
        <v>N/A</v>
      </c>
      <c r="AB426" s="3" t="str">
        <f t="shared" si="147"/>
        <v>N/A</v>
      </c>
      <c r="AC426" s="3" t="str">
        <f t="shared" si="148"/>
        <v>N/A</v>
      </c>
      <c r="AD426" s="3" t="str">
        <f t="shared" si="149"/>
        <v>not eligible</v>
      </c>
    </row>
    <row r="427" spans="1:30" x14ac:dyDescent="0.35">
      <c r="A427" t="s">
        <v>180</v>
      </c>
      <c r="B427" t="s">
        <v>240</v>
      </c>
      <c r="C427" t="s">
        <v>382</v>
      </c>
      <c r="E427" s="1">
        <v>3699</v>
      </c>
      <c r="F427" s="2" t="s">
        <v>1637</v>
      </c>
      <c r="G427" s="2">
        <v>7.65</v>
      </c>
      <c r="H427" t="s">
        <v>1197</v>
      </c>
      <c r="I427" s="3">
        <f t="shared" si="150"/>
        <v>22194</v>
      </c>
      <c r="J427" s="3">
        <f t="shared" si="151"/>
        <v>22637.88</v>
      </c>
      <c r="K427" s="3">
        <f t="shared" si="152"/>
        <v>23118.75</v>
      </c>
      <c r="L427" s="3">
        <f t="shared" si="153"/>
        <v>23414.670000000002</v>
      </c>
      <c r="M427" t="str">
        <f t="shared" si="132"/>
        <v>N/A</v>
      </c>
      <c r="N427" s="3" t="str">
        <f t="shared" si="133"/>
        <v>N/A</v>
      </c>
      <c r="O427" s="3" t="str">
        <f t="shared" si="134"/>
        <v>N/A</v>
      </c>
      <c r="P427" s="3" t="str">
        <f t="shared" si="135"/>
        <v>N/A</v>
      </c>
      <c r="Q427" s="3" t="str">
        <f t="shared" si="136"/>
        <v>N/A</v>
      </c>
      <c r="R427" s="3" t="str">
        <f t="shared" si="137"/>
        <v>N/A</v>
      </c>
      <c r="S427" s="3" t="str">
        <f t="shared" si="138"/>
        <v>N/A</v>
      </c>
      <c r="T427" s="3" t="str">
        <f t="shared" si="139"/>
        <v>N/A</v>
      </c>
      <c r="U427" s="3" t="str">
        <f t="shared" si="140"/>
        <v>N/A</v>
      </c>
      <c r="V427" s="3" t="str">
        <f t="shared" si="141"/>
        <v>N/A</v>
      </c>
      <c r="W427" s="3" t="str">
        <f t="shared" si="142"/>
        <v>N/A</v>
      </c>
      <c r="X427" s="3" t="str">
        <f t="shared" si="143"/>
        <v>N/A</v>
      </c>
      <c r="Y427" s="3" t="str">
        <f t="shared" si="144"/>
        <v>N/A</v>
      </c>
      <c r="Z427" s="3" t="str">
        <f t="shared" si="145"/>
        <v>N/A</v>
      </c>
      <c r="AA427" s="3" t="str">
        <f t="shared" si="146"/>
        <v>N/A</v>
      </c>
      <c r="AB427" s="3" t="str">
        <f t="shared" si="147"/>
        <v>N/A</v>
      </c>
      <c r="AC427" s="3" t="str">
        <f t="shared" si="148"/>
        <v>N/A</v>
      </c>
      <c r="AD427" s="3">
        <f t="shared" si="149"/>
        <v>22637.88</v>
      </c>
    </row>
    <row r="428" spans="1:30" x14ac:dyDescent="0.35">
      <c r="A428" t="s">
        <v>180</v>
      </c>
      <c r="B428" t="s">
        <v>392</v>
      </c>
      <c r="C428" t="s">
        <v>393</v>
      </c>
      <c r="E428" s="1">
        <v>1858</v>
      </c>
      <c r="F428" s="2" t="s">
        <v>1224</v>
      </c>
      <c r="G428" s="2">
        <v>5.33</v>
      </c>
      <c r="H428" t="s">
        <v>1197</v>
      </c>
      <c r="I428" s="3">
        <f t="shared" si="150"/>
        <v>11148</v>
      </c>
      <c r="J428" s="3">
        <f t="shared" si="151"/>
        <v>11370.960000000001</v>
      </c>
      <c r="K428" s="3">
        <f t="shared" si="152"/>
        <v>11612.5</v>
      </c>
      <c r="L428" s="3">
        <f t="shared" si="153"/>
        <v>11761.14</v>
      </c>
      <c r="M428" t="str">
        <f t="shared" si="132"/>
        <v>N/A</v>
      </c>
      <c r="N428" s="3" t="str">
        <f t="shared" si="133"/>
        <v>N/A</v>
      </c>
      <c r="O428" s="3" t="str">
        <f t="shared" si="134"/>
        <v>N/A</v>
      </c>
      <c r="P428" s="3" t="str">
        <f t="shared" si="135"/>
        <v>N/A</v>
      </c>
      <c r="Q428" s="3" t="str">
        <f t="shared" si="136"/>
        <v>N/A</v>
      </c>
      <c r="R428" s="3" t="str">
        <f t="shared" si="137"/>
        <v>N/A</v>
      </c>
      <c r="S428" s="3" t="str">
        <f t="shared" si="138"/>
        <v>N/A</v>
      </c>
      <c r="T428" s="3" t="str">
        <f t="shared" si="139"/>
        <v>N/A</v>
      </c>
      <c r="U428" s="3" t="str">
        <f t="shared" si="140"/>
        <v>N/A</v>
      </c>
      <c r="V428" s="3" t="str">
        <f t="shared" si="141"/>
        <v>N/A</v>
      </c>
      <c r="W428" s="3" t="str">
        <f t="shared" si="142"/>
        <v>N/A</v>
      </c>
      <c r="X428" s="3" t="str">
        <f t="shared" si="143"/>
        <v>N/A</v>
      </c>
      <c r="Y428" s="3" t="str">
        <f t="shared" si="144"/>
        <v>N/A</v>
      </c>
      <c r="Z428" s="3" t="str">
        <f t="shared" si="145"/>
        <v>N/A</v>
      </c>
      <c r="AA428" s="3" t="str">
        <f t="shared" si="146"/>
        <v>N/A</v>
      </c>
      <c r="AB428" s="3" t="str">
        <f t="shared" si="147"/>
        <v>N/A</v>
      </c>
      <c r="AC428" s="3" t="str">
        <f t="shared" si="148"/>
        <v>N/A</v>
      </c>
      <c r="AD428" s="3">
        <f t="shared" si="149"/>
        <v>11370.960000000001</v>
      </c>
    </row>
    <row r="429" spans="1:30" x14ac:dyDescent="0.35">
      <c r="A429" t="s">
        <v>180</v>
      </c>
      <c r="B429" t="s">
        <v>405</v>
      </c>
      <c r="C429" t="s">
        <v>406</v>
      </c>
      <c r="E429" s="1">
        <v>1176</v>
      </c>
      <c r="F429" s="2" t="s">
        <v>1616</v>
      </c>
      <c r="G429" s="2">
        <v>3.1</v>
      </c>
      <c r="H429" t="s">
        <v>1197</v>
      </c>
      <c r="I429" s="3" t="str">
        <f t="shared" si="150"/>
        <v>not eligible</v>
      </c>
      <c r="J429" s="3" t="str">
        <f t="shared" si="151"/>
        <v>not eligible</v>
      </c>
      <c r="K429" s="3" t="str">
        <f t="shared" si="152"/>
        <v>not eligible</v>
      </c>
      <c r="L429" s="3" t="str">
        <f t="shared" si="153"/>
        <v>not eligible</v>
      </c>
      <c r="M429" t="str">
        <f t="shared" si="132"/>
        <v>N/A</v>
      </c>
      <c r="N429" s="3" t="str">
        <f t="shared" si="133"/>
        <v>N/A</v>
      </c>
      <c r="O429" s="3" t="str">
        <f t="shared" si="134"/>
        <v>N/A</v>
      </c>
      <c r="P429" s="3" t="str">
        <f t="shared" si="135"/>
        <v>N/A</v>
      </c>
      <c r="Q429" s="3" t="str">
        <f t="shared" si="136"/>
        <v>N/A</v>
      </c>
      <c r="R429" s="3" t="str">
        <f t="shared" si="137"/>
        <v>N/A</v>
      </c>
      <c r="S429" s="3" t="str">
        <f t="shared" si="138"/>
        <v>N/A</v>
      </c>
      <c r="T429" s="3" t="str">
        <f t="shared" si="139"/>
        <v>N/A</v>
      </c>
      <c r="U429" s="3" t="str">
        <f t="shared" si="140"/>
        <v>N/A</v>
      </c>
      <c r="V429" s="3" t="str">
        <f t="shared" si="141"/>
        <v>N/A</v>
      </c>
      <c r="W429" s="3" t="str">
        <f t="shared" si="142"/>
        <v>N/A</v>
      </c>
      <c r="X429" s="3" t="str">
        <f t="shared" si="143"/>
        <v>N/A</v>
      </c>
      <c r="Y429" s="3" t="str">
        <f t="shared" si="144"/>
        <v>N/A</v>
      </c>
      <c r="Z429" s="3" t="str">
        <f t="shared" si="145"/>
        <v>N/A</v>
      </c>
      <c r="AA429" s="3" t="str">
        <f t="shared" si="146"/>
        <v>N/A</v>
      </c>
      <c r="AB429" s="3" t="str">
        <f t="shared" si="147"/>
        <v>N/A</v>
      </c>
      <c r="AC429" s="3" t="str">
        <f t="shared" si="148"/>
        <v>N/A</v>
      </c>
      <c r="AD429" s="3" t="str">
        <f t="shared" si="149"/>
        <v>not eligible</v>
      </c>
    </row>
    <row r="430" spans="1:30" x14ac:dyDescent="0.35">
      <c r="A430" t="s">
        <v>180</v>
      </c>
      <c r="B430" t="s">
        <v>194</v>
      </c>
      <c r="C430" t="s">
        <v>415</v>
      </c>
      <c r="E430" s="1">
        <v>12180</v>
      </c>
      <c r="F430" s="2" t="s">
        <v>1615</v>
      </c>
      <c r="G430" s="2">
        <v>32.74</v>
      </c>
      <c r="H430" t="s">
        <v>187</v>
      </c>
      <c r="I430" s="3">
        <f t="shared" si="150"/>
        <v>73080</v>
      </c>
      <c r="J430" s="3">
        <f t="shared" si="151"/>
        <v>74541.600000000006</v>
      </c>
      <c r="K430" s="3">
        <f t="shared" si="152"/>
        <v>76125</v>
      </c>
      <c r="L430" s="3">
        <f t="shared" si="153"/>
        <v>77099.399999999994</v>
      </c>
      <c r="M430" t="str">
        <f t="shared" si="132"/>
        <v>N/A</v>
      </c>
      <c r="N430" s="3" t="str">
        <f t="shared" si="133"/>
        <v>N/A</v>
      </c>
      <c r="O430" s="3" t="str">
        <f t="shared" si="134"/>
        <v>N/A</v>
      </c>
      <c r="P430" s="3" t="str">
        <f t="shared" si="135"/>
        <v>N/A</v>
      </c>
      <c r="Q430" s="3" t="str">
        <f t="shared" si="136"/>
        <v>N/A</v>
      </c>
      <c r="R430" s="3" t="str">
        <f t="shared" si="137"/>
        <v>N/A</v>
      </c>
      <c r="S430" s="3" t="str">
        <f t="shared" si="138"/>
        <v>N/A</v>
      </c>
      <c r="T430" s="3" t="str">
        <f t="shared" si="139"/>
        <v>N/A</v>
      </c>
      <c r="U430" s="3" t="str">
        <f t="shared" si="140"/>
        <v>N/A</v>
      </c>
      <c r="V430" s="3" t="str">
        <f t="shared" si="141"/>
        <v>N/A</v>
      </c>
      <c r="W430" s="3" t="str">
        <f t="shared" si="142"/>
        <v>N/A</v>
      </c>
      <c r="X430" s="3" t="str">
        <f t="shared" si="143"/>
        <v>N/A</v>
      </c>
      <c r="Y430" s="3" t="str">
        <f t="shared" si="144"/>
        <v>N/A</v>
      </c>
      <c r="Z430" s="3" t="str">
        <f t="shared" si="145"/>
        <v>N/A</v>
      </c>
      <c r="AA430" s="3" t="str">
        <f t="shared" si="146"/>
        <v>N/A</v>
      </c>
      <c r="AB430" s="3" t="str">
        <f t="shared" si="147"/>
        <v>N/A</v>
      </c>
      <c r="AC430" s="3" t="str">
        <f t="shared" si="148"/>
        <v>N/A</v>
      </c>
      <c r="AD430" s="3">
        <f t="shared" si="149"/>
        <v>74541.600000000006</v>
      </c>
    </row>
    <row r="431" spans="1:30" x14ac:dyDescent="0.35">
      <c r="A431" t="s">
        <v>180</v>
      </c>
      <c r="B431" t="s">
        <v>440</v>
      </c>
      <c r="C431" t="s">
        <v>441</v>
      </c>
      <c r="E431" s="1">
        <v>1552</v>
      </c>
      <c r="F431" s="2" t="s">
        <v>1199</v>
      </c>
      <c r="G431" s="2">
        <v>4.47</v>
      </c>
      <c r="H431" t="s">
        <v>1197</v>
      </c>
      <c r="I431" s="3">
        <f t="shared" si="150"/>
        <v>9312</v>
      </c>
      <c r="J431" s="3">
        <f t="shared" si="151"/>
        <v>9498.24</v>
      </c>
      <c r="K431" s="3">
        <f t="shared" si="152"/>
        <v>9700</v>
      </c>
      <c r="L431" s="3">
        <f t="shared" si="153"/>
        <v>9824.16</v>
      </c>
      <c r="M431" t="str">
        <f t="shared" si="132"/>
        <v>N/A</v>
      </c>
      <c r="N431" s="3" t="str">
        <f t="shared" si="133"/>
        <v>N/A</v>
      </c>
      <c r="O431" s="3" t="str">
        <f t="shared" si="134"/>
        <v>N/A</v>
      </c>
      <c r="P431" s="3" t="str">
        <f t="shared" si="135"/>
        <v>N/A</v>
      </c>
      <c r="Q431" s="3" t="str">
        <f t="shared" si="136"/>
        <v>N/A</v>
      </c>
      <c r="R431" s="3" t="str">
        <f t="shared" si="137"/>
        <v>N/A</v>
      </c>
      <c r="S431" s="3" t="str">
        <f t="shared" si="138"/>
        <v>N/A</v>
      </c>
      <c r="T431" s="3" t="str">
        <f t="shared" si="139"/>
        <v>N/A</v>
      </c>
      <c r="U431" s="3" t="str">
        <f t="shared" si="140"/>
        <v>N/A</v>
      </c>
      <c r="V431" s="3" t="str">
        <f t="shared" si="141"/>
        <v>N/A</v>
      </c>
      <c r="W431" s="3" t="str">
        <f t="shared" si="142"/>
        <v>N/A</v>
      </c>
      <c r="X431" s="3" t="str">
        <f t="shared" si="143"/>
        <v>N/A</v>
      </c>
      <c r="Y431" s="3" t="str">
        <f t="shared" si="144"/>
        <v>N/A</v>
      </c>
      <c r="Z431" s="3" t="str">
        <f t="shared" si="145"/>
        <v>N/A</v>
      </c>
      <c r="AA431" s="3" t="str">
        <f t="shared" si="146"/>
        <v>N/A</v>
      </c>
      <c r="AB431" s="3" t="str">
        <f t="shared" si="147"/>
        <v>N/A</v>
      </c>
      <c r="AC431" s="3" t="str">
        <f t="shared" si="148"/>
        <v>N/A</v>
      </c>
      <c r="AD431" s="3">
        <f t="shared" si="149"/>
        <v>9498.24</v>
      </c>
    </row>
    <row r="432" spans="1:30" x14ac:dyDescent="0.35">
      <c r="A432" t="s">
        <v>180</v>
      </c>
      <c r="B432" t="s">
        <v>311</v>
      </c>
      <c r="C432" t="s">
        <v>465</v>
      </c>
      <c r="E432" s="1">
        <v>2113</v>
      </c>
      <c r="F432" s="2" t="s">
        <v>1596</v>
      </c>
      <c r="G432" s="2">
        <v>5.46</v>
      </c>
      <c r="H432" t="s">
        <v>1197</v>
      </c>
      <c r="I432" s="3">
        <f t="shared" si="150"/>
        <v>12678</v>
      </c>
      <c r="J432" s="3">
        <f t="shared" si="151"/>
        <v>12931.56</v>
      </c>
      <c r="K432" s="3">
        <f t="shared" si="152"/>
        <v>13206.25</v>
      </c>
      <c r="L432" s="3">
        <f t="shared" si="153"/>
        <v>13375.29</v>
      </c>
      <c r="M432" t="str">
        <f t="shared" si="132"/>
        <v>N/A</v>
      </c>
      <c r="N432" s="3" t="str">
        <f t="shared" si="133"/>
        <v>N/A</v>
      </c>
      <c r="O432" s="3" t="str">
        <f t="shared" si="134"/>
        <v>N/A</v>
      </c>
      <c r="P432" s="3" t="str">
        <f t="shared" si="135"/>
        <v>N/A</v>
      </c>
      <c r="Q432" s="3" t="str">
        <f t="shared" si="136"/>
        <v>N/A</v>
      </c>
      <c r="R432" s="3" t="str">
        <f t="shared" si="137"/>
        <v>N/A</v>
      </c>
      <c r="S432" s="3" t="str">
        <f t="shared" si="138"/>
        <v>N/A</v>
      </c>
      <c r="T432" s="3" t="str">
        <f t="shared" si="139"/>
        <v>N/A</v>
      </c>
      <c r="U432" s="3" t="str">
        <f t="shared" si="140"/>
        <v>N/A</v>
      </c>
      <c r="V432" s="3" t="str">
        <f t="shared" si="141"/>
        <v>N/A</v>
      </c>
      <c r="W432" s="3" t="str">
        <f t="shared" si="142"/>
        <v>N/A</v>
      </c>
      <c r="X432" s="3" t="str">
        <f t="shared" si="143"/>
        <v>N/A</v>
      </c>
      <c r="Y432" s="3" t="str">
        <f t="shared" si="144"/>
        <v>N/A</v>
      </c>
      <c r="Z432" s="3" t="str">
        <f t="shared" si="145"/>
        <v>N/A</v>
      </c>
      <c r="AA432" s="3" t="str">
        <f t="shared" si="146"/>
        <v>N/A</v>
      </c>
      <c r="AB432" s="3" t="str">
        <f t="shared" si="147"/>
        <v>N/A</v>
      </c>
      <c r="AC432" s="3" t="str">
        <f t="shared" si="148"/>
        <v>N/A</v>
      </c>
      <c r="AD432" s="3">
        <f t="shared" si="149"/>
        <v>12931.56</v>
      </c>
    </row>
    <row r="433" spans="1:30" x14ac:dyDescent="0.35">
      <c r="A433" t="s">
        <v>180</v>
      </c>
      <c r="B433" t="s">
        <v>222</v>
      </c>
      <c r="C433" t="s">
        <v>466</v>
      </c>
      <c r="E433" s="1">
        <v>1013</v>
      </c>
      <c r="F433" s="2" t="s">
        <v>1420</v>
      </c>
      <c r="G433" s="2">
        <v>2.71</v>
      </c>
      <c r="H433" t="s">
        <v>1197</v>
      </c>
      <c r="I433" s="3" t="str">
        <f t="shared" si="150"/>
        <v>not eligible</v>
      </c>
      <c r="J433" s="3" t="str">
        <f t="shared" si="151"/>
        <v>not eligible</v>
      </c>
      <c r="K433" s="3" t="str">
        <f t="shared" si="152"/>
        <v>not eligible</v>
      </c>
      <c r="L433" s="3" t="str">
        <f t="shared" si="153"/>
        <v>not eligible</v>
      </c>
      <c r="M433" t="str">
        <f t="shared" si="132"/>
        <v>N/A</v>
      </c>
      <c r="N433" s="3" t="str">
        <f t="shared" si="133"/>
        <v>N/A</v>
      </c>
      <c r="O433" s="3" t="str">
        <f t="shared" si="134"/>
        <v>N/A</v>
      </c>
      <c r="P433" s="3" t="str">
        <f t="shared" si="135"/>
        <v>N/A</v>
      </c>
      <c r="Q433" s="3" t="str">
        <f t="shared" si="136"/>
        <v>N/A</v>
      </c>
      <c r="R433" s="3" t="str">
        <f t="shared" si="137"/>
        <v>N/A</v>
      </c>
      <c r="S433" s="3" t="str">
        <f t="shared" si="138"/>
        <v>N/A</v>
      </c>
      <c r="T433" s="3" t="str">
        <f t="shared" si="139"/>
        <v>N/A</v>
      </c>
      <c r="U433" s="3" t="str">
        <f t="shared" si="140"/>
        <v>N/A</v>
      </c>
      <c r="V433" s="3" t="str">
        <f t="shared" si="141"/>
        <v>N/A</v>
      </c>
      <c r="W433" s="3" t="str">
        <f t="shared" si="142"/>
        <v>N/A</v>
      </c>
      <c r="X433" s="3" t="str">
        <f t="shared" si="143"/>
        <v>N/A</v>
      </c>
      <c r="Y433" s="3" t="str">
        <f t="shared" si="144"/>
        <v>N/A</v>
      </c>
      <c r="Z433" s="3" t="str">
        <f t="shared" si="145"/>
        <v>N/A</v>
      </c>
      <c r="AA433" s="3" t="str">
        <f t="shared" si="146"/>
        <v>N/A</v>
      </c>
      <c r="AB433" s="3" t="str">
        <f t="shared" si="147"/>
        <v>N/A</v>
      </c>
      <c r="AC433" s="3" t="str">
        <f t="shared" si="148"/>
        <v>N/A</v>
      </c>
      <c r="AD433" s="3" t="str">
        <f t="shared" si="149"/>
        <v>not eligible</v>
      </c>
    </row>
    <row r="434" spans="1:30" x14ac:dyDescent="0.35">
      <c r="A434" t="s">
        <v>180</v>
      </c>
      <c r="B434" t="s">
        <v>380</v>
      </c>
      <c r="C434" t="s">
        <v>467</v>
      </c>
      <c r="E434">
        <v>467</v>
      </c>
      <c r="F434" s="2" t="s">
        <v>1590</v>
      </c>
      <c r="G434" s="2">
        <v>1.21</v>
      </c>
      <c r="H434" t="s">
        <v>1197</v>
      </c>
      <c r="I434" s="3" t="str">
        <f t="shared" si="150"/>
        <v>not eligible</v>
      </c>
      <c r="J434" s="3" t="str">
        <f t="shared" si="151"/>
        <v>not eligible</v>
      </c>
      <c r="K434" s="3" t="str">
        <f t="shared" si="152"/>
        <v>not eligible</v>
      </c>
      <c r="L434" s="3" t="str">
        <f t="shared" si="153"/>
        <v>not eligible</v>
      </c>
      <c r="M434" t="str">
        <f t="shared" si="132"/>
        <v>N/A</v>
      </c>
      <c r="N434" s="3" t="str">
        <f t="shared" si="133"/>
        <v>N/A</v>
      </c>
      <c r="O434" s="3" t="str">
        <f t="shared" si="134"/>
        <v>N/A</v>
      </c>
      <c r="P434" s="3" t="str">
        <f t="shared" si="135"/>
        <v>N/A</v>
      </c>
      <c r="Q434" s="3" t="str">
        <f t="shared" si="136"/>
        <v>N/A</v>
      </c>
      <c r="R434" s="3" t="str">
        <f t="shared" si="137"/>
        <v>N/A</v>
      </c>
      <c r="S434" s="3" t="str">
        <f t="shared" si="138"/>
        <v>N/A</v>
      </c>
      <c r="T434" s="3" t="str">
        <f t="shared" si="139"/>
        <v>N/A</v>
      </c>
      <c r="U434" s="3" t="str">
        <f t="shared" si="140"/>
        <v>N/A</v>
      </c>
      <c r="V434" s="3" t="str">
        <f t="shared" si="141"/>
        <v>N/A</v>
      </c>
      <c r="W434" s="3" t="str">
        <f t="shared" si="142"/>
        <v>N/A</v>
      </c>
      <c r="X434" s="3" t="str">
        <f t="shared" si="143"/>
        <v>N/A</v>
      </c>
      <c r="Y434" s="3" t="str">
        <f t="shared" si="144"/>
        <v>N/A</v>
      </c>
      <c r="Z434" s="3" t="str">
        <f t="shared" si="145"/>
        <v>N/A</v>
      </c>
      <c r="AA434" s="3" t="str">
        <f t="shared" si="146"/>
        <v>N/A</v>
      </c>
      <c r="AB434" s="3" t="str">
        <f t="shared" si="147"/>
        <v>N/A</v>
      </c>
      <c r="AC434" s="3" t="str">
        <f t="shared" si="148"/>
        <v>N/A</v>
      </c>
      <c r="AD434" s="3" t="str">
        <f t="shared" si="149"/>
        <v>not eligible</v>
      </c>
    </row>
    <row r="435" spans="1:30" x14ac:dyDescent="0.35">
      <c r="A435" t="s">
        <v>180</v>
      </c>
      <c r="B435" t="s">
        <v>305</v>
      </c>
      <c r="C435" t="s">
        <v>473</v>
      </c>
      <c r="E435">
        <v>444</v>
      </c>
      <c r="F435" s="2" t="s">
        <v>1626</v>
      </c>
      <c r="G435" s="2">
        <v>1.04</v>
      </c>
      <c r="H435" t="s">
        <v>1197</v>
      </c>
      <c r="I435" s="3" t="str">
        <f t="shared" si="150"/>
        <v>not eligible</v>
      </c>
      <c r="J435" s="3" t="str">
        <f t="shared" si="151"/>
        <v>not eligible</v>
      </c>
      <c r="K435" s="3" t="str">
        <f t="shared" si="152"/>
        <v>not eligible</v>
      </c>
      <c r="L435" s="3" t="str">
        <f t="shared" si="153"/>
        <v>not eligible</v>
      </c>
      <c r="M435" t="str">
        <f t="shared" si="132"/>
        <v>N/A</v>
      </c>
      <c r="N435" s="3" t="str">
        <f t="shared" si="133"/>
        <v>N/A</v>
      </c>
      <c r="O435" s="3" t="str">
        <f t="shared" si="134"/>
        <v>N/A</v>
      </c>
      <c r="P435" s="3" t="str">
        <f t="shared" si="135"/>
        <v>N/A</v>
      </c>
      <c r="Q435" s="3" t="str">
        <f t="shared" si="136"/>
        <v>N/A</v>
      </c>
      <c r="R435" s="3" t="str">
        <f t="shared" si="137"/>
        <v>N/A</v>
      </c>
      <c r="S435" s="3" t="str">
        <f t="shared" si="138"/>
        <v>N/A</v>
      </c>
      <c r="T435" s="3" t="str">
        <f t="shared" si="139"/>
        <v>N/A</v>
      </c>
      <c r="U435" s="3" t="str">
        <f t="shared" si="140"/>
        <v>N/A</v>
      </c>
      <c r="V435" s="3" t="str">
        <f t="shared" si="141"/>
        <v>N/A</v>
      </c>
      <c r="W435" s="3" t="str">
        <f t="shared" si="142"/>
        <v>N/A</v>
      </c>
      <c r="X435" s="3" t="str">
        <f t="shared" si="143"/>
        <v>N/A</v>
      </c>
      <c r="Y435" s="3" t="str">
        <f t="shared" si="144"/>
        <v>N/A</v>
      </c>
      <c r="Z435" s="3" t="str">
        <f t="shared" si="145"/>
        <v>N/A</v>
      </c>
      <c r="AA435" s="3" t="str">
        <f t="shared" si="146"/>
        <v>N/A</v>
      </c>
      <c r="AB435" s="3" t="str">
        <f t="shared" si="147"/>
        <v>N/A</v>
      </c>
      <c r="AC435" s="3" t="str">
        <f t="shared" si="148"/>
        <v>N/A</v>
      </c>
      <c r="AD435" s="3" t="str">
        <f t="shared" si="149"/>
        <v>not eligible</v>
      </c>
    </row>
    <row r="436" spans="1:30" x14ac:dyDescent="0.35">
      <c r="A436" t="s">
        <v>180</v>
      </c>
      <c r="B436" t="s">
        <v>352</v>
      </c>
      <c r="C436" t="s">
        <v>497</v>
      </c>
      <c r="E436" s="1">
        <v>3035</v>
      </c>
      <c r="F436" s="2" t="s">
        <v>1598</v>
      </c>
      <c r="G436" s="2">
        <v>7.23</v>
      </c>
      <c r="H436" t="s">
        <v>1197</v>
      </c>
      <c r="I436" s="3">
        <f t="shared" si="150"/>
        <v>18210</v>
      </c>
      <c r="J436" s="3">
        <f t="shared" si="151"/>
        <v>18574.2</v>
      </c>
      <c r="K436" s="3">
        <f t="shared" si="152"/>
        <v>18968.75</v>
      </c>
      <c r="L436" s="3">
        <f t="shared" si="153"/>
        <v>19211.55</v>
      </c>
      <c r="M436" t="str">
        <f t="shared" si="132"/>
        <v>N/A</v>
      </c>
      <c r="N436" s="3" t="str">
        <f t="shared" si="133"/>
        <v>N/A</v>
      </c>
      <c r="O436" s="3" t="str">
        <f t="shared" si="134"/>
        <v>N/A</v>
      </c>
      <c r="P436" s="3" t="str">
        <f t="shared" si="135"/>
        <v>N/A</v>
      </c>
      <c r="Q436" s="3" t="str">
        <f t="shared" si="136"/>
        <v>N/A</v>
      </c>
      <c r="R436" s="3" t="str">
        <f t="shared" si="137"/>
        <v>N/A</v>
      </c>
      <c r="S436" s="3" t="str">
        <f t="shared" si="138"/>
        <v>N/A</v>
      </c>
      <c r="T436" s="3" t="str">
        <f t="shared" si="139"/>
        <v>N/A</v>
      </c>
      <c r="U436" s="3" t="str">
        <f t="shared" si="140"/>
        <v>N/A</v>
      </c>
      <c r="V436" s="3" t="str">
        <f t="shared" si="141"/>
        <v>N/A</v>
      </c>
      <c r="W436" s="3" t="str">
        <f t="shared" si="142"/>
        <v>N/A</v>
      </c>
      <c r="X436" s="3" t="str">
        <f t="shared" si="143"/>
        <v>N/A</v>
      </c>
      <c r="Y436" s="3" t="str">
        <f t="shared" si="144"/>
        <v>N/A</v>
      </c>
      <c r="Z436" s="3" t="str">
        <f t="shared" si="145"/>
        <v>N/A</v>
      </c>
      <c r="AA436" s="3" t="str">
        <f t="shared" si="146"/>
        <v>N/A</v>
      </c>
      <c r="AB436" s="3" t="str">
        <f t="shared" si="147"/>
        <v>N/A</v>
      </c>
      <c r="AC436" s="3" t="str">
        <f t="shared" si="148"/>
        <v>N/A</v>
      </c>
      <c r="AD436" s="3">
        <f t="shared" si="149"/>
        <v>18574.2</v>
      </c>
    </row>
    <row r="437" spans="1:30" x14ac:dyDescent="0.35">
      <c r="A437" t="s">
        <v>180</v>
      </c>
      <c r="B437" t="s">
        <v>508</v>
      </c>
      <c r="C437" t="s">
        <v>509</v>
      </c>
      <c r="E437">
        <v>465</v>
      </c>
      <c r="F437" s="2" t="s">
        <v>1594</v>
      </c>
      <c r="G437" s="2">
        <v>0.91</v>
      </c>
      <c r="H437" t="s">
        <v>1197</v>
      </c>
      <c r="I437" s="3" t="str">
        <f t="shared" si="150"/>
        <v>not eligible</v>
      </c>
      <c r="J437" s="3" t="str">
        <f t="shared" si="151"/>
        <v>not eligible</v>
      </c>
      <c r="K437" s="3" t="str">
        <f t="shared" si="152"/>
        <v>not eligible</v>
      </c>
      <c r="L437" s="3" t="str">
        <f t="shared" si="153"/>
        <v>not eligible</v>
      </c>
      <c r="M437" t="str">
        <f t="shared" si="132"/>
        <v>N/A</v>
      </c>
      <c r="N437" s="3" t="str">
        <f t="shared" si="133"/>
        <v>N/A</v>
      </c>
      <c r="O437" s="3" t="str">
        <f t="shared" si="134"/>
        <v>N/A</v>
      </c>
      <c r="P437" s="3" t="str">
        <f t="shared" si="135"/>
        <v>N/A</v>
      </c>
      <c r="Q437" s="3" t="str">
        <f t="shared" si="136"/>
        <v>N/A</v>
      </c>
      <c r="R437" s="3" t="str">
        <f t="shared" si="137"/>
        <v>N/A</v>
      </c>
      <c r="S437" s="3" t="str">
        <f t="shared" si="138"/>
        <v>N/A</v>
      </c>
      <c r="T437" s="3" t="str">
        <f t="shared" si="139"/>
        <v>N/A</v>
      </c>
      <c r="U437" s="3" t="str">
        <f t="shared" si="140"/>
        <v>N/A</v>
      </c>
      <c r="V437" s="3" t="str">
        <f t="shared" si="141"/>
        <v>N/A</v>
      </c>
      <c r="W437" s="3" t="str">
        <f t="shared" si="142"/>
        <v>N/A</v>
      </c>
      <c r="X437" s="3" t="str">
        <f t="shared" si="143"/>
        <v>N/A</v>
      </c>
      <c r="Y437" s="3" t="str">
        <f t="shared" si="144"/>
        <v>N/A</v>
      </c>
      <c r="Z437" s="3" t="str">
        <f t="shared" si="145"/>
        <v>N/A</v>
      </c>
      <c r="AA437" s="3" t="str">
        <f t="shared" si="146"/>
        <v>N/A</v>
      </c>
      <c r="AB437" s="3" t="str">
        <f t="shared" si="147"/>
        <v>N/A</v>
      </c>
      <c r="AC437" s="3" t="str">
        <f t="shared" si="148"/>
        <v>N/A</v>
      </c>
      <c r="AD437" s="3" t="str">
        <f t="shared" si="149"/>
        <v>not eligible</v>
      </c>
    </row>
    <row r="438" spans="1:30" x14ac:dyDescent="0.35">
      <c r="A438" t="s">
        <v>180</v>
      </c>
      <c r="B438" t="s">
        <v>280</v>
      </c>
      <c r="C438" t="s">
        <v>529</v>
      </c>
      <c r="E438" s="1">
        <v>1829</v>
      </c>
      <c r="F438" s="2" t="s">
        <v>1592</v>
      </c>
      <c r="G438" s="2">
        <v>4.9800000000000004</v>
      </c>
      <c r="H438" t="s">
        <v>1197</v>
      </c>
      <c r="I438" s="3">
        <f t="shared" si="150"/>
        <v>10974</v>
      </c>
      <c r="J438" s="3">
        <f t="shared" si="151"/>
        <v>11193.48</v>
      </c>
      <c r="K438" s="3">
        <f t="shared" si="152"/>
        <v>11431.25</v>
      </c>
      <c r="L438" s="3">
        <f t="shared" si="153"/>
        <v>11577.57</v>
      </c>
      <c r="M438" t="str">
        <f t="shared" si="132"/>
        <v>N/A</v>
      </c>
      <c r="N438" s="3" t="str">
        <f t="shared" si="133"/>
        <v>N/A</v>
      </c>
      <c r="O438" s="3" t="str">
        <f t="shared" si="134"/>
        <v>N/A</v>
      </c>
      <c r="P438" s="3" t="str">
        <f t="shared" si="135"/>
        <v>N/A</v>
      </c>
      <c r="Q438" s="3" t="str">
        <f t="shared" si="136"/>
        <v>N/A</v>
      </c>
      <c r="R438" s="3" t="str">
        <f t="shared" si="137"/>
        <v>N/A</v>
      </c>
      <c r="S438" s="3" t="str">
        <f t="shared" si="138"/>
        <v>N/A</v>
      </c>
      <c r="T438" s="3" t="str">
        <f t="shared" si="139"/>
        <v>N/A</v>
      </c>
      <c r="U438" s="3" t="str">
        <f t="shared" si="140"/>
        <v>N/A</v>
      </c>
      <c r="V438" s="3" t="str">
        <f t="shared" si="141"/>
        <v>N/A</v>
      </c>
      <c r="W438" s="3" t="str">
        <f t="shared" si="142"/>
        <v>N/A</v>
      </c>
      <c r="X438" s="3" t="str">
        <f t="shared" si="143"/>
        <v>N/A</v>
      </c>
      <c r="Y438" s="3" t="str">
        <f t="shared" si="144"/>
        <v>N/A</v>
      </c>
      <c r="Z438" s="3" t="str">
        <f t="shared" si="145"/>
        <v>N/A</v>
      </c>
      <c r="AA438" s="3" t="str">
        <f t="shared" si="146"/>
        <v>N/A</v>
      </c>
      <c r="AB438" s="3" t="str">
        <f t="shared" si="147"/>
        <v>N/A</v>
      </c>
      <c r="AC438" s="3" t="str">
        <f t="shared" si="148"/>
        <v>N/A</v>
      </c>
      <c r="AD438" s="3">
        <f t="shared" si="149"/>
        <v>11193.48</v>
      </c>
    </row>
    <row r="439" spans="1:30" x14ac:dyDescent="0.35">
      <c r="A439" t="s">
        <v>180</v>
      </c>
      <c r="B439" t="s">
        <v>309</v>
      </c>
      <c r="C439" t="s">
        <v>530</v>
      </c>
      <c r="E439" s="1">
        <v>7685</v>
      </c>
      <c r="F439" s="2" t="s">
        <v>1648</v>
      </c>
      <c r="G439" s="2">
        <v>19.899999999999999</v>
      </c>
      <c r="H439" t="s">
        <v>1197</v>
      </c>
      <c r="I439" s="3">
        <f t="shared" si="150"/>
        <v>46110</v>
      </c>
      <c r="J439" s="3">
        <f t="shared" si="151"/>
        <v>47032.200000000004</v>
      </c>
      <c r="K439" s="3">
        <f t="shared" si="152"/>
        <v>48031.25</v>
      </c>
      <c r="L439" s="3">
        <f t="shared" si="153"/>
        <v>48646.05</v>
      </c>
      <c r="M439" t="str">
        <f t="shared" si="132"/>
        <v>N/A</v>
      </c>
      <c r="N439" s="3" t="str">
        <f t="shared" si="133"/>
        <v>N/A</v>
      </c>
      <c r="O439" s="3" t="str">
        <f t="shared" si="134"/>
        <v>N/A</v>
      </c>
      <c r="P439" s="3" t="str">
        <f t="shared" si="135"/>
        <v>N/A</v>
      </c>
      <c r="Q439" s="3" t="str">
        <f t="shared" si="136"/>
        <v>N/A</v>
      </c>
      <c r="R439" s="3" t="str">
        <f t="shared" si="137"/>
        <v>N/A</v>
      </c>
      <c r="S439" s="3" t="str">
        <f t="shared" si="138"/>
        <v>N/A</v>
      </c>
      <c r="T439" s="3" t="str">
        <f t="shared" si="139"/>
        <v>N/A</v>
      </c>
      <c r="U439" s="3" t="str">
        <f t="shared" si="140"/>
        <v>N/A</v>
      </c>
      <c r="V439" s="3" t="str">
        <f t="shared" si="141"/>
        <v>N/A</v>
      </c>
      <c r="W439" s="3" t="str">
        <f t="shared" si="142"/>
        <v>N/A</v>
      </c>
      <c r="X439" s="3" t="str">
        <f t="shared" si="143"/>
        <v>N/A</v>
      </c>
      <c r="Y439" s="3" t="str">
        <f t="shared" si="144"/>
        <v>N/A</v>
      </c>
      <c r="Z439" s="3" t="str">
        <f t="shared" si="145"/>
        <v>N/A</v>
      </c>
      <c r="AA439" s="3" t="str">
        <f t="shared" si="146"/>
        <v>N/A</v>
      </c>
      <c r="AB439" s="3" t="str">
        <f t="shared" si="147"/>
        <v>N/A</v>
      </c>
      <c r="AC439" s="3" t="str">
        <f t="shared" si="148"/>
        <v>N/A</v>
      </c>
      <c r="AD439" s="3">
        <f t="shared" si="149"/>
        <v>47032.200000000004</v>
      </c>
    </row>
    <row r="440" spans="1:30" x14ac:dyDescent="0.35">
      <c r="A440" t="s">
        <v>180</v>
      </c>
      <c r="B440" t="s">
        <v>323</v>
      </c>
      <c r="C440" t="s">
        <v>531</v>
      </c>
      <c r="E440">
        <v>842</v>
      </c>
      <c r="F440" s="2" t="s">
        <v>1602</v>
      </c>
      <c r="G440" s="2">
        <v>2.13</v>
      </c>
      <c r="H440" t="s">
        <v>1197</v>
      </c>
      <c r="I440" s="3" t="str">
        <f t="shared" si="150"/>
        <v>not eligible</v>
      </c>
      <c r="J440" s="3" t="str">
        <f t="shared" si="151"/>
        <v>not eligible</v>
      </c>
      <c r="K440" s="3" t="str">
        <f t="shared" si="152"/>
        <v>not eligible</v>
      </c>
      <c r="L440" s="3" t="str">
        <f t="shared" si="153"/>
        <v>not eligible</v>
      </c>
      <c r="M440" t="str">
        <f t="shared" si="132"/>
        <v>N/A</v>
      </c>
      <c r="N440" s="3" t="str">
        <f t="shared" si="133"/>
        <v>N/A</v>
      </c>
      <c r="O440" s="3" t="str">
        <f t="shared" si="134"/>
        <v>N/A</v>
      </c>
      <c r="P440" s="3" t="str">
        <f t="shared" si="135"/>
        <v>N/A</v>
      </c>
      <c r="Q440" s="3" t="str">
        <f t="shared" si="136"/>
        <v>N/A</v>
      </c>
      <c r="R440" s="3" t="str">
        <f t="shared" si="137"/>
        <v>N/A</v>
      </c>
      <c r="S440" s="3" t="str">
        <f t="shared" si="138"/>
        <v>N/A</v>
      </c>
      <c r="T440" s="3" t="str">
        <f t="shared" si="139"/>
        <v>N/A</v>
      </c>
      <c r="U440" s="3" t="str">
        <f t="shared" si="140"/>
        <v>N/A</v>
      </c>
      <c r="V440" s="3" t="str">
        <f t="shared" si="141"/>
        <v>N/A</v>
      </c>
      <c r="W440" s="3" t="str">
        <f t="shared" si="142"/>
        <v>N/A</v>
      </c>
      <c r="X440" s="3" t="str">
        <f t="shared" si="143"/>
        <v>N/A</v>
      </c>
      <c r="Y440" s="3" t="str">
        <f t="shared" si="144"/>
        <v>N/A</v>
      </c>
      <c r="Z440" s="3" t="str">
        <f t="shared" si="145"/>
        <v>N/A</v>
      </c>
      <c r="AA440" s="3" t="str">
        <f t="shared" si="146"/>
        <v>N/A</v>
      </c>
      <c r="AB440" s="3" t="str">
        <f t="shared" si="147"/>
        <v>N/A</v>
      </c>
      <c r="AC440" s="3" t="str">
        <f t="shared" si="148"/>
        <v>N/A</v>
      </c>
      <c r="AD440" s="3" t="str">
        <f t="shared" si="149"/>
        <v>not eligible</v>
      </c>
    </row>
    <row r="441" spans="1:30" x14ac:dyDescent="0.35">
      <c r="A441" t="s">
        <v>180</v>
      </c>
      <c r="B441" t="s">
        <v>202</v>
      </c>
      <c r="C441" t="s">
        <v>537</v>
      </c>
      <c r="E441" s="1">
        <v>1240</v>
      </c>
      <c r="F441" s="2" t="s">
        <v>1221</v>
      </c>
      <c r="G441" s="2">
        <v>2.82</v>
      </c>
      <c r="H441" t="s">
        <v>1197</v>
      </c>
      <c r="I441" s="3" t="str">
        <f t="shared" si="150"/>
        <v>not eligible</v>
      </c>
      <c r="J441" s="3" t="str">
        <f t="shared" si="151"/>
        <v>not eligible</v>
      </c>
      <c r="K441" s="3" t="str">
        <f t="shared" si="152"/>
        <v>not eligible</v>
      </c>
      <c r="L441" s="3" t="str">
        <f t="shared" si="153"/>
        <v>not eligible</v>
      </c>
      <c r="M441" t="str">
        <f t="shared" si="132"/>
        <v>N/A</v>
      </c>
      <c r="N441" s="3" t="str">
        <f t="shared" si="133"/>
        <v>N/A</v>
      </c>
      <c r="O441" s="3" t="str">
        <f t="shared" si="134"/>
        <v>N/A</v>
      </c>
      <c r="P441" s="3" t="str">
        <f t="shared" si="135"/>
        <v>N/A</v>
      </c>
      <c r="Q441" s="3" t="str">
        <f t="shared" si="136"/>
        <v>N/A</v>
      </c>
      <c r="R441" s="3" t="str">
        <f t="shared" si="137"/>
        <v>N/A</v>
      </c>
      <c r="S441" s="3" t="str">
        <f t="shared" si="138"/>
        <v>N/A</v>
      </c>
      <c r="T441" s="3" t="str">
        <f t="shared" si="139"/>
        <v>N/A</v>
      </c>
      <c r="U441" s="3" t="str">
        <f t="shared" si="140"/>
        <v>N/A</v>
      </c>
      <c r="V441" s="3" t="str">
        <f t="shared" si="141"/>
        <v>N/A</v>
      </c>
      <c r="W441" s="3" t="str">
        <f t="shared" si="142"/>
        <v>N/A</v>
      </c>
      <c r="X441" s="3" t="str">
        <f t="shared" si="143"/>
        <v>N/A</v>
      </c>
      <c r="Y441" s="3" t="str">
        <f t="shared" si="144"/>
        <v>N/A</v>
      </c>
      <c r="Z441" s="3" t="str">
        <f t="shared" si="145"/>
        <v>N/A</v>
      </c>
      <c r="AA441" s="3" t="str">
        <f t="shared" si="146"/>
        <v>N/A</v>
      </c>
      <c r="AB441" s="3" t="str">
        <f t="shared" si="147"/>
        <v>N/A</v>
      </c>
      <c r="AC441" s="3" t="str">
        <f t="shared" si="148"/>
        <v>N/A</v>
      </c>
      <c r="AD441" s="3" t="str">
        <f t="shared" si="149"/>
        <v>not eligible</v>
      </c>
    </row>
    <row r="442" spans="1:30" x14ac:dyDescent="0.35">
      <c r="A442" t="s">
        <v>180</v>
      </c>
      <c r="B442" t="s">
        <v>543</v>
      </c>
      <c r="C442" t="s">
        <v>556</v>
      </c>
      <c r="E442" s="1">
        <v>2570</v>
      </c>
      <c r="F442" s="2" t="s">
        <v>1630</v>
      </c>
      <c r="G442" s="2">
        <v>6.88</v>
      </c>
      <c r="H442" t="s">
        <v>1197</v>
      </c>
      <c r="I442" s="3">
        <f t="shared" si="150"/>
        <v>15420</v>
      </c>
      <c r="J442" s="3">
        <f t="shared" si="151"/>
        <v>15728.4</v>
      </c>
      <c r="K442" s="3">
        <f t="shared" si="152"/>
        <v>16062.5</v>
      </c>
      <c r="L442" s="3">
        <f t="shared" si="153"/>
        <v>16268.1</v>
      </c>
      <c r="M442" t="str">
        <f t="shared" si="132"/>
        <v>N/A</v>
      </c>
      <c r="N442" s="3" t="str">
        <f t="shared" si="133"/>
        <v>N/A</v>
      </c>
      <c r="O442" s="3" t="str">
        <f t="shared" si="134"/>
        <v>N/A</v>
      </c>
      <c r="P442" s="3" t="str">
        <f t="shared" si="135"/>
        <v>N/A</v>
      </c>
      <c r="Q442" s="3" t="str">
        <f t="shared" si="136"/>
        <v>N/A</v>
      </c>
      <c r="R442" s="3" t="str">
        <f t="shared" si="137"/>
        <v>N/A</v>
      </c>
      <c r="S442" s="3" t="str">
        <f t="shared" si="138"/>
        <v>N/A</v>
      </c>
      <c r="T442" s="3" t="str">
        <f t="shared" si="139"/>
        <v>N/A</v>
      </c>
      <c r="U442" s="3" t="str">
        <f t="shared" si="140"/>
        <v>N/A</v>
      </c>
      <c r="V442" s="3" t="str">
        <f t="shared" si="141"/>
        <v>N/A</v>
      </c>
      <c r="W442" s="3" t="str">
        <f t="shared" si="142"/>
        <v>N/A</v>
      </c>
      <c r="X442" s="3" t="str">
        <f t="shared" si="143"/>
        <v>N/A</v>
      </c>
      <c r="Y442" s="3" t="str">
        <f t="shared" si="144"/>
        <v>N/A</v>
      </c>
      <c r="Z442" s="3" t="str">
        <f t="shared" si="145"/>
        <v>N/A</v>
      </c>
      <c r="AA442" s="3" t="str">
        <f t="shared" si="146"/>
        <v>N/A</v>
      </c>
      <c r="AB442" s="3" t="str">
        <f t="shared" si="147"/>
        <v>N/A</v>
      </c>
      <c r="AC442" s="3" t="str">
        <f t="shared" si="148"/>
        <v>N/A</v>
      </c>
      <c r="AD442" s="3">
        <f t="shared" si="149"/>
        <v>15728.4</v>
      </c>
    </row>
    <row r="443" spans="1:30" x14ac:dyDescent="0.35">
      <c r="A443" t="s">
        <v>180</v>
      </c>
      <c r="B443" t="s">
        <v>283</v>
      </c>
      <c r="C443" t="s">
        <v>563</v>
      </c>
      <c r="E443">
        <v>367</v>
      </c>
      <c r="F443" s="2" t="s">
        <v>1604</v>
      </c>
      <c r="G443" s="2">
        <v>0.93</v>
      </c>
      <c r="H443" t="s">
        <v>1197</v>
      </c>
      <c r="I443" s="3" t="str">
        <f t="shared" si="150"/>
        <v>not eligible</v>
      </c>
      <c r="J443" s="3" t="str">
        <f t="shared" si="151"/>
        <v>not eligible</v>
      </c>
      <c r="K443" s="3" t="str">
        <f t="shared" si="152"/>
        <v>not eligible</v>
      </c>
      <c r="L443" s="3" t="str">
        <f t="shared" si="153"/>
        <v>not eligible</v>
      </c>
      <c r="M443" t="str">
        <f t="shared" si="132"/>
        <v>N/A</v>
      </c>
      <c r="N443" s="3" t="str">
        <f t="shared" si="133"/>
        <v>N/A</v>
      </c>
      <c r="O443" s="3" t="str">
        <f t="shared" si="134"/>
        <v>N/A</v>
      </c>
      <c r="P443" s="3" t="str">
        <f t="shared" si="135"/>
        <v>N/A</v>
      </c>
      <c r="Q443" s="3" t="str">
        <f t="shared" si="136"/>
        <v>N/A</v>
      </c>
      <c r="R443" s="3" t="str">
        <f t="shared" si="137"/>
        <v>N/A</v>
      </c>
      <c r="S443" s="3" t="str">
        <f t="shared" si="138"/>
        <v>N/A</v>
      </c>
      <c r="T443" s="3" t="str">
        <f t="shared" si="139"/>
        <v>N/A</v>
      </c>
      <c r="U443" s="3" t="str">
        <f t="shared" si="140"/>
        <v>N/A</v>
      </c>
      <c r="V443" s="3" t="str">
        <f t="shared" si="141"/>
        <v>N/A</v>
      </c>
      <c r="W443" s="3" t="str">
        <f t="shared" si="142"/>
        <v>N/A</v>
      </c>
      <c r="X443" s="3" t="str">
        <f t="shared" si="143"/>
        <v>N/A</v>
      </c>
      <c r="Y443" s="3" t="str">
        <f t="shared" si="144"/>
        <v>N/A</v>
      </c>
      <c r="Z443" s="3" t="str">
        <f t="shared" si="145"/>
        <v>N/A</v>
      </c>
      <c r="AA443" s="3" t="str">
        <f t="shared" si="146"/>
        <v>N/A</v>
      </c>
      <c r="AB443" s="3" t="str">
        <f t="shared" si="147"/>
        <v>N/A</v>
      </c>
      <c r="AC443" s="3" t="str">
        <f t="shared" si="148"/>
        <v>N/A</v>
      </c>
      <c r="AD443" s="3" t="str">
        <f t="shared" si="149"/>
        <v>not eligible</v>
      </c>
    </row>
    <row r="444" spans="1:30" x14ac:dyDescent="0.35">
      <c r="A444" t="s">
        <v>180</v>
      </c>
      <c r="B444" t="s">
        <v>307</v>
      </c>
      <c r="C444" t="s">
        <v>565</v>
      </c>
      <c r="E444">
        <v>996</v>
      </c>
      <c r="F444" s="2" t="s">
        <v>1214</v>
      </c>
      <c r="G444" s="2">
        <v>2.36</v>
      </c>
      <c r="H444" t="s">
        <v>1197</v>
      </c>
      <c r="I444" s="3" t="str">
        <f t="shared" si="150"/>
        <v>not eligible</v>
      </c>
      <c r="J444" s="3" t="str">
        <f t="shared" si="151"/>
        <v>not eligible</v>
      </c>
      <c r="K444" s="3" t="str">
        <f t="shared" si="152"/>
        <v>not eligible</v>
      </c>
      <c r="L444" s="3" t="str">
        <f t="shared" si="153"/>
        <v>not eligible</v>
      </c>
      <c r="M444" t="str">
        <f t="shared" si="132"/>
        <v>N/A</v>
      </c>
      <c r="N444" s="3" t="str">
        <f t="shared" si="133"/>
        <v>N/A</v>
      </c>
      <c r="O444" s="3" t="str">
        <f t="shared" si="134"/>
        <v>N/A</v>
      </c>
      <c r="P444" s="3" t="str">
        <f t="shared" si="135"/>
        <v>N/A</v>
      </c>
      <c r="Q444" s="3" t="str">
        <f t="shared" si="136"/>
        <v>N/A</v>
      </c>
      <c r="R444" s="3" t="str">
        <f t="shared" si="137"/>
        <v>N/A</v>
      </c>
      <c r="S444" s="3" t="str">
        <f t="shared" si="138"/>
        <v>N/A</v>
      </c>
      <c r="T444" s="3" t="str">
        <f t="shared" si="139"/>
        <v>N/A</v>
      </c>
      <c r="U444" s="3" t="str">
        <f t="shared" si="140"/>
        <v>N/A</v>
      </c>
      <c r="V444" s="3" t="str">
        <f t="shared" si="141"/>
        <v>N/A</v>
      </c>
      <c r="W444" s="3" t="str">
        <f t="shared" si="142"/>
        <v>N/A</v>
      </c>
      <c r="X444" s="3" t="str">
        <f t="shared" si="143"/>
        <v>N/A</v>
      </c>
      <c r="Y444" s="3" t="str">
        <f t="shared" si="144"/>
        <v>N/A</v>
      </c>
      <c r="Z444" s="3" t="str">
        <f t="shared" si="145"/>
        <v>N/A</v>
      </c>
      <c r="AA444" s="3" t="str">
        <f t="shared" si="146"/>
        <v>N/A</v>
      </c>
      <c r="AB444" s="3" t="str">
        <f t="shared" si="147"/>
        <v>N/A</v>
      </c>
      <c r="AC444" s="3" t="str">
        <f t="shared" si="148"/>
        <v>N/A</v>
      </c>
      <c r="AD444" s="3" t="str">
        <f t="shared" si="149"/>
        <v>not eligible</v>
      </c>
    </row>
    <row r="445" spans="1:30" x14ac:dyDescent="0.35">
      <c r="A445" t="s">
        <v>180</v>
      </c>
      <c r="B445" t="s">
        <v>375</v>
      </c>
      <c r="C445" t="s">
        <v>581</v>
      </c>
      <c r="E445">
        <v>328</v>
      </c>
      <c r="F445" s="2" t="s">
        <v>1608</v>
      </c>
      <c r="G445" s="2">
        <v>0.81</v>
      </c>
      <c r="H445" t="s">
        <v>1197</v>
      </c>
      <c r="I445" s="3" t="str">
        <f t="shared" si="150"/>
        <v>not eligible</v>
      </c>
      <c r="J445" s="3" t="str">
        <f t="shared" si="151"/>
        <v>not eligible</v>
      </c>
      <c r="K445" s="3" t="str">
        <f t="shared" si="152"/>
        <v>not eligible</v>
      </c>
      <c r="L445" s="3" t="str">
        <f t="shared" si="153"/>
        <v>not eligible</v>
      </c>
      <c r="M445" t="str">
        <f t="shared" si="132"/>
        <v>N/A</v>
      </c>
      <c r="N445" s="3" t="str">
        <f t="shared" si="133"/>
        <v>N/A</v>
      </c>
      <c r="O445" s="3" t="str">
        <f t="shared" si="134"/>
        <v>N/A</v>
      </c>
      <c r="P445" s="3" t="str">
        <f t="shared" si="135"/>
        <v>N/A</v>
      </c>
      <c r="Q445" s="3" t="str">
        <f t="shared" si="136"/>
        <v>N/A</v>
      </c>
      <c r="R445" s="3" t="str">
        <f t="shared" si="137"/>
        <v>N/A</v>
      </c>
      <c r="S445" s="3" t="str">
        <f t="shared" si="138"/>
        <v>N/A</v>
      </c>
      <c r="T445" s="3" t="str">
        <f t="shared" si="139"/>
        <v>N/A</v>
      </c>
      <c r="U445" s="3" t="str">
        <f t="shared" si="140"/>
        <v>N/A</v>
      </c>
      <c r="V445" s="3" t="str">
        <f t="shared" si="141"/>
        <v>N/A</v>
      </c>
      <c r="W445" s="3" t="str">
        <f t="shared" si="142"/>
        <v>N/A</v>
      </c>
      <c r="X445" s="3" t="str">
        <f t="shared" si="143"/>
        <v>N/A</v>
      </c>
      <c r="Y445" s="3" t="str">
        <f t="shared" si="144"/>
        <v>N/A</v>
      </c>
      <c r="Z445" s="3" t="str">
        <f t="shared" si="145"/>
        <v>N/A</v>
      </c>
      <c r="AA445" s="3" t="str">
        <f t="shared" si="146"/>
        <v>N/A</v>
      </c>
      <c r="AB445" s="3" t="str">
        <f t="shared" si="147"/>
        <v>N/A</v>
      </c>
      <c r="AC445" s="3" t="str">
        <f t="shared" si="148"/>
        <v>N/A</v>
      </c>
      <c r="AD445" s="3" t="str">
        <f t="shared" si="149"/>
        <v>not eligible</v>
      </c>
    </row>
    <row r="446" spans="1:30" x14ac:dyDescent="0.35">
      <c r="A446" t="s">
        <v>180</v>
      </c>
      <c r="B446" t="s">
        <v>244</v>
      </c>
      <c r="C446" t="s">
        <v>590</v>
      </c>
      <c r="E446" s="1">
        <v>6687</v>
      </c>
      <c r="F446" s="2" t="s">
        <v>1582</v>
      </c>
      <c r="G446" s="2">
        <v>16.14</v>
      </c>
      <c r="H446" t="s">
        <v>1197</v>
      </c>
      <c r="I446" s="3">
        <f t="shared" si="150"/>
        <v>40122</v>
      </c>
      <c r="J446" s="3">
        <f t="shared" si="151"/>
        <v>40924.44</v>
      </c>
      <c r="K446" s="3">
        <f t="shared" si="152"/>
        <v>41793.75</v>
      </c>
      <c r="L446" s="3">
        <f t="shared" si="153"/>
        <v>42328.71</v>
      </c>
      <c r="M446" t="str">
        <f t="shared" si="132"/>
        <v>N/A</v>
      </c>
      <c r="N446" s="3" t="str">
        <f t="shared" si="133"/>
        <v>N/A</v>
      </c>
      <c r="O446" s="3" t="str">
        <f t="shared" si="134"/>
        <v>N/A</v>
      </c>
      <c r="P446" s="3" t="str">
        <f t="shared" si="135"/>
        <v>N/A</v>
      </c>
      <c r="Q446" s="3" t="str">
        <f t="shared" si="136"/>
        <v>N/A</v>
      </c>
      <c r="R446" s="3" t="str">
        <f t="shared" si="137"/>
        <v>N/A</v>
      </c>
      <c r="S446" s="3" t="str">
        <f t="shared" si="138"/>
        <v>N/A</v>
      </c>
      <c r="T446" s="3" t="str">
        <f t="shared" si="139"/>
        <v>N/A</v>
      </c>
      <c r="U446" s="3" t="str">
        <f t="shared" si="140"/>
        <v>N/A</v>
      </c>
      <c r="V446" s="3" t="str">
        <f t="shared" si="141"/>
        <v>N/A</v>
      </c>
      <c r="W446" s="3" t="str">
        <f t="shared" si="142"/>
        <v>N/A</v>
      </c>
      <c r="X446" s="3" t="str">
        <f t="shared" si="143"/>
        <v>N/A</v>
      </c>
      <c r="Y446" s="3" t="str">
        <f t="shared" si="144"/>
        <v>N/A</v>
      </c>
      <c r="Z446" s="3" t="str">
        <f t="shared" si="145"/>
        <v>N/A</v>
      </c>
      <c r="AA446" s="3" t="str">
        <f t="shared" si="146"/>
        <v>N/A</v>
      </c>
      <c r="AB446" s="3" t="str">
        <f t="shared" si="147"/>
        <v>N/A</v>
      </c>
      <c r="AC446" s="3" t="str">
        <f t="shared" si="148"/>
        <v>N/A</v>
      </c>
      <c r="AD446" s="3">
        <f t="shared" si="149"/>
        <v>40924.44</v>
      </c>
    </row>
    <row r="447" spans="1:30" x14ac:dyDescent="0.35">
      <c r="A447" t="s">
        <v>180</v>
      </c>
      <c r="B447" t="s">
        <v>276</v>
      </c>
      <c r="C447" t="s">
        <v>596</v>
      </c>
      <c r="E447" s="1">
        <v>4407</v>
      </c>
      <c r="F447" s="2" t="s">
        <v>1650</v>
      </c>
      <c r="G447" s="2">
        <v>10.16</v>
      </c>
      <c r="H447" t="s">
        <v>1197</v>
      </c>
      <c r="I447" s="3">
        <f t="shared" si="150"/>
        <v>26442</v>
      </c>
      <c r="J447" s="3">
        <f t="shared" si="151"/>
        <v>26970.84</v>
      </c>
      <c r="K447" s="3">
        <f t="shared" si="152"/>
        <v>27543.75</v>
      </c>
      <c r="L447" s="3">
        <f t="shared" si="153"/>
        <v>27896.31</v>
      </c>
      <c r="M447" t="str">
        <f t="shared" si="132"/>
        <v>N/A</v>
      </c>
      <c r="N447" s="3" t="str">
        <f t="shared" si="133"/>
        <v>N/A</v>
      </c>
      <c r="O447" s="3" t="str">
        <f t="shared" si="134"/>
        <v>N/A</v>
      </c>
      <c r="P447" s="3" t="str">
        <f t="shared" si="135"/>
        <v>N/A</v>
      </c>
      <c r="Q447" s="3" t="str">
        <f t="shared" si="136"/>
        <v>N/A</v>
      </c>
      <c r="R447" s="3" t="str">
        <f t="shared" si="137"/>
        <v>N/A</v>
      </c>
      <c r="S447" s="3" t="str">
        <f t="shared" si="138"/>
        <v>N/A</v>
      </c>
      <c r="T447" s="3" t="str">
        <f t="shared" si="139"/>
        <v>N/A</v>
      </c>
      <c r="U447" s="3" t="str">
        <f t="shared" si="140"/>
        <v>N/A</v>
      </c>
      <c r="V447" s="3" t="str">
        <f t="shared" si="141"/>
        <v>N/A</v>
      </c>
      <c r="W447" s="3" t="str">
        <f t="shared" si="142"/>
        <v>N/A</v>
      </c>
      <c r="X447" s="3" t="str">
        <f t="shared" si="143"/>
        <v>N/A</v>
      </c>
      <c r="Y447" s="3" t="str">
        <f t="shared" si="144"/>
        <v>N/A</v>
      </c>
      <c r="Z447" s="3" t="str">
        <f t="shared" si="145"/>
        <v>N/A</v>
      </c>
      <c r="AA447" s="3" t="str">
        <f t="shared" si="146"/>
        <v>N/A</v>
      </c>
      <c r="AB447" s="3" t="str">
        <f t="shared" si="147"/>
        <v>N/A</v>
      </c>
      <c r="AC447" s="3" t="str">
        <f t="shared" si="148"/>
        <v>N/A</v>
      </c>
      <c r="AD447" s="3">
        <f t="shared" si="149"/>
        <v>26970.84</v>
      </c>
    </row>
    <row r="448" spans="1:30" x14ac:dyDescent="0.35">
      <c r="A448" t="s">
        <v>180</v>
      </c>
      <c r="B448" t="s">
        <v>225</v>
      </c>
      <c r="C448" t="s">
        <v>613</v>
      </c>
      <c r="E448" s="1">
        <v>5861</v>
      </c>
      <c r="F448" s="2" t="s">
        <v>1578</v>
      </c>
      <c r="G448" s="2">
        <v>12.5</v>
      </c>
      <c r="H448" t="s">
        <v>1197</v>
      </c>
      <c r="I448" s="3">
        <f t="shared" si="150"/>
        <v>35166</v>
      </c>
      <c r="J448" s="3">
        <f t="shared" si="151"/>
        <v>35869.32</v>
      </c>
      <c r="K448" s="3">
        <f t="shared" si="152"/>
        <v>36631.25</v>
      </c>
      <c r="L448" s="3">
        <f t="shared" si="153"/>
        <v>37100.129999999997</v>
      </c>
      <c r="M448" t="str">
        <f t="shared" si="132"/>
        <v>N/A</v>
      </c>
      <c r="N448" s="3" t="str">
        <f t="shared" si="133"/>
        <v>N/A</v>
      </c>
      <c r="O448" s="3" t="str">
        <f t="shared" si="134"/>
        <v>N/A</v>
      </c>
      <c r="P448" s="3" t="str">
        <f t="shared" si="135"/>
        <v>N/A</v>
      </c>
      <c r="Q448" s="3" t="str">
        <f t="shared" si="136"/>
        <v>N/A</v>
      </c>
      <c r="R448" s="3" t="str">
        <f t="shared" si="137"/>
        <v>N/A</v>
      </c>
      <c r="S448" s="3" t="str">
        <f t="shared" si="138"/>
        <v>N/A</v>
      </c>
      <c r="T448" s="3" t="str">
        <f t="shared" si="139"/>
        <v>N/A</v>
      </c>
      <c r="U448" s="3" t="str">
        <f t="shared" si="140"/>
        <v>N/A</v>
      </c>
      <c r="V448" s="3" t="str">
        <f t="shared" si="141"/>
        <v>N/A</v>
      </c>
      <c r="W448" s="3" t="str">
        <f t="shared" si="142"/>
        <v>N/A</v>
      </c>
      <c r="X448" s="3" t="str">
        <f t="shared" si="143"/>
        <v>N/A</v>
      </c>
      <c r="Y448" s="3" t="str">
        <f t="shared" si="144"/>
        <v>N/A</v>
      </c>
      <c r="Z448" s="3" t="str">
        <f t="shared" si="145"/>
        <v>N/A</v>
      </c>
      <c r="AA448" s="3" t="str">
        <f t="shared" si="146"/>
        <v>N/A</v>
      </c>
      <c r="AB448" s="3" t="str">
        <f t="shared" si="147"/>
        <v>N/A</v>
      </c>
      <c r="AC448" s="3" t="str">
        <f t="shared" si="148"/>
        <v>N/A</v>
      </c>
      <c r="AD448" s="3">
        <f t="shared" si="149"/>
        <v>35869.32</v>
      </c>
    </row>
    <row r="449" spans="1:30" x14ac:dyDescent="0.35">
      <c r="A449" t="s">
        <v>180</v>
      </c>
      <c r="B449" t="s">
        <v>292</v>
      </c>
      <c r="C449" t="s">
        <v>628</v>
      </c>
      <c r="E449" s="1">
        <v>1613</v>
      </c>
      <c r="F449" s="2" t="s">
        <v>1625</v>
      </c>
      <c r="G449" s="2">
        <v>3.59</v>
      </c>
      <c r="H449" t="s">
        <v>1197</v>
      </c>
      <c r="I449" s="3" t="str">
        <f t="shared" si="150"/>
        <v>not eligible</v>
      </c>
      <c r="J449" s="3" t="str">
        <f t="shared" si="151"/>
        <v>not eligible</v>
      </c>
      <c r="K449" s="3" t="str">
        <f t="shared" si="152"/>
        <v>not eligible</v>
      </c>
      <c r="L449" s="3" t="str">
        <f t="shared" si="153"/>
        <v>not eligible</v>
      </c>
      <c r="M449" t="str">
        <f t="shared" si="132"/>
        <v>N/A</v>
      </c>
      <c r="N449" s="3" t="str">
        <f t="shared" si="133"/>
        <v>N/A</v>
      </c>
      <c r="O449" s="3" t="str">
        <f t="shared" si="134"/>
        <v>N/A</v>
      </c>
      <c r="P449" s="3" t="str">
        <f t="shared" si="135"/>
        <v>N/A</v>
      </c>
      <c r="Q449" s="3" t="str">
        <f t="shared" si="136"/>
        <v>N/A</v>
      </c>
      <c r="R449" s="3" t="str">
        <f t="shared" si="137"/>
        <v>N/A</v>
      </c>
      <c r="S449" s="3" t="str">
        <f t="shared" si="138"/>
        <v>N/A</v>
      </c>
      <c r="T449" s="3" t="str">
        <f t="shared" si="139"/>
        <v>N/A</v>
      </c>
      <c r="U449" s="3" t="str">
        <f t="shared" si="140"/>
        <v>N/A</v>
      </c>
      <c r="V449" s="3" t="str">
        <f t="shared" si="141"/>
        <v>N/A</v>
      </c>
      <c r="W449" s="3" t="str">
        <f t="shared" si="142"/>
        <v>N/A</v>
      </c>
      <c r="X449" s="3" t="str">
        <f t="shared" si="143"/>
        <v>N/A</v>
      </c>
      <c r="Y449" s="3" t="str">
        <f t="shared" si="144"/>
        <v>N/A</v>
      </c>
      <c r="Z449" s="3" t="str">
        <f t="shared" si="145"/>
        <v>N/A</v>
      </c>
      <c r="AA449" s="3" t="str">
        <f t="shared" si="146"/>
        <v>N/A</v>
      </c>
      <c r="AB449" s="3" t="str">
        <f t="shared" si="147"/>
        <v>N/A</v>
      </c>
      <c r="AC449" s="3" t="str">
        <f t="shared" si="148"/>
        <v>N/A</v>
      </c>
      <c r="AD449" s="3" t="str">
        <f t="shared" si="149"/>
        <v>not eligible</v>
      </c>
    </row>
    <row r="450" spans="1:30" x14ac:dyDescent="0.35">
      <c r="A450" t="s">
        <v>180</v>
      </c>
      <c r="B450" t="s">
        <v>629</v>
      </c>
      <c r="C450" t="s">
        <v>630</v>
      </c>
      <c r="E450" s="1">
        <v>1393</v>
      </c>
      <c r="F450" s="2" t="s">
        <v>1435</v>
      </c>
      <c r="G450" s="2">
        <v>3.72</v>
      </c>
      <c r="H450" t="s">
        <v>1197</v>
      </c>
      <c r="I450" s="3" t="str">
        <f t="shared" si="150"/>
        <v>not eligible</v>
      </c>
      <c r="J450" s="3" t="str">
        <f t="shared" si="151"/>
        <v>not eligible</v>
      </c>
      <c r="K450" s="3" t="str">
        <f t="shared" si="152"/>
        <v>not eligible</v>
      </c>
      <c r="L450" s="3" t="str">
        <f t="shared" si="153"/>
        <v>not eligible</v>
      </c>
      <c r="M450" t="str">
        <f t="shared" si="132"/>
        <v>N/A</v>
      </c>
      <c r="N450" s="3" t="str">
        <f t="shared" si="133"/>
        <v>N/A</v>
      </c>
      <c r="O450" s="3" t="str">
        <f t="shared" si="134"/>
        <v>N/A</v>
      </c>
      <c r="P450" s="3" t="str">
        <f t="shared" si="135"/>
        <v>N/A</v>
      </c>
      <c r="Q450" s="3" t="str">
        <f t="shared" si="136"/>
        <v>N/A</v>
      </c>
      <c r="R450" s="3" t="str">
        <f t="shared" si="137"/>
        <v>N/A</v>
      </c>
      <c r="S450" s="3" t="str">
        <f t="shared" si="138"/>
        <v>N/A</v>
      </c>
      <c r="T450" s="3" t="str">
        <f t="shared" si="139"/>
        <v>N/A</v>
      </c>
      <c r="U450" s="3" t="str">
        <f t="shared" si="140"/>
        <v>N/A</v>
      </c>
      <c r="V450" s="3" t="str">
        <f t="shared" si="141"/>
        <v>N/A</v>
      </c>
      <c r="W450" s="3" t="str">
        <f t="shared" si="142"/>
        <v>N/A</v>
      </c>
      <c r="X450" s="3" t="str">
        <f t="shared" si="143"/>
        <v>N/A</v>
      </c>
      <c r="Y450" s="3" t="str">
        <f t="shared" si="144"/>
        <v>N/A</v>
      </c>
      <c r="Z450" s="3" t="str">
        <f t="shared" si="145"/>
        <v>N/A</v>
      </c>
      <c r="AA450" s="3" t="str">
        <f t="shared" si="146"/>
        <v>N/A</v>
      </c>
      <c r="AB450" s="3" t="str">
        <f t="shared" si="147"/>
        <v>N/A</v>
      </c>
      <c r="AC450" s="3" t="str">
        <f t="shared" si="148"/>
        <v>N/A</v>
      </c>
      <c r="AD450" s="3" t="str">
        <f t="shared" si="149"/>
        <v>not eligible</v>
      </c>
    </row>
    <row r="451" spans="1:30" x14ac:dyDescent="0.35">
      <c r="A451" t="s">
        <v>180</v>
      </c>
      <c r="B451" t="s">
        <v>508</v>
      </c>
      <c r="C451" t="s">
        <v>636</v>
      </c>
      <c r="E451" s="1">
        <v>1265</v>
      </c>
      <c r="F451" s="2" t="s">
        <v>1593</v>
      </c>
      <c r="G451" s="2">
        <v>2.4700000000000002</v>
      </c>
      <c r="H451" t="s">
        <v>1197</v>
      </c>
      <c r="I451" s="3" t="str">
        <f t="shared" si="150"/>
        <v>not eligible</v>
      </c>
      <c r="J451" s="3" t="str">
        <f t="shared" si="151"/>
        <v>not eligible</v>
      </c>
      <c r="K451" s="3" t="str">
        <f t="shared" si="152"/>
        <v>not eligible</v>
      </c>
      <c r="L451" s="3" t="str">
        <f t="shared" si="153"/>
        <v>not eligible</v>
      </c>
      <c r="M451" t="str">
        <f t="shared" ref="M451:M509" si="154">IF(AND(J451="not eligible",H451="Yes"),E451*1.75,"N/A")</f>
        <v>N/A</v>
      </c>
      <c r="N451" s="3" t="str">
        <f t="shared" ref="N451:N509" si="155">IF($D451="Australian Labor Party",$J451,"N/A")</f>
        <v>N/A</v>
      </c>
      <c r="O451" s="3" t="str">
        <f t="shared" ref="O451:O509" si="156">IF($D451="Liberal",$J451,"N/A")</f>
        <v>N/A</v>
      </c>
      <c r="P451" s="3" t="str">
        <f t="shared" ref="P451:P509" si="157">IF($D451="The Nationals",$J451,"N/A")</f>
        <v>N/A</v>
      </c>
      <c r="Q451" s="3" t="str">
        <f t="shared" ref="Q451:Q509" si="158">IF($D451="Australian Greens",$J451,"N/A")</f>
        <v>N/A</v>
      </c>
      <c r="R451" s="3" t="str">
        <f t="shared" ref="R451:R509" si="159">IF($D451="Animal Justice Party",$J451,"N/A")</f>
        <v>N/A</v>
      </c>
      <c r="S451" s="3" t="str">
        <f t="shared" ref="S451:S509" si="160">IF($D451="AUSSIE BATTLER PARTY",$J451,"N/A")</f>
        <v>N/A</v>
      </c>
      <c r="T451" s="3" t="str">
        <f t="shared" ref="T451:T509" si="161">IF($D451="AUSTRALIAN COUNTRY PARTY",$J451,"N/A")</f>
        <v>N/A</v>
      </c>
      <c r="U451" s="3" t="str">
        <f t="shared" ref="U451:U509" si="162">IF($D451="AUSTRALIAN LIBERTY ALLIANCE",$J451,"N/A")</f>
        <v>N/A</v>
      </c>
      <c r="V451" s="3" t="str">
        <f t="shared" ref="V451:V509" si="163">IF($D451="DERRYN HINCH'S JUSTICE PARTY",$J451,"N/A")</f>
        <v>N/A</v>
      </c>
      <c r="W451" s="3" t="str">
        <f t="shared" ref="W451:W509" si="164">IF($D451="FIONA PATTEN'S REASON PARTY",$J451,"N/A")</f>
        <v>N/A</v>
      </c>
      <c r="X451" s="3" t="str">
        <f t="shared" ref="X451:X509" si="165">IF($D451="LABOUR DLP",$J451,"N/A")</f>
        <v>N/A</v>
      </c>
      <c r="Y451" s="3" t="str">
        <f t="shared" ref="Y451:Y509" si="166">IF($D451="LIBERAL DEMOCRATS",$J451,"N/A")</f>
        <v>N/A</v>
      </c>
      <c r="Z451" s="3" t="str">
        <f t="shared" ref="Z451:Z509" si="167">IF($D451="SHOOTERS, FISHERS &amp; FARMERS VIC",$J451,"N/A")</f>
        <v>N/A</v>
      </c>
      <c r="AA451" s="3" t="str">
        <f t="shared" ref="AA451:AA509" si="168">IF($D451="SUSTAINABLE AUSTRALIA",$J451,"N/A")</f>
        <v>N/A</v>
      </c>
      <c r="AB451" s="3" t="str">
        <f t="shared" ref="AB451:AB509" si="169">IF($D451="TRANSPORT MATTERS",$J451,"N/A")</f>
        <v>N/A</v>
      </c>
      <c r="AC451" s="3" t="str">
        <f t="shared" ref="AC451:AC509" si="170">IF($D451="VICTORIAN SOCIALISTS",$J451,"N/A")</f>
        <v>N/A</v>
      </c>
      <c r="AD451" s="3" t="str">
        <f t="shared" ref="AD451:AD509" si="171">IF($D451="",$J451,"N/A")</f>
        <v>not eligible</v>
      </c>
    </row>
    <row r="452" spans="1:30" x14ac:dyDescent="0.35">
      <c r="A452" t="s">
        <v>180</v>
      </c>
      <c r="B452" t="s">
        <v>397</v>
      </c>
      <c r="C452" t="s">
        <v>657</v>
      </c>
      <c r="E452">
        <v>256</v>
      </c>
      <c r="F452" s="2" t="s">
        <v>1599</v>
      </c>
      <c r="G452" s="2">
        <v>0.62</v>
      </c>
      <c r="H452" t="s">
        <v>1197</v>
      </c>
      <c r="I452" s="3" t="str">
        <f t="shared" ref="I452:I509" si="172">IF(H452="Yes",E452*6, IF(G452&gt;=4,E452*6,"not eligible"))</f>
        <v>not eligible</v>
      </c>
      <c r="J452" s="3" t="str">
        <f t="shared" ref="J452:J509" si="173">IF(H452="Yes",E452*6.12, IF(G452&gt;=4,E452*6.12,"not eligible"))</f>
        <v>not eligible</v>
      </c>
      <c r="K452" s="3" t="str">
        <f t="shared" ref="K452:K509" si="174">IF(H452="Yes",E452*6.25, IF(G452&gt;=4,E452*6.25,"not eligible"))</f>
        <v>not eligible</v>
      </c>
      <c r="L452" s="3" t="str">
        <f t="shared" ref="L452:L509" si="175">IF(H452="Yes",E452*6.33, IF(G452&gt;=4,E452*6.33,"not eligible"))</f>
        <v>not eligible</v>
      </c>
      <c r="M452" t="str">
        <f t="shared" si="154"/>
        <v>N/A</v>
      </c>
      <c r="N452" s="3" t="str">
        <f t="shared" si="155"/>
        <v>N/A</v>
      </c>
      <c r="O452" s="3" t="str">
        <f t="shared" si="156"/>
        <v>N/A</v>
      </c>
      <c r="P452" s="3" t="str">
        <f t="shared" si="157"/>
        <v>N/A</v>
      </c>
      <c r="Q452" s="3" t="str">
        <f t="shared" si="158"/>
        <v>N/A</v>
      </c>
      <c r="R452" s="3" t="str">
        <f t="shared" si="159"/>
        <v>N/A</v>
      </c>
      <c r="S452" s="3" t="str">
        <f t="shared" si="160"/>
        <v>N/A</v>
      </c>
      <c r="T452" s="3" t="str">
        <f t="shared" si="161"/>
        <v>N/A</v>
      </c>
      <c r="U452" s="3" t="str">
        <f t="shared" si="162"/>
        <v>N/A</v>
      </c>
      <c r="V452" s="3" t="str">
        <f t="shared" si="163"/>
        <v>N/A</v>
      </c>
      <c r="W452" s="3" t="str">
        <f t="shared" si="164"/>
        <v>N/A</v>
      </c>
      <c r="X452" s="3" t="str">
        <f t="shared" si="165"/>
        <v>N/A</v>
      </c>
      <c r="Y452" s="3" t="str">
        <f t="shared" si="166"/>
        <v>N/A</v>
      </c>
      <c r="Z452" s="3" t="str">
        <f t="shared" si="167"/>
        <v>N/A</v>
      </c>
      <c r="AA452" s="3" t="str">
        <f t="shared" si="168"/>
        <v>N/A</v>
      </c>
      <c r="AB452" s="3" t="str">
        <f t="shared" si="169"/>
        <v>N/A</v>
      </c>
      <c r="AC452" s="3" t="str">
        <f t="shared" si="170"/>
        <v>N/A</v>
      </c>
      <c r="AD452" s="3" t="str">
        <f t="shared" si="171"/>
        <v>not eligible</v>
      </c>
    </row>
    <row r="453" spans="1:30" x14ac:dyDescent="0.35">
      <c r="A453" t="s">
        <v>180</v>
      </c>
      <c r="B453" t="s">
        <v>261</v>
      </c>
      <c r="C453" t="s">
        <v>665</v>
      </c>
      <c r="E453" s="1">
        <v>3242</v>
      </c>
      <c r="F453" s="2" t="s">
        <v>1629</v>
      </c>
      <c r="G453" s="2">
        <v>7.69</v>
      </c>
      <c r="H453" t="s">
        <v>1197</v>
      </c>
      <c r="I453" s="3">
        <f t="shared" si="172"/>
        <v>19452</v>
      </c>
      <c r="J453" s="3">
        <f t="shared" si="173"/>
        <v>19841.04</v>
      </c>
      <c r="K453" s="3">
        <f t="shared" si="174"/>
        <v>20262.5</v>
      </c>
      <c r="L453" s="3">
        <f t="shared" si="175"/>
        <v>20521.86</v>
      </c>
      <c r="M453" t="str">
        <f t="shared" si="154"/>
        <v>N/A</v>
      </c>
      <c r="N453" s="3" t="str">
        <f t="shared" si="155"/>
        <v>N/A</v>
      </c>
      <c r="O453" s="3" t="str">
        <f t="shared" si="156"/>
        <v>N/A</v>
      </c>
      <c r="P453" s="3" t="str">
        <f t="shared" si="157"/>
        <v>N/A</v>
      </c>
      <c r="Q453" s="3" t="str">
        <f t="shared" si="158"/>
        <v>N/A</v>
      </c>
      <c r="R453" s="3" t="str">
        <f t="shared" si="159"/>
        <v>N/A</v>
      </c>
      <c r="S453" s="3" t="str">
        <f t="shared" si="160"/>
        <v>N/A</v>
      </c>
      <c r="T453" s="3" t="str">
        <f t="shared" si="161"/>
        <v>N/A</v>
      </c>
      <c r="U453" s="3" t="str">
        <f t="shared" si="162"/>
        <v>N/A</v>
      </c>
      <c r="V453" s="3" t="str">
        <f t="shared" si="163"/>
        <v>N/A</v>
      </c>
      <c r="W453" s="3" t="str">
        <f t="shared" si="164"/>
        <v>N/A</v>
      </c>
      <c r="X453" s="3" t="str">
        <f t="shared" si="165"/>
        <v>N/A</v>
      </c>
      <c r="Y453" s="3" t="str">
        <f t="shared" si="166"/>
        <v>N/A</v>
      </c>
      <c r="Z453" s="3" t="str">
        <f t="shared" si="167"/>
        <v>N/A</v>
      </c>
      <c r="AA453" s="3" t="str">
        <f t="shared" si="168"/>
        <v>N/A</v>
      </c>
      <c r="AB453" s="3" t="str">
        <f t="shared" si="169"/>
        <v>N/A</v>
      </c>
      <c r="AC453" s="3" t="str">
        <f t="shared" si="170"/>
        <v>N/A</v>
      </c>
      <c r="AD453" s="3">
        <f t="shared" si="171"/>
        <v>19841.04</v>
      </c>
    </row>
    <row r="454" spans="1:30" x14ac:dyDescent="0.35">
      <c r="A454" t="s">
        <v>180</v>
      </c>
      <c r="B454" t="s">
        <v>469</v>
      </c>
      <c r="C454" t="s">
        <v>675</v>
      </c>
      <c r="E454">
        <v>790</v>
      </c>
      <c r="F454" s="2" t="s">
        <v>1541</v>
      </c>
      <c r="G454" s="2">
        <v>2.15</v>
      </c>
      <c r="H454" t="s">
        <v>1197</v>
      </c>
      <c r="I454" s="3" t="str">
        <f t="shared" si="172"/>
        <v>not eligible</v>
      </c>
      <c r="J454" s="3" t="str">
        <f t="shared" si="173"/>
        <v>not eligible</v>
      </c>
      <c r="K454" s="3" t="str">
        <f t="shared" si="174"/>
        <v>not eligible</v>
      </c>
      <c r="L454" s="3" t="str">
        <f t="shared" si="175"/>
        <v>not eligible</v>
      </c>
      <c r="M454" t="str">
        <f t="shared" si="154"/>
        <v>N/A</v>
      </c>
      <c r="N454" s="3" t="str">
        <f t="shared" si="155"/>
        <v>N/A</v>
      </c>
      <c r="O454" s="3" t="str">
        <f t="shared" si="156"/>
        <v>N/A</v>
      </c>
      <c r="P454" s="3" t="str">
        <f t="shared" si="157"/>
        <v>N/A</v>
      </c>
      <c r="Q454" s="3" t="str">
        <f t="shared" si="158"/>
        <v>N/A</v>
      </c>
      <c r="R454" s="3" t="str">
        <f t="shared" si="159"/>
        <v>N/A</v>
      </c>
      <c r="S454" s="3" t="str">
        <f t="shared" si="160"/>
        <v>N/A</v>
      </c>
      <c r="T454" s="3" t="str">
        <f t="shared" si="161"/>
        <v>N/A</v>
      </c>
      <c r="U454" s="3" t="str">
        <f t="shared" si="162"/>
        <v>N/A</v>
      </c>
      <c r="V454" s="3" t="str">
        <f t="shared" si="163"/>
        <v>N/A</v>
      </c>
      <c r="W454" s="3" t="str">
        <f t="shared" si="164"/>
        <v>N/A</v>
      </c>
      <c r="X454" s="3" t="str">
        <f t="shared" si="165"/>
        <v>N/A</v>
      </c>
      <c r="Y454" s="3" t="str">
        <f t="shared" si="166"/>
        <v>N/A</v>
      </c>
      <c r="Z454" s="3" t="str">
        <f t="shared" si="167"/>
        <v>N/A</v>
      </c>
      <c r="AA454" s="3" t="str">
        <f t="shared" si="168"/>
        <v>N/A</v>
      </c>
      <c r="AB454" s="3" t="str">
        <f t="shared" si="169"/>
        <v>N/A</v>
      </c>
      <c r="AC454" s="3" t="str">
        <f t="shared" si="170"/>
        <v>N/A</v>
      </c>
      <c r="AD454" s="3" t="str">
        <f t="shared" si="171"/>
        <v>not eligible</v>
      </c>
    </row>
    <row r="455" spans="1:30" x14ac:dyDescent="0.35">
      <c r="A455" t="s">
        <v>180</v>
      </c>
      <c r="B455" t="s">
        <v>449</v>
      </c>
      <c r="C455" t="s">
        <v>687</v>
      </c>
      <c r="E455">
        <v>373</v>
      </c>
      <c r="F455" s="2" t="s">
        <v>1626</v>
      </c>
      <c r="G455" s="2">
        <v>1.04</v>
      </c>
      <c r="H455" t="s">
        <v>1197</v>
      </c>
      <c r="I455" s="3" t="str">
        <f t="shared" si="172"/>
        <v>not eligible</v>
      </c>
      <c r="J455" s="3" t="str">
        <f t="shared" si="173"/>
        <v>not eligible</v>
      </c>
      <c r="K455" s="3" t="str">
        <f t="shared" si="174"/>
        <v>not eligible</v>
      </c>
      <c r="L455" s="3" t="str">
        <f t="shared" si="175"/>
        <v>not eligible</v>
      </c>
      <c r="M455" t="str">
        <f t="shared" si="154"/>
        <v>N/A</v>
      </c>
      <c r="N455" s="3" t="str">
        <f t="shared" si="155"/>
        <v>N/A</v>
      </c>
      <c r="O455" s="3" t="str">
        <f t="shared" si="156"/>
        <v>N/A</v>
      </c>
      <c r="P455" s="3" t="str">
        <f t="shared" si="157"/>
        <v>N/A</v>
      </c>
      <c r="Q455" s="3" t="str">
        <f t="shared" si="158"/>
        <v>N/A</v>
      </c>
      <c r="R455" s="3" t="str">
        <f t="shared" si="159"/>
        <v>N/A</v>
      </c>
      <c r="S455" s="3" t="str">
        <f t="shared" si="160"/>
        <v>N/A</v>
      </c>
      <c r="T455" s="3" t="str">
        <f t="shared" si="161"/>
        <v>N/A</v>
      </c>
      <c r="U455" s="3" t="str">
        <f t="shared" si="162"/>
        <v>N/A</v>
      </c>
      <c r="V455" s="3" t="str">
        <f t="shared" si="163"/>
        <v>N/A</v>
      </c>
      <c r="W455" s="3" t="str">
        <f t="shared" si="164"/>
        <v>N/A</v>
      </c>
      <c r="X455" s="3" t="str">
        <f t="shared" si="165"/>
        <v>N/A</v>
      </c>
      <c r="Y455" s="3" t="str">
        <f t="shared" si="166"/>
        <v>N/A</v>
      </c>
      <c r="Z455" s="3" t="str">
        <f t="shared" si="167"/>
        <v>N/A</v>
      </c>
      <c r="AA455" s="3" t="str">
        <f t="shared" si="168"/>
        <v>N/A</v>
      </c>
      <c r="AB455" s="3" t="str">
        <f t="shared" si="169"/>
        <v>N/A</v>
      </c>
      <c r="AC455" s="3" t="str">
        <f t="shared" si="170"/>
        <v>N/A</v>
      </c>
      <c r="AD455" s="3" t="str">
        <f t="shared" si="171"/>
        <v>not eligible</v>
      </c>
    </row>
    <row r="456" spans="1:30" x14ac:dyDescent="0.35">
      <c r="A456" t="s">
        <v>180</v>
      </c>
      <c r="B456" t="s">
        <v>292</v>
      </c>
      <c r="C456" t="s">
        <v>697</v>
      </c>
      <c r="E456" s="1">
        <v>1425</v>
      </c>
      <c r="F456" s="2" t="s">
        <v>1624</v>
      </c>
      <c r="G456" s="2">
        <v>3.18</v>
      </c>
      <c r="H456" t="s">
        <v>1197</v>
      </c>
      <c r="I456" s="3" t="str">
        <f t="shared" si="172"/>
        <v>not eligible</v>
      </c>
      <c r="J456" s="3" t="str">
        <f t="shared" si="173"/>
        <v>not eligible</v>
      </c>
      <c r="K456" s="3" t="str">
        <f t="shared" si="174"/>
        <v>not eligible</v>
      </c>
      <c r="L456" s="3" t="str">
        <f t="shared" si="175"/>
        <v>not eligible</v>
      </c>
      <c r="M456" t="str">
        <f t="shared" si="154"/>
        <v>N/A</v>
      </c>
      <c r="N456" s="3" t="str">
        <f t="shared" si="155"/>
        <v>N/A</v>
      </c>
      <c r="O456" s="3" t="str">
        <f t="shared" si="156"/>
        <v>N/A</v>
      </c>
      <c r="P456" s="3" t="str">
        <f t="shared" si="157"/>
        <v>N/A</v>
      </c>
      <c r="Q456" s="3" t="str">
        <f t="shared" si="158"/>
        <v>N/A</v>
      </c>
      <c r="R456" s="3" t="str">
        <f t="shared" si="159"/>
        <v>N/A</v>
      </c>
      <c r="S456" s="3" t="str">
        <f t="shared" si="160"/>
        <v>N/A</v>
      </c>
      <c r="T456" s="3" t="str">
        <f t="shared" si="161"/>
        <v>N/A</v>
      </c>
      <c r="U456" s="3" t="str">
        <f t="shared" si="162"/>
        <v>N/A</v>
      </c>
      <c r="V456" s="3" t="str">
        <f t="shared" si="163"/>
        <v>N/A</v>
      </c>
      <c r="W456" s="3" t="str">
        <f t="shared" si="164"/>
        <v>N/A</v>
      </c>
      <c r="X456" s="3" t="str">
        <f t="shared" si="165"/>
        <v>N/A</v>
      </c>
      <c r="Y456" s="3" t="str">
        <f t="shared" si="166"/>
        <v>N/A</v>
      </c>
      <c r="Z456" s="3" t="str">
        <f t="shared" si="167"/>
        <v>N/A</v>
      </c>
      <c r="AA456" s="3" t="str">
        <f t="shared" si="168"/>
        <v>N/A</v>
      </c>
      <c r="AB456" s="3" t="str">
        <f t="shared" si="169"/>
        <v>N/A</v>
      </c>
      <c r="AC456" s="3" t="str">
        <f t="shared" si="170"/>
        <v>N/A</v>
      </c>
      <c r="AD456" s="3" t="str">
        <f t="shared" si="171"/>
        <v>not eligible</v>
      </c>
    </row>
    <row r="457" spans="1:30" x14ac:dyDescent="0.35">
      <c r="A457" t="s">
        <v>180</v>
      </c>
      <c r="B457" t="s">
        <v>667</v>
      </c>
      <c r="C457" t="s">
        <v>698</v>
      </c>
      <c r="E457" s="1">
        <v>1340</v>
      </c>
      <c r="F457" s="2" t="s">
        <v>1207</v>
      </c>
      <c r="G457" s="2">
        <v>3.02</v>
      </c>
      <c r="H457" t="s">
        <v>1197</v>
      </c>
      <c r="I457" s="3" t="str">
        <f t="shared" si="172"/>
        <v>not eligible</v>
      </c>
      <c r="J457" s="3" t="str">
        <f t="shared" si="173"/>
        <v>not eligible</v>
      </c>
      <c r="K457" s="3" t="str">
        <f t="shared" si="174"/>
        <v>not eligible</v>
      </c>
      <c r="L457" s="3" t="str">
        <f t="shared" si="175"/>
        <v>not eligible</v>
      </c>
      <c r="M457" t="str">
        <f t="shared" si="154"/>
        <v>N/A</v>
      </c>
      <c r="N457" s="3" t="str">
        <f t="shared" si="155"/>
        <v>N/A</v>
      </c>
      <c r="O457" s="3" t="str">
        <f t="shared" si="156"/>
        <v>N/A</v>
      </c>
      <c r="P457" s="3" t="str">
        <f t="shared" si="157"/>
        <v>N/A</v>
      </c>
      <c r="Q457" s="3" t="str">
        <f t="shared" si="158"/>
        <v>N/A</v>
      </c>
      <c r="R457" s="3" t="str">
        <f t="shared" si="159"/>
        <v>N/A</v>
      </c>
      <c r="S457" s="3" t="str">
        <f t="shared" si="160"/>
        <v>N/A</v>
      </c>
      <c r="T457" s="3" t="str">
        <f t="shared" si="161"/>
        <v>N/A</v>
      </c>
      <c r="U457" s="3" t="str">
        <f t="shared" si="162"/>
        <v>N/A</v>
      </c>
      <c r="V457" s="3" t="str">
        <f t="shared" si="163"/>
        <v>N/A</v>
      </c>
      <c r="W457" s="3" t="str">
        <f t="shared" si="164"/>
        <v>N/A</v>
      </c>
      <c r="X457" s="3" t="str">
        <f t="shared" si="165"/>
        <v>N/A</v>
      </c>
      <c r="Y457" s="3" t="str">
        <f t="shared" si="166"/>
        <v>N/A</v>
      </c>
      <c r="Z457" s="3" t="str">
        <f t="shared" si="167"/>
        <v>N/A</v>
      </c>
      <c r="AA457" s="3" t="str">
        <f t="shared" si="168"/>
        <v>N/A</v>
      </c>
      <c r="AB457" s="3" t="str">
        <f t="shared" si="169"/>
        <v>N/A</v>
      </c>
      <c r="AC457" s="3" t="str">
        <f t="shared" si="170"/>
        <v>N/A</v>
      </c>
      <c r="AD457" s="3" t="str">
        <f t="shared" si="171"/>
        <v>not eligible</v>
      </c>
    </row>
    <row r="458" spans="1:30" x14ac:dyDescent="0.35">
      <c r="A458" t="s">
        <v>180</v>
      </c>
      <c r="B458" t="s">
        <v>274</v>
      </c>
      <c r="C458" t="s">
        <v>701</v>
      </c>
      <c r="E458">
        <v>878</v>
      </c>
      <c r="F458" s="2" t="s">
        <v>1613</v>
      </c>
      <c r="G458" s="2">
        <v>2.09</v>
      </c>
      <c r="H458" t="s">
        <v>1197</v>
      </c>
      <c r="I458" s="3" t="str">
        <f t="shared" si="172"/>
        <v>not eligible</v>
      </c>
      <c r="J458" s="3" t="str">
        <f t="shared" si="173"/>
        <v>not eligible</v>
      </c>
      <c r="K458" s="3" t="str">
        <f t="shared" si="174"/>
        <v>not eligible</v>
      </c>
      <c r="L458" s="3" t="str">
        <f t="shared" si="175"/>
        <v>not eligible</v>
      </c>
      <c r="M458" t="str">
        <f t="shared" si="154"/>
        <v>N/A</v>
      </c>
      <c r="N458" s="3" t="str">
        <f t="shared" si="155"/>
        <v>N/A</v>
      </c>
      <c r="O458" s="3" t="str">
        <f t="shared" si="156"/>
        <v>N/A</v>
      </c>
      <c r="P458" s="3" t="str">
        <f t="shared" si="157"/>
        <v>N/A</v>
      </c>
      <c r="Q458" s="3" t="str">
        <f t="shared" si="158"/>
        <v>N/A</v>
      </c>
      <c r="R458" s="3" t="str">
        <f t="shared" si="159"/>
        <v>N/A</v>
      </c>
      <c r="S458" s="3" t="str">
        <f t="shared" si="160"/>
        <v>N/A</v>
      </c>
      <c r="T458" s="3" t="str">
        <f t="shared" si="161"/>
        <v>N/A</v>
      </c>
      <c r="U458" s="3" t="str">
        <f t="shared" si="162"/>
        <v>N/A</v>
      </c>
      <c r="V458" s="3" t="str">
        <f t="shared" si="163"/>
        <v>N/A</v>
      </c>
      <c r="W458" s="3" t="str">
        <f t="shared" si="164"/>
        <v>N/A</v>
      </c>
      <c r="X458" s="3" t="str">
        <f t="shared" si="165"/>
        <v>N/A</v>
      </c>
      <c r="Y458" s="3" t="str">
        <f t="shared" si="166"/>
        <v>N/A</v>
      </c>
      <c r="Z458" s="3" t="str">
        <f t="shared" si="167"/>
        <v>N/A</v>
      </c>
      <c r="AA458" s="3" t="str">
        <f t="shared" si="168"/>
        <v>N/A</v>
      </c>
      <c r="AB458" s="3" t="str">
        <f t="shared" si="169"/>
        <v>N/A</v>
      </c>
      <c r="AC458" s="3" t="str">
        <f t="shared" si="170"/>
        <v>N/A</v>
      </c>
      <c r="AD458" s="3" t="str">
        <f t="shared" si="171"/>
        <v>not eligible</v>
      </c>
    </row>
    <row r="459" spans="1:30" x14ac:dyDescent="0.35">
      <c r="A459" t="s">
        <v>180</v>
      </c>
      <c r="B459" t="s">
        <v>342</v>
      </c>
      <c r="C459" t="s">
        <v>702</v>
      </c>
      <c r="E459" s="1">
        <v>1969</v>
      </c>
      <c r="F459" s="2" t="s">
        <v>1605</v>
      </c>
      <c r="G459" s="2">
        <v>4.8600000000000003</v>
      </c>
      <c r="H459" t="s">
        <v>1197</v>
      </c>
      <c r="I459" s="3">
        <f t="shared" si="172"/>
        <v>11814</v>
      </c>
      <c r="J459" s="3">
        <f t="shared" si="173"/>
        <v>12050.28</v>
      </c>
      <c r="K459" s="3">
        <f t="shared" si="174"/>
        <v>12306.25</v>
      </c>
      <c r="L459" s="3">
        <f t="shared" si="175"/>
        <v>12463.77</v>
      </c>
      <c r="M459" t="str">
        <f t="shared" si="154"/>
        <v>N/A</v>
      </c>
      <c r="N459" s="3" t="str">
        <f t="shared" si="155"/>
        <v>N/A</v>
      </c>
      <c r="O459" s="3" t="str">
        <f t="shared" si="156"/>
        <v>N/A</v>
      </c>
      <c r="P459" s="3" t="str">
        <f t="shared" si="157"/>
        <v>N/A</v>
      </c>
      <c r="Q459" s="3" t="str">
        <f t="shared" si="158"/>
        <v>N/A</v>
      </c>
      <c r="R459" s="3" t="str">
        <f t="shared" si="159"/>
        <v>N/A</v>
      </c>
      <c r="S459" s="3" t="str">
        <f t="shared" si="160"/>
        <v>N/A</v>
      </c>
      <c r="T459" s="3" t="str">
        <f t="shared" si="161"/>
        <v>N/A</v>
      </c>
      <c r="U459" s="3" t="str">
        <f t="shared" si="162"/>
        <v>N/A</v>
      </c>
      <c r="V459" s="3" t="str">
        <f t="shared" si="163"/>
        <v>N/A</v>
      </c>
      <c r="W459" s="3" t="str">
        <f t="shared" si="164"/>
        <v>N/A</v>
      </c>
      <c r="X459" s="3" t="str">
        <f t="shared" si="165"/>
        <v>N/A</v>
      </c>
      <c r="Y459" s="3" t="str">
        <f t="shared" si="166"/>
        <v>N/A</v>
      </c>
      <c r="Z459" s="3" t="str">
        <f t="shared" si="167"/>
        <v>N/A</v>
      </c>
      <c r="AA459" s="3" t="str">
        <f t="shared" si="168"/>
        <v>N/A</v>
      </c>
      <c r="AB459" s="3" t="str">
        <f t="shared" si="169"/>
        <v>N/A</v>
      </c>
      <c r="AC459" s="3" t="str">
        <f t="shared" si="170"/>
        <v>N/A</v>
      </c>
      <c r="AD459" s="3">
        <f t="shared" si="171"/>
        <v>12050.28</v>
      </c>
    </row>
    <row r="460" spans="1:30" x14ac:dyDescent="0.35">
      <c r="A460" t="s">
        <v>180</v>
      </c>
      <c r="B460" t="s">
        <v>235</v>
      </c>
      <c r="C460" t="s">
        <v>708</v>
      </c>
      <c r="E460" s="1">
        <v>1702</v>
      </c>
      <c r="F460" s="2" t="s">
        <v>1205</v>
      </c>
      <c r="G460" s="2">
        <v>4.0999999999999996</v>
      </c>
      <c r="H460" t="s">
        <v>1197</v>
      </c>
      <c r="I460" s="3">
        <f t="shared" si="172"/>
        <v>10212</v>
      </c>
      <c r="J460" s="3">
        <f t="shared" si="173"/>
        <v>10416.24</v>
      </c>
      <c r="K460" s="3">
        <f t="shared" si="174"/>
        <v>10637.5</v>
      </c>
      <c r="L460" s="3">
        <f t="shared" si="175"/>
        <v>10773.66</v>
      </c>
      <c r="M460" t="str">
        <f t="shared" si="154"/>
        <v>N/A</v>
      </c>
      <c r="N460" s="3" t="str">
        <f t="shared" si="155"/>
        <v>N/A</v>
      </c>
      <c r="O460" s="3" t="str">
        <f t="shared" si="156"/>
        <v>N/A</v>
      </c>
      <c r="P460" s="3" t="str">
        <f t="shared" si="157"/>
        <v>N/A</v>
      </c>
      <c r="Q460" s="3" t="str">
        <f t="shared" si="158"/>
        <v>N/A</v>
      </c>
      <c r="R460" s="3" t="str">
        <f t="shared" si="159"/>
        <v>N/A</v>
      </c>
      <c r="S460" s="3" t="str">
        <f t="shared" si="160"/>
        <v>N/A</v>
      </c>
      <c r="T460" s="3" t="str">
        <f t="shared" si="161"/>
        <v>N/A</v>
      </c>
      <c r="U460" s="3" t="str">
        <f t="shared" si="162"/>
        <v>N/A</v>
      </c>
      <c r="V460" s="3" t="str">
        <f t="shared" si="163"/>
        <v>N/A</v>
      </c>
      <c r="W460" s="3" t="str">
        <f t="shared" si="164"/>
        <v>N/A</v>
      </c>
      <c r="X460" s="3" t="str">
        <f t="shared" si="165"/>
        <v>N/A</v>
      </c>
      <c r="Y460" s="3" t="str">
        <f t="shared" si="166"/>
        <v>N/A</v>
      </c>
      <c r="Z460" s="3" t="str">
        <f t="shared" si="167"/>
        <v>N/A</v>
      </c>
      <c r="AA460" s="3" t="str">
        <f t="shared" si="168"/>
        <v>N/A</v>
      </c>
      <c r="AB460" s="3" t="str">
        <f t="shared" si="169"/>
        <v>N/A</v>
      </c>
      <c r="AC460" s="3" t="str">
        <f t="shared" si="170"/>
        <v>N/A</v>
      </c>
      <c r="AD460" s="3">
        <f t="shared" si="171"/>
        <v>10416.24</v>
      </c>
    </row>
    <row r="461" spans="1:30" x14ac:dyDescent="0.35">
      <c r="A461" t="s">
        <v>180</v>
      </c>
      <c r="B461" t="s">
        <v>219</v>
      </c>
      <c r="C461" t="s">
        <v>709</v>
      </c>
      <c r="E461" s="1">
        <v>2212</v>
      </c>
      <c r="F461" s="2" t="s">
        <v>1198</v>
      </c>
      <c r="G461" s="2">
        <v>4.46</v>
      </c>
      <c r="H461" t="s">
        <v>1197</v>
      </c>
      <c r="I461" s="3">
        <f t="shared" si="172"/>
        <v>13272</v>
      </c>
      <c r="J461" s="3">
        <f t="shared" si="173"/>
        <v>13537.44</v>
      </c>
      <c r="K461" s="3">
        <f t="shared" si="174"/>
        <v>13825</v>
      </c>
      <c r="L461" s="3">
        <f t="shared" si="175"/>
        <v>14001.960000000001</v>
      </c>
      <c r="M461" t="str">
        <f t="shared" si="154"/>
        <v>N/A</v>
      </c>
      <c r="N461" s="3" t="str">
        <f t="shared" si="155"/>
        <v>N/A</v>
      </c>
      <c r="O461" s="3" t="str">
        <f t="shared" si="156"/>
        <v>N/A</v>
      </c>
      <c r="P461" s="3" t="str">
        <f t="shared" si="157"/>
        <v>N/A</v>
      </c>
      <c r="Q461" s="3" t="str">
        <f t="shared" si="158"/>
        <v>N/A</v>
      </c>
      <c r="R461" s="3" t="str">
        <f t="shared" si="159"/>
        <v>N/A</v>
      </c>
      <c r="S461" s="3" t="str">
        <f t="shared" si="160"/>
        <v>N/A</v>
      </c>
      <c r="T461" s="3" t="str">
        <f t="shared" si="161"/>
        <v>N/A</v>
      </c>
      <c r="U461" s="3" t="str">
        <f t="shared" si="162"/>
        <v>N/A</v>
      </c>
      <c r="V461" s="3" t="str">
        <f t="shared" si="163"/>
        <v>N/A</v>
      </c>
      <c r="W461" s="3" t="str">
        <f t="shared" si="164"/>
        <v>N/A</v>
      </c>
      <c r="X461" s="3" t="str">
        <f t="shared" si="165"/>
        <v>N/A</v>
      </c>
      <c r="Y461" s="3" t="str">
        <f t="shared" si="166"/>
        <v>N/A</v>
      </c>
      <c r="Z461" s="3" t="str">
        <f t="shared" si="167"/>
        <v>N/A</v>
      </c>
      <c r="AA461" s="3" t="str">
        <f t="shared" si="168"/>
        <v>N/A</v>
      </c>
      <c r="AB461" s="3" t="str">
        <f t="shared" si="169"/>
        <v>N/A</v>
      </c>
      <c r="AC461" s="3" t="str">
        <f t="shared" si="170"/>
        <v>N/A</v>
      </c>
      <c r="AD461" s="3">
        <f t="shared" si="171"/>
        <v>13537.44</v>
      </c>
    </row>
    <row r="462" spans="1:30" x14ac:dyDescent="0.35">
      <c r="A462" t="s">
        <v>180</v>
      </c>
      <c r="B462" t="s">
        <v>219</v>
      </c>
      <c r="C462" t="s">
        <v>716</v>
      </c>
      <c r="E462">
        <v>385</v>
      </c>
      <c r="F462" s="2" t="s">
        <v>1581</v>
      </c>
      <c r="G462" s="2">
        <v>0.78</v>
      </c>
      <c r="H462" t="s">
        <v>1197</v>
      </c>
      <c r="I462" s="3" t="str">
        <f t="shared" si="172"/>
        <v>not eligible</v>
      </c>
      <c r="J462" s="3" t="str">
        <f t="shared" si="173"/>
        <v>not eligible</v>
      </c>
      <c r="K462" s="3" t="str">
        <f t="shared" si="174"/>
        <v>not eligible</v>
      </c>
      <c r="L462" s="3" t="str">
        <f t="shared" si="175"/>
        <v>not eligible</v>
      </c>
      <c r="M462" t="str">
        <f t="shared" si="154"/>
        <v>N/A</v>
      </c>
      <c r="N462" s="3" t="str">
        <f t="shared" si="155"/>
        <v>N/A</v>
      </c>
      <c r="O462" s="3" t="str">
        <f t="shared" si="156"/>
        <v>N/A</v>
      </c>
      <c r="P462" s="3" t="str">
        <f t="shared" si="157"/>
        <v>N/A</v>
      </c>
      <c r="Q462" s="3" t="str">
        <f t="shared" si="158"/>
        <v>N/A</v>
      </c>
      <c r="R462" s="3" t="str">
        <f t="shared" si="159"/>
        <v>N/A</v>
      </c>
      <c r="S462" s="3" t="str">
        <f t="shared" si="160"/>
        <v>N/A</v>
      </c>
      <c r="T462" s="3" t="str">
        <f t="shared" si="161"/>
        <v>N/A</v>
      </c>
      <c r="U462" s="3" t="str">
        <f t="shared" si="162"/>
        <v>N/A</v>
      </c>
      <c r="V462" s="3" t="str">
        <f t="shared" si="163"/>
        <v>N/A</v>
      </c>
      <c r="W462" s="3" t="str">
        <f t="shared" si="164"/>
        <v>N/A</v>
      </c>
      <c r="X462" s="3" t="str">
        <f t="shared" si="165"/>
        <v>N/A</v>
      </c>
      <c r="Y462" s="3" t="str">
        <f t="shared" si="166"/>
        <v>N/A</v>
      </c>
      <c r="Z462" s="3" t="str">
        <f t="shared" si="167"/>
        <v>N/A</v>
      </c>
      <c r="AA462" s="3" t="str">
        <f t="shared" si="168"/>
        <v>N/A</v>
      </c>
      <c r="AB462" s="3" t="str">
        <f t="shared" si="169"/>
        <v>N/A</v>
      </c>
      <c r="AC462" s="3" t="str">
        <f t="shared" si="170"/>
        <v>N/A</v>
      </c>
      <c r="AD462" s="3" t="str">
        <f t="shared" si="171"/>
        <v>not eligible</v>
      </c>
    </row>
    <row r="463" spans="1:30" x14ac:dyDescent="0.35">
      <c r="A463" t="s">
        <v>180</v>
      </c>
      <c r="B463" t="s">
        <v>360</v>
      </c>
      <c r="C463" t="s">
        <v>726</v>
      </c>
      <c r="E463">
        <v>752</v>
      </c>
      <c r="F463" s="2" t="s">
        <v>1220</v>
      </c>
      <c r="G463" s="2">
        <v>2.0499999999999998</v>
      </c>
      <c r="H463" t="s">
        <v>1197</v>
      </c>
      <c r="I463" s="3" t="str">
        <f t="shared" si="172"/>
        <v>not eligible</v>
      </c>
      <c r="J463" s="3" t="str">
        <f t="shared" si="173"/>
        <v>not eligible</v>
      </c>
      <c r="K463" s="3" t="str">
        <f t="shared" si="174"/>
        <v>not eligible</v>
      </c>
      <c r="L463" s="3" t="str">
        <f t="shared" si="175"/>
        <v>not eligible</v>
      </c>
      <c r="M463" t="str">
        <f t="shared" si="154"/>
        <v>N/A</v>
      </c>
      <c r="N463" s="3" t="str">
        <f t="shared" si="155"/>
        <v>N/A</v>
      </c>
      <c r="O463" s="3" t="str">
        <f t="shared" si="156"/>
        <v>N/A</v>
      </c>
      <c r="P463" s="3" t="str">
        <f t="shared" si="157"/>
        <v>N/A</v>
      </c>
      <c r="Q463" s="3" t="str">
        <f t="shared" si="158"/>
        <v>N/A</v>
      </c>
      <c r="R463" s="3" t="str">
        <f t="shared" si="159"/>
        <v>N/A</v>
      </c>
      <c r="S463" s="3" t="str">
        <f t="shared" si="160"/>
        <v>N/A</v>
      </c>
      <c r="T463" s="3" t="str">
        <f t="shared" si="161"/>
        <v>N/A</v>
      </c>
      <c r="U463" s="3" t="str">
        <f t="shared" si="162"/>
        <v>N/A</v>
      </c>
      <c r="V463" s="3" t="str">
        <f t="shared" si="163"/>
        <v>N/A</v>
      </c>
      <c r="W463" s="3" t="str">
        <f t="shared" si="164"/>
        <v>N/A</v>
      </c>
      <c r="X463" s="3" t="str">
        <f t="shared" si="165"/>
        <v>N/A</v>
      </c>
      <c r="Y463" s="3" t="str">
        <f t="shared" si="166"/>
        <v>N/A</v>
      </c>
      <c r="Z463" s="3" t="str">
        <f t="shared" si="167"/>
        <v>N/A</v>
      </c>
      <c r="AA463" s="3" t="str">
        <f t="shared" si="168"/>
        <v>N/A</v>
      </c>
      <c r="AB463" s="3" t="str">
        <f t="shared" si="169"/>
        <v>N/A</v>
      </c>
      <c r="AC463" s="3" t="str">
        <f t="shared" si="170"/>
        <v>N/A</v>
      </c>
      <c r="AD463" s="3" t="str">
        <f t="shared" si="171"/>
        <v>not eligible</v>
      </c>
    </row>
    <row r="464" spans="1:30" x14ac:dyDescent="0.35">
      <c r="A464" t="s">
        <v>180</v>
      </c>
      <c r="B464" t="s">
        <v>299</v>
      </c>
      <c r="C464" t="s">
        <v>733</v>
      </c>
      <c r="E464">
        <v>841</v>
      </c>
      <c r="F464" s="2" t="s">
        <v>1620</v>
      </c>
      <c r="G464" s="2">
        <v>2.1</v>
      </c>
      <c r="H464" t="s">
        <v>1197</v>
      </c>
      <c r="I464" s="3" t="str">
        <f t="shared" si="172"/>
        <v>not eligible</v>
      </c>
      <c r="J464" s="3" t="str">
        <f t="shared" si="173"/>
        <v>not eligible</v>
      </c>
      <c r="K464" s="3" t="str">
        <f t="shared" si="174"/>
        <v>not eligible</v>
      </c>
      <c r="L464" s="3" t="str">
        <f t="shared" si="175"/>
        <v>not eligible</v>
      </c>
      <c r="M464" t="str">
        <f t="shared" si="154"/>
        <v>N/A</v>
      </c>
      <c r="N464" s="3" t="str">
        <f t="shared" si="155"/>
        <v>N/A</v>
      </c>
      <c r="O464" s="3" t="str">
        <f t="shared" si="156"/>
        <v>N/A</v>
      </c>
      <c r="P464" s="3" t="str">
        <f t="shared" si="157"/>
        <v>N/A</v>
      </c>
      <c r="Q464" s="3" t="str">
        <f t="shared" si="158"/>
        <v>N/A</v>
      </c>
      <c r="R464" s="3" t="str">
        <f t="shared" si="159"/>
        <v>N/A</v>
      </c>
      <c r="S464" s="3" t="str">
        <f t="shared" si="160"/>
        <v>N/A</v>
      </c>
      <c r="T464" s="3" t="str">
        <f t="shared" si="161"/>
        <v>N/A</v>
      </c>
      <c r="U464" s="3" t="str">
        <f t="shared" si="162"/>
        <v>N/A</v>
      </c>
      <c r="V464" s="3" t="str">
        <f t="shared" si="163"/>
        <v>N/A</v>
      </c>
      <c r="W464" s="3" t="str">
        <f t="shared" si="164"/>
        <v>N/A</v>
      </c>
      <c r="X464" s="3" t="str">
        <f t="shared" si="165"/>
        <v>N/A</v>
      </c>
      <c r="Y464" s="3" t="str">
        <f t="shared" si="166"/>
        <v>N/A</v>
      </c>
      <c r="Z464" s="3" t="str">
        <f t="shared" si="167"/>
        <v>N/A</v>
      </c>
      <c r="AA464" s="3" t="str">
        <f t="shared" si="168"/>
        <v>N/A</v>
      </c>
      <c r="AB464" s="3" t="str">
        <f t="shared" si="169"/>
        <v>N/A</v>
      </c>
      <c r="AC464" s="3" t="str">
        <f t="shared" si="170"/>
        <v>N/A</v>
      </c>
      <c r="AD464" s="3" t="str">
        <f t="shared" si="171"/>
        <v>not eligible</v>
      </c>
    </row>
    <row r="465" spans="1:30" x14ac:dyDescent="0.35">
      <c r="A465" t="s">
        <v>180</v>
      </c>
      <c r="B465" t="s">
        <v>309</v>
      </c>
      <c r="C465" t="s">
        <v>735</v>
      </c>
      <c r="E465">
        <v>346</v>
      </c>
      <c r="F465" s="2" t="s">
        <v>1646</v>
      </c>
      <c r="G465" s="2">
        <v>0.9</v>
      </c>
      <c r="H465" t="s">
        <v>1197</v>
      </c>
      <c r="I465" s="3" t="str">
        <f t="shared" si="172"/>
        <v>not eligible</v>
      </c>
      <c r="J465" s="3" t="str">
        <f t="shared" si="173"/>
        <v>not eligible</v>
      </c>
      <c r="K465" s="3" t="str">
        <f t="shared" si="174"/>
        <v>not eligible</v>
      </c>
      <c r="L465" s="3" t="str">
        <f t="shared" si="175"/>
        <v>not eligible</v>
      </c>
      <c r="M465" t="str">
        <f t="shared" si="154"/>
        <v>N/A</v>
      </c>
      <c r="N465" s="3" t="str">
        <f t="shared" si="155"/>
        <v>N/A</v>
      </c>
      <c r="O465" s="3" t="str">
        <f t="shared" si="156"/>
        <v>N/A</v>
      </c>
      <c r="P465" s="3" t="str">
        <f t="shared" si="157"/>
        <v>N/A</v>
      </c>
      <c r="Q465" s="3" t="str">
        <f t="shared" si="158"/>
        <v>N/A</v>
      </c>
      <c r="R465" s="3" t="str">
        <f t="shared" si="159"/>
        <v>N/A</v>
      </c>
      <c r="S465" s="3" t="str">
        <f t="shared" si="160"/>
        <v>N/A</v>
      </c>
      <c r="T465" s="3" t="str">
        <f t="shared" si="161"/>
        <v>N/A</v>
      </c>
      <c r="U465" s="3" t="str">
        <f t="shared" si="162"/>
        <v>N/A</v>
      </c>
      <c r="V465" s="3" t="str">
        <f t="shared" si="163"/>
        <v>N/A</v>
      </c>
      <c r="W465" s="3" t="str">
        <f t="shared" si="164"/>
        <v>N/A</v>
      </c>
      <c r="X465" s="3" t="str">
        <f t="shared" si="165"/>
        <v>N/A</v>
      </c>
      <c r="Y465" s="3" t="str">
        <f t="shared" si="166"/>
        <v>N/A</v>
      </c>
      <c r="Z465" s="3" t="str">
        <f t="shared" si="167"/>
        <v>N/A</v>
      </c>
      <c r="AA465" s="3" t="str">
        <f t="shared" si="168"/>
        <v>N/A</v>
      </c>
      <c r="AB465" s="3" t="str">
        <f t="shared" si="169"/>
        <v>N/A</v>
      </c>
      <c r="AC465" s="3" t="str">
        <f t="shared" si="170"/>
        <v>N/A</v>
      </c>
      <c r="AD465" s="3" t="str">
        <f t="shared" si="171"/>
        <v>not eligible</v>
      </c>
    </row>
    <row r="466" spans="1:30" x14ac:dyDescent="0.35">
      <c r="A466" t="s">
        <v>180</v>
      </c>
      <c r="B466" t="s">
        <v>397</v>
      </c>
      <c r="C466" t="s">
        <v>738</v>
      </c>
      <c r="E466" s="1">
        <v>10194</v>
      </c>
      <c r="F466" s="2" t="s">
        <v>1600</v>
      </c>
      <c r="G466" s="2">
        <v>24.67</v>
      </c>
      <c r="H466" t="s">
        <v>1197</v>
      </c>
      <c r="I466" s="3">
        <f t="shared" si="172"/>
        <v>61164</v>
      </c>
      <c r="J466" s="3">
        <f t="shared" si="173"/>
        <v>62387.28</v>
      </c>
      <c r="K466" s="3">
        <f t="shared" si="174"/>
        <v>63712.5</v>
      </c>
      <c r="L466" s="3">
        <f t="shared" si="175"/>
        <v>64528.020000000004</v>
      </c>
      <c r="M466" t="str">
        <f t="shared" si="154"/>
        <v>N/A</v>
      </c>
      <c r="N466" s="3" t="str">
        <f t="shared" si="155"/>
        <v>N/A</v>
      </c>
      <c r="O466" s="3" t="str">
        <f t="shared" si="156"/>
        <v>N/A</v>
      </c>
      <c r="P466" s="3" t="str">
        <f t="shared" si="157"/>
        <v>N/A</v>
      </c>
      <c r="Q466" s="3" t="str">
        <f t="shared" si="158"/>
        <v>N/A</v>
      </c>
      <c r="R466" s="3" t="str">
        <f t="shared" si="159"/>
        <v>N/A</v>
      </c>
      <c r="S466" s="3" t="str">
        <f t="shared" si="160"/>
        <v>N/A</v>
      </c>
      <c r="T466" s="3" t="str">
        <f t="shared" si="161"/>
        <v>N/A</v>
      </c>
      <c r="U466" s="3" t="str">
        <f t="shared" si="162"/>
        <v>N/A</v>
      </c>
      <c r="V466" s="3" t="str">
        <f t="shared" si="163"/>
        <v>N/A</v>
      </c>
      <c r="W466" s="3" t="str">
        <f t="shared" si="164"/>
        <v>N/A</v>
      </c>
      <c r="X466" s="3" t="str">
        <f t="shared" si="165"/>
        <v>N/A</v>
      </c>
      <c r="Y466" s="3" t="str">
        <f t="shared" si="166"/>
        <v>N/A</v>
      </c>
      <c r="Z466" s="3" t="str">
        <f t="shared" si="167"/>
        <v>N/A</v>
      </c>
      <c r="AA466" s="3" t="str">
        <f t="shared" si="168"/>
        <v>N/A</v>
      </c>
      <c r="AB466" s="3" t="str">
        <f t="shared" si="169"/>
        <v>N/A</v>
      </c>
      <c r="AC466" s="3" t="str">
        <f t="shared" si="170"/>
        <v>N/A</v>
      </c>
      <c r="AD466" s="3">
        <f t="shared" si="171"/>
        <v>62387.28</v>
      </c>
    </row>
    <row r="467" spans="1:30" x14ac:dyDescent="0.35">
      <c r="A467" t="s">
        <v>180</v>
      </c>
      <c r="B467" t="s">
        <v>667</v>
      </c>
      <c r="C467" t="s">
        <v>754</v>
      </c>
      <c r="E467">
        <v>811</v>
      </c>
      <c r="F467" s="2" t="s">
        <v>1631</v>
      </c>
      <c r="G467" s="2">
        <v>1.83</v>
      </c>
      <c r="H467" t="s">
        <v>1197</v>
      </c>
      <c r="I467" s="3" t="str">
        <f t="shared" si="172"/>
        <v>not eligible</v>
      </c>
      <c r="J467" s="3" t="str">
        <f t="shared" si="173"/>
        <v>not eligible</v>
      </c>
      <c r="K467" s="3" t="str">
        <f t="shared" si="174"/>
        <v>not eligible</v>
      </c>
      <c r="L467" s="3" t="str">
        <f t="shared" si="175"/>
        <v>not eligible</v>
      </c>
      <c r="M467" t="str">
        <f t="shared" si="154"/>
        <v>N/A</v>
      </c>
      <c r="N467" s="3" t="str">
        <f t="shared" si="155"/>
        <v>N/A</v>
      </c>
      <c r="O467" s="3" t="str">
        <f t="shared" si="156"/>
        <v>N/A</v>
      </c>
      <c r="P467" s="3" t="str">
        <f t="shared" si="157"/>
        <v>N/A</v>
      </c>
      <c r="Q467" s="3" t="str">
        <f t="shared" si="158"/>
        <v>N/A</v>
      </c>
      <c r="R467" s="3" t="str">
        <f t="shared" si="159"/>
        <v>N/A</v>
      </c>
      <c r="S467" s="3" t="str">
        <f t="shared" si="160"/>
        <v>N/A</v>
      </c>
      <c r="T467" s="3" t="str">
        <f t="shared" si="161"/>
        <v>N/A</v>
      </c>
      <c r="U467" s="3" t="str">
        <f t="shared" si="162"/>
        <v>N/A</v>
      </c>
      <c r="V467" s="3" t="str">
        <f t="shared" si="163"/>
        <v>N/A</v>
      </c>
      <c r="W467" s="3" t="str">
        <f t="shared" si="164"/>
        <v>N/A</v>
      </c>
      <c r="X467" s="3" t="str">
        <f t="shared" si="165"/>
        <v>N/A</v>
      </c>
      <c r="Y467" s="3" t="str">
        <f t="shared" si="166"/>
        <v>N/A</v>
      </c>
      <c r="Z467" s="3" t="str">
        <f t="shared" si="167"/>
        <v>N/A</v>
      </c>
      <c r="AA467" s="3" t="str">
        <f t="shared" si="168"/>
        <v>N/A</v>
      </c>
      <c r="AB467" s="3" t="str">
        <f t="shared" si="169"/>
        <v>N/A</v>
      </c>
      <c r="AC467" s="3" t="str">
        <f t="shared" si="170"/>
        <v>N/A</v>
      </c>
      <c r="AD467" s="3" t="str">
        <f t="shared" si="171"/>
        <v>not eligible</v>
      </c>
    </row>
    <row r="468" spans="1:30" x14ac:dyDescent="0.35">
      <c r="A468" t="s">
        <v>180</v>
      </c>
      <c r="B468" t="s">
        <v>515</v>
      </c>
      <c r="C468" t="s">
        <v>757</v>
      </c>
      <c r="E468" s="1">
        <v>3317</v>
      </c>
      <c r="F468" s="2" t="s">
        <v>1635</v>
      </c>
      <c r="G468" s="2">
        <v>8.4499999999999993</v>
      </c>
      <c r="H468" t="s">
        <v>1197</v>
      </c>
      <c r="I468" s="3">
        <f t="shared" si="172"/>
        <v>19902</v>
      </c>
      <c r="J468" s="3">
        <f t="shared" si="173"/>
        <v>20300.04</v>
      </c>
      <c r="K468" s="3">
        <f t="shared" si="174"/>
        <v>20731.25</v>
      </c>
      <c r="L468" s="3">
        <f t="shared" si="175"/>
        <v>20996.61</v>
      </c>
      <c r="M468" t="str">
        <f t="shared" si="154"/>
        <v>N/A</v>
      </c>
      <c r="N468" s="3" t="str">
        <f t="shared" si="155"/>
        <v>N/A</v>
      </c>
      <c r="O468" s="3" t="str">
        <f t="shared" si="156"/>
        <v>N/A</v>
      </c>
      <c r="P468" s="3" t="str">
        <f t="shared" si="157"/>
        <v>N/A</v>
      </c>
      <c r="Q468" s="3" t="str">
        <f t="shared" si="158"/>
        <v>N/A</v>
      </c>
      <c r="R468" s="3" t="str">
        <f t="shared" si="159"/>
        <v>N/A</v>
      </c>
      <c r="S468" s="3" t="str">
        <f t="shared" si="160"/>
        <v>N/A</v>
      </c>
      <c r="T468" s="3" t="str">
        <f t="shared" si="161"/>
        <v>N/A</v>
      </c>
      <c r="U468" s="3" t="str">
        <f t="shared" si="162"/>
        <v>N/A</v>
      </c>
      <c r="V468" s="3" t="str">
        <f t="shared" si="163"/>
        <v>N/A</v>
      </c>
      <c r="W468" s="3" t="str">
        <f t="shared" si="164"/>
        <v>N/A</v>
      </c>
      <c r="X468" s="3" t="str">
        <f t="shared" si="165"/>
        <v>N/A</v>
      </c>
      <c r="Y468" s="3" t="str">
        <f t="shared" si="166"/>
        <v>N/A</v>
      </c>
      <c r="Z468" s="3" t="str">
        <f t="shared" si="167"/>
        <v>N/A</v>
      </c>
      <c r="AA468" s="3" t="str">
        <f t="shared" si="168"/>
        <v>N/A</v>
      </c>
      <c r="AB468" s="3" t="str">
        <f t="shared" si="169"/>
        <v>N/A</v>
      </c>
      <c r="AC468" s="3" t="str">
        <f t="shared" si="170"/>
        <v>N/A</v>
      </c>
      <c r="AD468" s="3">
        <f t="shared" si="171"/>
        <v>20300.04</v>
      </c>
    </row>
    <row r="469" spans="1:30" x14ac:dyDescent="0.35">
      <c r="A469" t="s">
        <v>180</v>
      </c>
      <c r="B469" t="s">
        <v>360</v>
      </c>
      <c r="C469" t="s">
        <v>765</v>
      </c>
      <c r="E469">
        <v>92</v>
      </c>
      <c r="F469" s="2" t="s">
        <v>1585</v>
      </c>
      <c r="G469" s="2">
        <v>0.25</v>
      </c>
      <c r="H469" t="s">
        <v>1197</v>
      </c>
      <c r="I469" s="3" t="str">
        <f t="shared" si="172"/>
        <v>not eligible</v>
      </c>
      <c r="J469" s="3" t="str">
        <f t="shared" si="173"/>
        <v>not eligible</v>
      </c>
      <c r="K469" s="3" t="str">
        <f t="shared" si="174"/>
        <v>not eligible</v>
      </c>
      <c r="L469" s="3" t="str">
        <f t="shared" si="175"/>
        <v>not eligible</v>
      </c>
      <c r="M469" t="str">
        <f t="shared" si="154"/>
        <v>N/A</v>
      </c>
      <c r="N469" s="3" t="str">
        <f t="shared" si="155"/>
        <v>N/A</v>
      </c>
      <c r="O469" s="3" t="str">
        <f t="shared" si="156"/>
        <v>N/A</v>
      </c>
      <c r="P469" s="3" t="str">
        <f t="shared" si="157"/>
        <v>N/A</v>
      </c>
      <c r="Q469" s="3" t="str">
        <f t="shared" si="158"/>
        <v>N/A</v>
      </c>
      <c r="R469" s="3" t="str">
        <f t="shared" si="159"/>
        <v>N/A</v>
      </c>
      <c r="S469" s="3" t="str">
        <f t="shared" si="160"/>
        <v>N/A</v>
      </c>
      <c r="T469" s="3" t="str">
        <f t="shared" si="161"/>
        <v>N/A</v>
      </c>
      <c r="U469" s="3" t="str">
        <f t="shared" si="162"/>
        <v>N/A</v>
      </c>
      <c r="V469" s="3" t="str">
        <f t="shared" si="163"/>
        <v>N/A</v>
      </c>
      <c r="W469" s="3" t="str">
        <f t="shared" si="164"/>
        <v>N/A</v>
      </c>
      <c r="X469" s="3" t="str">
        <f t="shared" si="165"/>
        <v>N/A</v>
      </c>
      <c r="Y469" s="3" t="str">
        <f t="shared" si="166"/>
        <v>N/A</v>
      </c>
      <c r="Z469" s="3" t="str">
        <f t="shared" si="167"/>
        <v>N/A</v>
      </c>
      <c r="AA469" s="3" t="str">
        <f t="shared" si="168"/>
        <v>N/A</v>
      </c>
      <c r="AB469" s="3" t="str">
        <f t="shared" si="169"/>
        <v>N/A</v>
      </c>
      <c r="AC469" s="3" t="str">
        <f t="shared" si="170"/>
        <v>N/A</v>
      </c>
      <c r="AD469" s="3" t="str">
        <f t="shared" si="171"/>
        <v>not eligible</v>
      </c>
    </row>
    <row r="470" spans="1:30" x14ac:dyDescent="0.35">
      <c r="A470" t="s">
        <v>180</v>
      </c>
      <c r="B470" t="s">
        <v>432</v>
      </c>
      <c r="C470" t="s">
        <v>768</v>
      </c>
      <c r="E470">
        <v>217</v>
      </c>
      <c r="F470" s="2" t="s">
        <v>1634</v>
      </c>
      <c r="G470" s="2">
        <v>0.54</v>
      </c>
      <c r="H470" t="s">
        <v>1197</v>
      </c>
      <c r="I470" s="3" t="str">
        <f t="shared" si="172"/>
        <v>not eligible</v>
      </c>
      <c r="J470" s="3" t="str">
        <f t="shared" si="173"/>
        <v>not eligible</v>
      </c>
      <c r="K470" s="3" t="str">
        <f t="shared" si="174"/>
        <v>not eligible</v>
      </c>
      <c r="L470" s="3" t="str">
        <f t="shared" si="175"/>
        <v>not eligible</v>
      </c>
      <c r="M470" t="str">
        <f t="shared" si="154"/>
        <v>N/A</v>
      </c>
      <c r="N470" s="3" t="str">
        <f t="shared" si="155"/>
        <v>N/A</v>
      </c>
      <c r="O470" s="3" t="str">
        <f t="shared" si="156"/>
        <v>N/A</v>
      </c>
      <c r="P470" s="3" t="str">
        <f t="shared" si="157"/>
        <v>N/A</v>
      </c>
      <c r="Q470" s="3" t="str">
        <f t="shared" si="158"/>
        <v>N/A</v>
      </c>
      <c r="R470" s="3" t="str">
        <f t="shared" si="159"/>
        <v>N/A</v>
      </c>
      <c r="S470" s="3" t="str">
        <f t="shared" si="160"/>
        <v>N/A</v>
      </c>
      <c r="T470" s="3" t="str">
        <f t="shared" si="161"/>
        <v>N/A</v>
      </c>
      <c r="U470" s="3" t="str">
        <f t="shared" si="162"/>
        <v>N/A</v>
      </c>
      <c r="V470" s="3" t="str">
        <f t="shared" si="163"/>
        <v>N/A</v>
      </c>
      <c r="W470" s="3" t="str">
        <f t="shared" si="164"/>
        <v>N/A</v>
      </c>
      <c r="X470" s="3" t="str">
        <f t="shared" si="165"/>
        <v>N/A</v>
      </c>
      <c r="Y470" s="3" t="str">
        <f t="shared" si="166"/>
        <v>N/A</v>
      </c>
      <c r="Z470" s="3" t="str">
        <f t="shared" si="167"/>
        <v>N/A</v>
      </c>
      <c r="AA470" s="3" t="str">
        <f t="shared" si="168"/>
        <v>N/A</v>
      </c>
      <c r="AB470" s="3" t="str">
        <f t="shared" si="169"/>
        <v>N/A</v>
      </c>
      <c r="AC470" s="3" t="str">
        <f t="shared" si="170"/>
        <v>N/A</v>
      </c>
      <c r="AD470" s="3" t="str">
        <f t="shared" si="171"/>
        <v>not eligible</v>
      </c>
    </row>
    <row r="471" spans="1:30" x14ac:dyDescent="0.35">
      <c r="A471" t="s">
        <v>180</v>
      </c>
      <c r="B471" t="s">
        <v>313</v>
      </c>
      <c r="C471" t="s">
        <v>777</v>
      </c>
      <c r="E471">
        <v>384</v>
      </c>
      <c r="F471" s="2" t="s">
        <v>1633</v>
      </c>
      <c r="G471" s="2">
        <v>0.94</v>
      </c>
      <c r="H471" t="s">
        <v>1197</v>
      </c>
      <c r="I471" s="3" t="str">
        <f t="shared" si="172"/>
        <v>not eligible</v>
      </c>
      <c r="J471" s="3" t="str">
        <f t="shared" si="173"/>
        <v>not eligible</v>
      </c>
      <c r="K471" s="3" t="str">
        <f t="shared" si="174"/>
        <v>not eligible</v>
      </c>
      <c r="L471" s="3" t="str">
        <f t="shared" si="175"/>
        <v>not eligible</v>
      </c>
      <c r="M471" t="str">
        <f t="shared" si="154"/>
        <v>N/A</v>
      </c>
      <c r="N471" s="3" t="str">
        <f t="shared" si="155"/>
        <v>N/A</v>
      </c>
      <c r="O471" s="3" t="str">
        <f t="shared" si="156"/>
        <v>N/A</v>
      </c>
      <c r="P471" s="3" t="str">
        <f t="shared" si="157"/>
        <v>N/A</v>
      </c>
      <c r="Q471" s="3" t="str">
        <f t="shared" si="158"/>
        <v>N/A</v>
      </c>
      <c r="R471" s="3" t="str">
        <f t="shared" si="159"/>
        <v>N/A</v>
      </c>
      <c r="S471" s="3" t="str">
        <f t="shared" si="160"/>
        <v>N/A</v>
      </c>
      <c r="T471" s="3" t="str">
        <f t="shared" si="161"/>
        <v>N/A</v>
      </c>
      <c r="U471" s="3" t="str">
        <f t="shared" si="162"/>
        <v>N/A</v>
      </c>
      <c r="V471" s="3" t="str">
        <f t="shared" si="163"/>
        <v>N/A</v>
      </c>
      <c r="W471" s="3" t="str">
        <f t="shared" si="164"/>
        <v>N/A</v>
      </c>
      <c r="X471" s="3" t="str">
        <f t="shared" si="165"/>
        <v>N/A</v>
      </c>
      <c r="Y471" s="3" t="str">
        <f t="shared" si="166"/>
        <v>N/A</v>
      </c>
      <c r="Z471" s="3" t="str">
        <f t="shared" si="167"/>
        <v>N/A</v>
      </c>
      <c r="AA471" s="3" t="str">
        <f t="shared" si="168"/>
        <v>N/A</v>
      </c>
      <c r="AB471" s="3" t="str">
        <f t="shared" si="169"/>
        <v>N/A</v>
      </c>
      <c r="AC471" s="3" t="str">
        <f t="shared" si="170"/>
        <v>N/A</v>
      </c>
      <c r="AD471" s="3" t="str">
        <f t="shared" si="171"/>
        <v>not eligible</v>
      </c>
    </row>
    <row r="472" spans="1:30" x14ac:dyDescent="0.35">
      <c r="A472" t="s">
        <v>180</v>
      </c>
      <c r="B472" t="s">
        <v>198</v>
      </c>
      <c r="C472" t="s">
        <v>800</v>
      </c>
      <c r="E472">
        <v>130</v>
      </c>
      <c r="F472" s="2" t="s">
        <v>1595</v>
      </c>
      <c r="G472" s="2">
        <v>0.32</v>
      </c>
      <c r="H472" t="s">
        <v>1197</v>
      </c>
      <c r="I472" s="3" t="str">
        <f t="shared" si="172"/>
        <v>not eligible</v>
      </c>
      <c r="J472" s="3" t="str">
        <f t="shared" si="173"/>
        <v>not eligible</v>
      </c>
      <c r="K472" s="3" t="str">
        <f t="shared" si="174"/>
        <v>not eligible</v>
      </c>
      <c r="L472" s="3" t="str">
        <f t="shared" si="175"/>
        <v>not eligible</v>
      </c>
      <c r="M472" t="str">
        <f t="shared" si="154"/>
        <v>N/A</v>
      </c>
      <c r="N472" s="3" t="str">
        <f t="shared" si="155"/>
        <v>N/A</v>
      </c>
      <c r="O472" s="3" t="str">
        <f t="shared" si="156"/>
        <v>N/A</v>
      </c>
      <c r="P472" s="3" t="str">
        <f t="shared" si="157"/>
        <v>N/A</v>
      </c>
      <c r="Q472" s="3" t="str">
        <f t="shared" si="158"/>
        <v>N/A</v>
      </c>
      <c r="R472" s="3" t="str">
        <f t="shared" si="159"/>
        <v>N/A</v>
      </c>
      <c r="S472" s="3" t="str">
        <f t="shared" si="160"/>
        <v>N/A</v>
      </c>
      <c r="T472" s="3" t="str">
        <f t="shared" si="161"/>
        <v>N/A</v>
      </c>
      <c r="U472" s="3" t="str">
        <f t="shared" si="162"/>
        <v>N/A</v>
      </c>
      <c r="V472" s="3" t="str">
        <f t="shared" si="163"/>
        <v>N/A</v>
      </c>
      <c r="W472" s="3" t="str">
        <f t="shared" si="164"/>
        <v>N/A</v>
      </c>
      <c r="X472" s="3" t="str">
        <f t="shared" si="165"/>
        <v>N/A</v>
      </c>
      <c r="Y472" s="3" t="str">
        <f t="shared" si="166"/>
        <v>N/A</v>
      </c>
      <c r="Z472" s="3" t="str">
        <f t="shared" si="167"/>
        <v>N/A</v>
      </c>
      <c r="AA472" s="3" t="str">
        <f t="shared" si="168"/>
        <v>N/A</v>
      </c>
      <c r="AB472" s="3" t="str">
        <f t="shared" si="169"/>
        <v>N/A</v>
      </c>
      <c r="AC472" s="3" t="str">
        <f t="shared" si="170"/>
        <v>N/A</v>
      </c>
      <c r="AD472" s="3" t="str">
        <f t="shared" si="171"/>
        <v>not eligible</v>
      </c>
    </row>
    <row r="473" spans="1:30" x14ac:dyDescent="0.35">
      <c r="A473" t="s">
        <v>180</v>
      </c>
      <c r="B473" t="s">
        <v>307</v>
      </c>
      <c r="C473" t="s">
        <v>832</v>
      </c>
      <c r="E473" s="1">
        <v>1776</v>
      </c>
      <c r="F473" s="2" t="s">
        <v>1225</v>
      </c>
      <c r="G473" s="2">
        <v>4.2</v>
      </c>
      <c r="H473" t="s">
        <v>1197</v>
      </c>
      <c r="I473" s="3">
        <f t="shared" si="172"/>
        <v>10656</v>
      </c>
      <c r="J473" s="3">
        <f t="shared" si="173"/>
        <v>10869.12</v>
      </c>
      <c r="K473" s="3">
        <f t="shared" si="174"/>
        <v>11100</v>
      </c>
      <c r="L473" s="3">
        <f t="shared" si="175"/>
        <v>11242.08</v>
      </c>
      <c r="M473" t="str">
        <f t="shared" si="154"/>
        <v>N/A</v>
      </c>
      <c r="N473" s="3" t="str">
        <f t="shared" si="155"/>
        <v>N/A</v>
      </c>
      <c r="O473" s="3" t="str">
        <f t="shared" si="156"/>
        <v>N/A</v>
      </c>
      <c r="P473" s="3" t="str">
        <f t="shared" si="157"/>
        <v>N/A</v>
      </c>
      <c r="Q473" s="3" t="str">
        <f t="shared" si="158"/>
        <v>N/A</v>
      </c>
      <c r="R473" s="3" t="str">
        <f t="shared" si="159"/>
        <v>N/A</v>
      </c>
      <c r="S473" s="3" t="str">
        <f t="shared" si="160"/>
        <v>N/A</v>
      </c>
      <c r="T473" s="3" t="str">
        <f t="shared" si="161"/>
        <v>N/A</v>
      </c>
      <c r="U473" s="3" t="str">
        <f t="shared" si="162"/>
        <v>N/A</v>
      </c>
      <c r="V473" s="3" t="str">
        <f t="shared" si="163"/>
        <v>N/A</v>
      </c>
      <c r="W473" s="3" t="str">
        <f t="shared" si="164"/>
        <v>N/A</v>
      </c>
      <c r="X473" s="3" t="str">
        <f t="shared" si="165"/>
        <v>N/A</v>
      </c>
      <c r="Y473" s="3" t="str">
        <f t="shared" si="166"/>
        <v>N/A</v>
      </c>
      <c r="Z473" s="3" t="str">
        <f t="shared" si="167"/>
        <v>N/A</v>
      </c>
      <c r="AA473" s="3" t="str">
        <f t="shared" si="168"/>
        <v>N/A</v>
      </c>
      <c r="AB473" s="3" t="str">
        <f t="shared" si="169"/>
        <v>N/A</v>
      </c>
      <c r="AC473" s="3" t="str">
        <f t="shared" si="170"/>
        <v>N/A</v>
      </c>
      <c r="AD473" s="3">
        <f t="shared" si="171"/>
        <v>10869.12</v>
      </c>
    </row>
    <row r="474" spans="1:30" x14ac:dyDescent="0.35">
      <c r="A474" t="s">
        <v>180</v>
      </c>
      <c r="B474" t="s">
        <v>313</v>
      </c>
      <c r="C474" t="s">
        <v>839</v>
      </c>
      <c r="E474" s="1">
        <v>3735</v>
      </c>
      <c r="F474" s="2" t="s">
        <v>1638</v>
      </c>
      <c r="G474" s="2">
        <v>9.1</v>
      </c>
      <c r="H474" t="s">
        <v>1197</v>
      </c>
      <c r="I474" s="3">
        <f t="shared" si="172"/>
        <v>22410</v>
      </c>
      <c r="J474" s="3">
        <f t="shared" si="173"/>
        <v>22858.2</v>
      </c>
      <c r="K474" s="3">
        <f t="shared" si="174"/>
        <v>23343.75</v>
      </c>
      <c r="L474" s="3">
        <f t="shared" si="175"/>
        <v>23642.55</v>
      </c>
      <c r="M474" t="str">
        <f t="shared" si="154"/>
        <v>N/A</v>
      </c>
      <c r="N474" s="3" t="str">
        <f t="shared" si="155"/>
        <v>N/A</v>
      </c>
      <c r="O474" s="3" t="str">
        <f t="shared" si="156"/>
        <v>N/A</v>
      </c>
      <c r="P474" s="3" t="str">
        <f t="shared" si="157"/>
        <v>N/A</v>
      </c>
      <c r="Q474" s="3" t="str">
        <f t="shared" si="158"/>
        <v>N/A</v>
      </c>
      <c r="R474" s="3" t="str">
        <f t="shared" si="159"/>
        <v>N/A</v>
      </c>
      <c r="S474" s="3" t="str">
        <f t="shared" si="160"/>
        <v>N/A</v>
      </c>
      <c r="T474" s="3" t="str">
        <f t="shared" si="161"/>
        <v>N/A</v>
      </c>
      <c r="U474" s="3" t="str">
        <f t="shared" si="162"/>
        <v>N/A</v>
      </c>
      <c r="V474" s="3" t="str">
        <f t="shared" si="163"/>
        <v>N/A</v>
      </c>
      <c r="W474" s="3" t="str">
        <f t="shared" si="164"/>
        <v>N/A</v>
      </c>
      <c r="X474" s="3" t="str">
        <f t="shared" si="165"/>
        <v>N/A</v>
      </c>
      <c r="Y474" s="3" t="str">
        <f t="shared" si="166"/>
        <v>N/A</v>
      </c>
      <c r="Z474" s="3" t="str">
        <f t="shared" si="167"/>
        <v>N/A</v>
      </c>
      <c r="AA474" s="3" t="str">
        <f t="shared" si="168"/>
        <v>N/A</v>
      </c>
      <c r="AB474" s="3" t="str">
        <f t="shared" si="169"/>
        <v>N/A</v>
      </c>
      <c r="AC474" s="3" t="str">
        <f t="shared" si="170"/>
        <v>N/A</v>
      </c>
      <c r="AD474" s="3">
        <f t="shared" si="171"/>
        <v>22858.2</v>
      </c>
    </row>
    <row r="475" spans="1:30" x14ac:dyDescent="0.35">
      <c r="A475" t="s">
        <v>180</v>
      </c>
      <c r="B475" t="s">
        <v>323</v>
      </c>
      <c r="C475" t="s">
        <v>840</v>
      </c>
      <c r="E475" s="1">
        <v>1210</v>
      </c>
      <c r="F475" s="2" t="s">
        <v>1603</v>
      </c>
      <c r="G475" s="2">
        <v>3.06</v>
      </c>
      <c r="H475" t="s">
        <v>1197</v>
      </c>
      <c r="I475" s="3" t="str">
        <f t="shared" si="172"/>
        <v>not eligible</v>
      </c>
      <c r="J475" s="3" t="str">
        <f t="shared" si="173"/>
        <v>not eligible</v>
      </c>
      <c r="K475" s="3" t="str">
        <f t="shared" si="174"/>
        <v>not eligible</v>
      </c>
      <c r="L475" s="3" t="str">
        <f t="shared" si="175"/>
        <v>not eligible</v>
      </c>
      <c r="M475" t="str">
        <f t="shared" si="154"/>
        <v>N/A</v>
      </c>
      <c r="N475" s="3" t="str">
        <f t="shared" si="155"/>
        <v>N/A</v>
      </c>
      <c r="O475" s="3" t="str">
        <f t="shared" si="156"/>
        <v>N/A</v>
      </c>
      <c r="P475" s="3" t="str">
        <f t="shared" si="157"/>
        <v>N/A</v>
      </c>
      <c r="Q475" s="3" t="str">
        <f t="shared" si="158"/>
        <v>N/A</v>
      </c>
      <c r="R475" s="3" t="str">
        <f t="shared" si="159"/>
        <v>N/A</v>
      </c>
      <c r="S475" s="3" t="str">
        <f t="shared" si="160"/>
        <v>N/A</v>
      </c>
      <c r="T475" s="3" t="str">
        <f t="shared" si="161"/>
        <v>N/A</v>
      </c>
      <c r="U475" s="3" t="str">
        <f t="shared" si="162"/>
        <v>N/A</v>
      </c>
      <c r="V475" s="3" t="str">
        <f t="shared" si="163"/>
        <v>N/A</v>
      </c>
      <c r="W475" s="3" t="str">
        <f t="shared" si="164"/>
        <v>N/A</v>
      </c>
      <c r="X475" s="3" t="str">
        <f t="shared" si="165"/>
        <v>N/A</v>
      </c>
      <c r="Y475" s="3" t="str">
        <f t="shared" si="166"/>
        <v>N/A</v>
      </c>
      <c r="Z475" s="3" t="str">
        <f t="shared" si="167"/>
        <v>N/A</v>
      </c>
      <c r="AA475" s="3" t="str">
        <f t="shared" si="168"/>
        <v>N/A</v>
      </c>
      <c r="AB475" s="3" t="str">
        <f t="shared" si="169"/>
        <v>N/A</v>
      </c>
      <c r="AC475" s="3" t="str">
        <f t="shared" si="170"/>
        <v>N/A</v>
      </c>
      <c r="AD475" s="3" t="str">
        <f t="shared" si="171"/>
        <v>not eligible</v>
      </c>
    </row>
    <row r="476" spans="1:30" x14ac:dyDescent="0.35">
      <c r="A476" t="s">
        <v>180</v>
      </c>
      <c r="B476" t="s">
        <v>416</v>
      </c>
      <c r="C476" t="s">
        <v>848</v>
      </c>
      <c r="E476">
        <v>859</v>
      </c>
      <c r="F476" s="2" t="s">
        <v>1617</v>
      </c>
      <c r="G476" s="2">
        <v>2.16</v>
      </c>
      <c r="H476" t="s">
        <v>1197</v>
      </c>
      <c r="I476" s="3" t="str">
        <f t="shared" si="172"/>
        <v>not eligible</v>
      </c>
      <c r="J476" s="3" t="str">
        <f t="shared" si="173"/>
        <v>not eligible</v>
      </c>
      <c r="K476" s="3" t="str">
        <f t="shared" si="174"/>
        <v>not eligible</v>
      </c>
      <c r="L476" s="3" t="str">
        <f t="shared" si="175"/>
        <v>not eligible</v>
      </c>
      <c r="M476" t="str">
        <f t="shared" si="154"/>
        <v>N/A</v>
      </c>
      <c r="N476" s="3" t="str">
        <f t="shared" si="155"/>
        <v>N/A</v>
      </c>
      <c r="O476" s="3" t="str">
        <f t="shared" si="156"/>
        <v>N/A</v>
      </c>
      <c r="P476" s="3" t="str">
        <f t="shared" si="157"/>
        <v>N/A</v>
      </c>
      <c r="Q476" s="3" t="str">
        <f t="shared" si="158"/>
        <v>N/A</v>
      </c>
      <c r="R476" s="3" t="str">
        <f t="shared" si="159"/>
        <v>N/A</v>
      </c>
      <c r="S476" s="3" t="str">
        <f t="shared" si="160"/>
        <v>N/A</v>
      </c>
      <c r="T476" s="3" t="str">
        <f t="shared" si="161"/>
        <v>N/A</v>
      </c>
      <c r="U476" s="3" t="str">
        <f t="shared" si="162"/>
        <v>N/A</v>
      </c>
      <c r="V476" s="3" t="str">
        <f t="shared" si="163"/>
        <v>N/A</v>
      </c>
      <c r="W476" s="3" t="str">
        <f t="shared" si="164"/>
        <v>N/A</v>
      </c>
      <c r="X476" s="3" t="str">
        <f t="shared" si="165"/>
        <v>N/A</v>
      </c>
      <c r="Y476" s="3" t="str">
        <f t="shared" si="166"/>
        <v>N/A</v>
      </c>
      <c r="Z476" s="3" t="str">
        <f t="shared" si="167"/>
        <v>N/A</v>
      </c>
      <c r="AA476" s="3" t="str">
        <f t="shared" si="168"/>
        <v>N/A</v>
      </c>
      <c r="AB476" s="3" t="str">
        <f t="shared" si="169"/>
        <v>N/A</v>
      </c>
      <c r="AC476" s="3" t="str">
        <f t="shared" si="170"/>
        <v>N/A</v>
      </c>
      <c r="AD476" s="3" t="str">
        <f t="shared" si="171"/>
        <v>not eligible</v>
      </c>
    </row>
    <row r="477" spans="1:30" x14ac:dyDescent="0.35">
      <c r="A477" t="s">
        <v>180</v>
      </c>
      <c r="B477" t="s">
        <v>299</v>
      </c>
      <c r="C477" t="s">
        <v>851</v>
      </c>
      <c r="E477" s="1">
        <v>7851</v>
      </c>
      <c r="F477" s="2" t="s">
        <v>1622</v>
      </c>
      <c r="G477" s="2">
        <v>19.559999999999999</v>
      </c>
      <c r="H477" t="s">
        <v>187</v>
      </c>
      <c r="I477" s="3">
        <f t="shared" si="172"/>
        <v>47106</v>
      </c>
      <c r="J477" s="3">
        <f t="shared" si="173"/>
        <v>48048.12</v>
      </c>
      <c r="K477" s="3">
        <f t="shared" si="174"/>
        <v>49068.75</v>
      </c>
      <c r="L477" s="3">
        <f t="shared" si="175"/>
        <v>49696.83</v>
      </c>
      <c r="M477" t="str">
        <f t="shared" si="154"/>
        <v>N/A</v>
      </c>
      <c r="N477" s="3" t="str">
        <f t="shared" si="155"/>
        <v>N/A</v>
      </c>
      <c r="O477" s="3" t="str">
        <f t="shared" si="156"/>
        <v>N/A</v>
      </c>
      <c r="P477" s="3" t="str">
        <f t="shared" si="157"/>
        <v>N/A</v>
      </c>
      <c r="Q477" s="3" t="str">
        <f t="shared" si="158"/>
        <v>N/A</v>
      </c>
      <c r="R477" s="3" t="str">
        <f t="shared" si="159"/>
        <v>N/A</v>
      </c>
      <c r="S477" s="3" t="str">
        <f t="shared" si="160"/>
        <v>N/A</v>
      </c>
      <c r="T477" s="3" t="str">
        <f t="shared" si="161"/>
        <v>N/A</v>
      </c>
      <c r="U477" s="3" t="str">
        <f t="shared" si="162"/>
        <v>N/A</v>
      </c>
      <c r="V477" s="3" t="str">
        <f t="shared" si="163"/>
        <v>N/A</v>
      </c>
      <c r="W477" s="3" t="str">
        <f t="shared" si="164"/>
        <v>N/A</v>
      </c>
      <c r="X477" s="3" t="str">
        <f t="shared" si="165"/>
        <v>N/A</v>
      </c>
      <c r="Y477" s="3" t="str">
        <f t="shared" si="166"/>
        <v>N/A</v>
      </c>
      <c r="Z477" s="3" t="str">
        <f t="shared" si="167"/>
        <v>N/A</v>
      </c>
      <c r="AA477" s="3" t="str">
        <f t="shared" si="168"/>
        <v>N/A</v>
      </c>
      <c r="AB477" s="3" t="str">
        <f t="shared" si="169"/>
        <v>N/A</v>
      </c>
      <c r="AC477" s="3" t="str">
        <f t="shared" si="170"/>
        <v>N/A</v>
      </c>
      <c r="AD477" s="3">
        <f t="shared" si="171"/>
        <v>48048.12</v>
      </c>
    </row>
    <row r="478" spans="1:30" x14ac:dyDescent="0.35">
      <c r="A478" t="s">
        <v>180</v>
      </c>
      <c r="B478" t="s">
        <v>244</v>
      </c>
      <c r="C478" t="s">
        <v>862</v>
      </c>
      <c r="E478" s="1">
        <v>5427</v>
      </c>
      <c r="F478" s="2" t="s">
        <v>1583</v>
      </c>
      <c r="G478" s="2">
        <v>13.1</v>
      </c>
      <c r="H478" t="s">
        <v>1197</v>
      </c>
      <c r="I478" s="3">
        <f t="shared" si="172"/>
        <v>32562</v>
      </c>
      <c r="J478" s="3">
        <f t="shared" si="173"/>
        <v>33213.24</v>
      </c>
      <c r="K478" s="3">
        <f t="shared" si="174"/>
        <v>33918.75</v>
      </c>
      <c r="L478" s="3">
        <f t="shared" si="175"/>
        <v>34352.910000000003</v>
      </c>
      <c r="M478" t="str">
        <f t="shared" si="154"/>
        <v>N/A</v>
      </c>
      <c r="N478" s="3" t="str">
        <f t="shared" si="155"/>
        <v>N/A</v>
      </c>
      <c r="O478" s="3" t="str">
        <f t="shared" si="156"/>
        <v>N/A</v>
      </c>
      <c r="P478" s="3" t="str">
        <f t="shared" si="157"/>
        <v>N/A</v>
      </c>
      <c r="Q478" s="3" t="str">
        <f t="shared" si="158"/>
        <v>N/A</v>
      </c>
      <c r="R478" s="3" t="str">
        <f t="shared" si="159"/>
        <v>N/A</v>
      </c>
      <c r="S478" s="3" t="str">
        <f t="shared" si="160"/>
        <v>N/A</v>
      </c>
      <c r="T478" s="3" t="str">
        <f t="shared" si="161"/>
        <v>N/A</v>
      </c>
      <c r="U478" s="3" t="str">
        <f t="shared" si="162"/>
        <v>N/A</v>
      </c>
      <c r="V478" s="3" t="str">
        <f t="shared" si="163"/>
        <v>N/A</v>
      </c>
      <c r="W478" s="3" t="str">
        <f t="shared" si="164"/>
        <v>N/A</v>
      </c>
      <c r="X478" s="3" t="str">
        <f t="shared" si="165"/>
        <v>N/A</v>
      </c>
      <c r="Y478" s="3" t="str">
        <f t="shared" si="166"/>
        <v>N/A</v>
      </c>
      <c r="Z478" s="3" t="str">
        <f t="shared" si="167"/>
        <v>N/A</v>
      </c>
      <c r="AA478" s="3" t="str">
        <f t="shared" si="168"/>
        <v>N/A</v>
      </c>
      <c r="AB478" s="3" t="str">
        <f t="shared" si="169"/>
        <v>N/A</v>
      </c>
      <c r="AC478" s="3" t="str">
        <f t="shared" si="170"/>
        <v>N/A</v>
      </c>
      <c r="AD478" s="3">
        <f t="shared" si="171"/>
        <v>33213.24</v>
      </c>
    </row>
    <row r="479" spans="1:30" x14ac:dyDescent="0.35">
      <c r="A479" t="s">
        <v>180</v>
      </c>
      <c r="B479" t="s">
        <v>313</v>
      </c>
      <c r="C479" t="s">
        <v>920</v>
      </c>
      <c r="E479" s="1">
        <v>6763</v>
      </c>
      <c r="F479" s="2" t="s">
        <v>1639</v>
      </c>
      <c r="G479" s="2">
        <v>16.47</v>
      </c>
      <c r="H479" t="s">
        <v>1197</v>
      </c>
      <c r="I479" s="3">
        <f t="shared" si="172"/>
        <v>40578</v>
      </c>
      <c r="J479" s="3">
        <f t="shared" si="173"/>
        <v>41389.56</v>
      </c>
      <c r="K479" s="3">
        <f t="shared" si="174"/>
        <v>42268.75</v>
      </c>
      <c r="L479" s="3">
        <f t="shared" si="175"/>
        <v>42809.79</v>
      </c>
      <c r="M479" t="str">
        <f t="shared" si="154"/>
        <v>N/A</v>
      </c>
      <c r="N479" s="3" t="str">
        <f t="shared" si="155"/>
        <v>N/A</v>
      </c>
      <c r="O479" s="3" t="str">
        <f t="shared" si="156"/>
        <v>N/A</v>
      </c>
      <c r="P479" s="3" t="str">
        <f t="shared" si="157"/>
        <v>N/A</v>
      </c>
      <c r="Q479" s="3" t="str">
        <f t="shared" si="158"/>
        <v>N/A</v>
      </c>
      <c r="R479" s="3" t="str">
        <f t="shared" si="159"/>
        <v>N/A</v>
      </c>
      <c r="S479" s="3" t="str">
        <f t="shared" si="160"/>
        <v>N/A</v>
      </c>
      <c r="T479" s="3" t="str">
        <f t="shared" si="161"/>
        <v>N/A</v>
      </c>
      <c r="U479" s="3" t="str">
        <f t="shared" si="162"/>
        <v>N/A</v>
      </c>
      <c r="V479" s="3" t="str">
        <f t="shared" si="163"/>
        <v>N/A</v>
      </c>
      <c r="W479" s="3" t="str">
        <f t="shared" si="164"/>
        <v>N/A</v>
      </c>
      <c r="X479" s="3" t="str">
        <f t="shared" si="165"/>
        <v>N/A</v>
      </c>
      <c r="Y479" s="3" t="str">
        <f t="shared" si="166"/>
        <v>N/A</v>
      </c>
      <c r="Z479" s="3" t="str">
        <f t="shared" si="167"/>
        <v>N/A</v>
      </c>
      <c r="AA479" s="3" t="str">
        <f t="shared" si="168"/>
        <v>N/A</v>
      </c>
      <c r="AB479" s="3" t="str">
        <f t="shared" si="169"/>
        <v>N/A</v>
      </c>
      <c r="AC479" s="3" t="str">
        <f t="shared" si="170"/>
        <v>N/A</v>
      </c>
      <c r="AD479" s="3">
        <f t="shared" si="171"/>
        <v>41389.56</v>
      </c>
    </row>
    <row r="480" spans="1:30" x14ac:dyDescent="0.35">
      <c r="A480" t="s">
        <v>180</v>
      </c>
      <c r="B480" t="s">
        <v>508</v>
      </c>
      <c r="C480" t="s">
        <v>926</v>
      </c>
      <c r="E480">
        <v>164</v>
      </c>
      <c r="F480" s="2" t="s">
        <v>1595</v>
      </c>
      <c r="G480" s="2">
        <v>0.32</v>
      </c>
      <c r="H480" t="s">
        <v>1197</v>
      </c>
      <c r="I480" s="3" t="str">
        <f t="shared" si="172"/>
        <v>not eligible</v>
      </c>
      <c r="J480" s="3" t="str">
        <f t="shared" si="173"/>
        <v>not eligible</v>
      </c>
      <c r="K480" s="3" t="str">
        <f t="shared" si="174"/>
        <v>not eligible</v>
      </c>
      <c r="L480" s="3" t="str">
        <f t="shared" si="175"/>
        <v>not eligible</v>
      </c>
      <c r="M480" t="str">
        <f t="shared" si="154"/>
        <v>N/A</v>
      </c>
      <c r="N480" s="3" t="str">
        <f t="shared" si="155"/>
        <v>N/A</v>
      </c>
      <c r="O480" s="3" t="str">
        <f t="shared" si="156"/>
        <v>N/A</v>
      </c>
      <c r="P480" s="3" t="str">
        <f t="shared" si="157"/>
        <v>N/A</v>
      </c>
      <c r="Q480" s="3" t="str">
        <f t="shared" si="158"/>
        <v>N/A</v>
      </c>
      <c r="R480" s="3" t="str">
        <f t="shared" si="159"/>
        <v>N/A</v>
      </c>
      <c r="S480" s="3" t="str">
        <f t="shared" si="160"/>
        <v>N/A</v>
      </c>
      <c r="T480" s="3" t="str">
        <f t="shared" si="161"/>
        <v>N/A</v>
      </c>
      <c r="U480" s="3" t="str">
        <f t="shared" si="162"/>
        <v>N/A</v>
      </c>
      <c r="V480" s="3" t="str">
        <f t="shared" si="163"/>
        <v>N/A</v>
      </c>
      <c r="W480" s="3" t="str">
        <f t="shared" si="164"/>
        <v>N/A</v>
      </c>
      <c r="X480" s="3" t="str">
        <f t="shared" si="165"/>
        <v>N/A</v>
      </c>
      <c r="Y480" s="3" t="str">
        <f t="shared" si="166"/>
        <v>N/A</v>
      </c>
      <c r="Z480" s="3" t="str">
        <f t="shared" si="167"/>
        <v>N/A</v>
      </c>
      <c r="AA480" s="3" t="str">
        <f t="shared" si="168"/>
        <v>N/A</v>
      </c>
      <c r="AB480" s="3" t="str">
        <f t="shared" si="169"/>
        <v>N/A</v>
      </c>
      <c r="AC480" s="3" t="str">
        <f t="shared" si="170"/>
        <v>N/A</v>
      </c>
      <c r="AD480" s="3" t="str">
        <f t="shared" si="171"/>
        <v>not eligible</v>
      </c>
    </row>
    <row r="481" spans="1:30" x14ac:dyDescent="0.35">
      <c r="A481" t="s">
        <v>180</v>
      </c>
      <c r="B481" t="s">
        <v>274</v>
      </c>
      <c r="C481" t="s">
        <v>931</v>
      </c>
      <c r="E481" s="1">
        <v>2260</v>
      </c>
      <c r="F481" s="2" t="s">
        <v>1611</v>
      </c>
      <c r="G481" s="2">
        <v>5.37</v>
      </c>
      <c r="H481" t="s">
        <v>1197</v>
      </c>
      <c r="I481" s="3">
        <f t="shared" si="172"/>
        <v>13560</v>
      </c>
      <c r="J481" s="3">
        <f t="shared" si="173"/>
        <v>13831.2</v>
      </c>
      <c r="K481" s="3">
        <f t="shared" si="174"/>
        <v>14125</v>
      </c>
      <c r="L481" s="3">
        <f t="shared" si="175"/>
        <v>14305.8</v>
      </c>
      <c r="M481" t="str">
        <f t="shared" si="154"/>
        <v>N/A</v>
      </c>
      <c r="N481" s="3" t="str">
        <f t="shared" si="155"/>
        <v>N/A</v>
      </c>
      <c r="O481" s="3" t="str">
        <f t="shared" si="156"/>
        <v>N/A</v>
      </c>
      <c r="P481" s="3" t="str">
        <f t="shared" si="157"/>
        <v>N/A</v>
      </c>
      <c r="Q481" s="3" t="str">
        <f t="shared" si="158"/>
        <v>N/A</v>
      </c>
      <c r="R481" s="3" t="str">
        <f t="shared" si="159"/>
        <v>N/A</v>
      </c>
      <c r="S481" s="3" t="str">
        <f t="shared" si="160"/>
        <v>N/A</v>
      </c>
      <c r="T481" s="3" t="str">
        <f t="shared" si="161"/>
        <v>N/A</v>
      </c>
      <c r="U481" s="3" t="str">
        <f t="shared" si="162"/>
        <v>N/A</v>
      </c>
      <c r="V481" s="3" t="str">
        <f t="shared" si="163"/>
        <v>N/A</v>
      </c>
      <c r="W481" s="3" t="str">
        <f t="shared" si="164"/>
        <v>N/A</v>
      </c>
      <c r="X481" s="3" t="str">
        <f t="shared" si="165"/>
        <v>N/A</v>
      </c>
      <c r="Y481" s="3" t="str">
        <f t="shared" si="166"/>
        <v>N/A</v>
      </c>
      <c r="Z481" s="3" t="str">
        <f t="shared" si="167"/>
        <v>N/A</v>
      </c>
      <c r="AA481" s="3" t="str">
        <f t="shared" si="168"/>
        <v>N/A</v>
      </c>
      <c r="AB481" s="3" t="str">
        <f t="shared" si="169"/>
        <v>N/A</v>
      </c>
      <c r="AC481" s="3" t="str">
        <f t="shared" si="170"/>
        <v>N/A</v>
      </c>
      <c r="AD481" s="3">
        <f t="shared" si="171"/>
        <v>13831.2</v>
      </c>
    </row>
    <row r="482" spans="1:30" x14ac:dyDescent="0.35">
      <c r="A482" t="s">
        <v>180</v>
      </c>
      <c r="B482" t="s">
        <v>416</v>
      </c>
      <c r="C482" t="s">
        <v>942</v>
      </c>
      <c r="E482">
        <v>167</v>
      </c>
      <c r="F482" s="2" t="s">
        <v>1618</v>
      </c>
      <c r="G482" s="2">
        <v>0.42</v>
      </c>
      <c r="H482" t="s">
        <v>1197</v>
      </c>
      <c r="I482" s="3" t="str">
        <f t="shared" si="172"/>
        <v>not eligible</v>
      </c>
      <c r="J482" s="3" t="str">
        <f t="shared" si="173"/>
        <v>not eligible</v>
      </c>
      <c r="K482" s="3" t="str">
        <f t="shared" si="174"/>
        <v>not eligible</v>
      </c>
      <c r="L482" s="3" t="str">
        <f t="shared" si="175"/>
        <v>not eligible</v>
      </c>
      <c r="M482" t="str">
        <f t="shared" si="154"/>
        <v>N/A</v>
      </c>
      <c r="N482" s="3" t="str">
        <f t="shared" si="155"/>
        <v>N/A</v>
      </c>
      <c r="O482" s="3" t="str">
        <f t="shared" si="156"/>
        <v>N/A</v>
      </c>
      <c r="P482" s="3" t="str">
        <f t="shared" si="157"/>
        <v>N/A</v>
      </c>
      <c r="Q482" s="3" t="str">
        <f t="shared" si="158"/>
        <v>N/A</v>
      </c>
      <c r="R482" s="3" t="str">
        <f t="shared" si="159"/>
        <v>N/A</v>
      </c>
      <c r="S482" s="3" t="str">
        <f t="shared" si="160"/>
        <v>N/A</v>
      </c>
      <c r="T482" s="3" t="str">
        <f t="shared" si="161"/>
        <v>N/A</v>
      </c>
      <c r="U482" s="3" t="str">
        <f t="shared" si="162"/>
        <v>N/A</v>
      </c>
      <c r="V482" s="3" t="str">
        <f t="shared" si="163"/>
        <v>N/A</v>
      </c>
      <c r="W482" s="3" t="str">
        <f t="shared" si="164"/>
        <v>N/A</v>
      </c>
      <c r="X482" s="3" t="str">
        <f t="shared" si="165"/>
        <v>N/A</v>
      </c>
      <c r="Y482" s="3" t="str">
        <f t="shared" si="166"/>
        <v>N/A</v>
      </c>
      <c r="Z482" s="3" t="str">
        <f t="shared" si="167"/>
        <v>N/A</v>
      </c>
      <c r="AA482" s="3" t="str">
        <f t="shared" si="168"/>
        <v>N/A</v>
      </c>
      <c r="AB482" s="3" t="str">
        <f t="shared" si="169"/>
        <v>N/A</v>
      </c>
      <c r="AC482" s="3" t="str">
        <f t="shared" si="170"/>
        <v>N/A</v>
      </c>
      <c r="AD482" s="3" t="str">
        <f t="shared" si="171"/>
        <v>not eligible</v>
      </c>
    </row>
    <row r="483" spans="1:30" x14ac:dyDescent="0.35">
      <c r="A483" t="s">
        <v>180</v>
      </c>
      <c r="B483" t="s">
        <v>440</v>
      </c>
      <c r="C483" t="s">
        <v>973</v>
      </c>
      <c r="E483">
        <v>593</v>
      </c>
      <c r="F483" s="2" t="s">
        <v>1643</v>
      </c>
      <c r="G483" s="2">
        <v>1.71</v>
      </c>
      <c r="H483" t="s">
        <v>1197</v>
      </c>
      <c r="I483" s="3" t="str">
        <f t="shared" si="172"/>
        <v>not eligible</v>
      </c>
      <c r="J483" s="3" t="str">
        <f t="shared" si="173"/>
        <v>not eligible</v>
      </c>
      <c r="K483" s="3" t="str">
        <f t="shared" si="174"/>
        <v>not eligible</v>
      </c>
      <c r="L483" s="3" t="str">
        <f t="shared" si="175"/>
        <v>not eligible</v>
      </c>
      <c r="M483" t="str">
        <f t="shared" si="154"/>
        <v>N/A</v>
      </c>
      <c r="N483" s="3" t="str">
        <f t="shared" si="155"/>
        <v>N/A</v>
      </c>
      <c r="O483" s="3" t="str">
        <f t="shared" si="156"/>
        <v>N/A</v>
      </c>
      <c r="P483" s="3" t="str">
        <f t="shared" si="157"/>
        <v>N/A</v>
      </c>
      <c r="Q483" s="3" t="str">
        <f t="shared" si="158"/>
        <v>N/A</v>
      </c>
      <c r="R483" s="3" t="str">
        <f t="shared" si="159"/>
        <v>N/A</v>
      </c>
      <c r="S483" s="3" t="str">
        <f t="shared" si="160"/>
        <v>N/A</v>
      </c>
      <c r="T483" s="3" t="str">
        <f t="shared" si="161"/>
        <v>N/A</v>
      </c>
      <c r="U483" s="3" t="str">
        <f t="shared" si="162"/>
        <v>N/A</v>
      </c>
      <c r="V483" s="3" t="str">
        <f t="shared" si="163"/>
        <v>N/A</v>
      </c>
      <c r="W483" s="3" t="str">
        <f t="shared" si="164"/>
        <v>N/A</v>
      </c>
      <c r="X483" s="3" t="str">
        <f t="shared" si="165"/>
        <v>N/A</v>
      </c>
      <c r="Y483" s="3" t="str">
        <f t="shared" si="166"/>
        <v>N/A</v>
      </c>
      <c r="Z483" s="3" t="str">
        <f t="shared" si="167"/>
        <v>N/A</v>
      </c>
      <c r="AA483" s="3" t="str">
        <f t="shared" si="168"/>
        <v>N/A</v>
      </c>
      <c r="AB483" s="3" t="str">
        <f t="shared" si="169"/>
        <v>N/A</v>
      </c>
      <c r="AC483" s="3" t="str">
        <f t="shared" si="170"/>
        <v>N/A</v>
      </c>
      <c r="AD483" s="3" t="str">
        <f t="shared" si="171"/>
        <v>not eligible</v>
      </c>
    </row>
    <row r="484" spans="1:30" x14ac:dyDescent="0.35">
      <c r="A484" t="s">
        <v>180</v>
      </c>
      <c r="B484" t="s">
        <v>200</v>
      </c>
      <c r="C484" t="s">
        <v>980</v>
      </c>
      <c r="E484" s="1">
        <v>1740</v>
      </c>
      <c r="F484" s="2" t="s">
        <v>1196</v>
      </c>
      <c r="G484" s="2">
        <v>3.9</v>
      </c>
      <c r="H484" t="s">
        <v>1197</v>
      </c>
      <c r="I484" s="3" t="str">
        <f t="shared" si="172"/>
        <v>not eligible</v>
      </c>
      <c r="J484" s="3" t="str">
        <f t="shared" si="173"/>
        <v>not eligible</v>
      </c>
      <c r="K484" s="3" t="str">
        <f t="shared" si="174"/>
        <v>not eligible</v>
      </c>
      <c r="L484" s="3" t="str">
        <f t="shared" si="175"/>
        <v>not eligible</v>
      </c>
      <c r="M484" t="str">
        <f t="shared" si="154"/>
        <v>N/A</v>
      </c>
      <c r="N484" s="3" t="str">
        <f t="shared" si="155"/>
        <v>N/A</v>
      </c>
      <c r="O484" s="3" t="str">
        <f t="shared" si="156"/>
        <v>N/A</v>
      </c>
      <c r="P484" s="3" t="str">
        <f t="shared" si="157"/>
        <v>N/A</v>
      </c>
      <c r="Q484" s="3" t="str">
        <f t="shared" si="158"/>
        <v>N/A</v>
      </c>
      <c r="R484" s="3" t="str">
        <f t="shared" si="159"/>
        <v>N/A</v>
      </c>
      <c r="S484" s="3" t="str">
        <f t="shared" si="160"/>
        <v>N/A</v>
      </c>
      <c r="T484" s="3" t="str">
        <f t="shared" si="161"/>
        <v>N/A</v>
      </c>
      <c r="U484" s="3" t="str">
        <f t="shared" si="162"/>
        <v>N/A</v>
      </c>
      <c r="V484" s="3" t="str">
        <f t="shared" si="163"/>
        <v>N/A</v>
      </c>
      <c r="W484" s="3" t="str">
        <f t="shared" si="164"/>
        <v>N/A</v>
      </c>
      <c r="X484" s="3" t="str">
        <f t="shared" si="165"/>
        <v>N/A</v>
      </c>
      <c r="Y484" s="3" t="str">
        <f t="shared" si="166"/>
        <v>N/A</v>
      </c>
      <c r="Z484" s="3" t="str">
        <f t="shared" si="167"/>
        <v>N/A</v>
      </c>
      <c r="AA484" s="3" t="str">
        <f t="shared" si="168"/>
        <v>N/A</v>
      </c>
      <c r="AB484" s="3" t="str">
        <f t="shared" si="169"/>
        <v>N/A</v>
      </c>
      <c r="AC484" s="3" t="str">
        <f t="shared" si="170"/>
        <v>N/A</v>
      </c>
      <c r="AD484" s="3" t="str">
        <f t="shared" si="171"/>
        <v>not eligible</v>
      </c>
    </row>
    <row r="485" spans="1:30" x14ac:dyDescent="0.35">
      <c r="A485" t="s">
        <v>180</v>
      </c>
      <c r="B485" t="s">
        <v>309</v>
      </c>
      <c r="C485" t="s">
        <v>999</v>
      </c>
      <c r="E485">
        <v>628</v>
      </c>
      <c r="F485" s="2" t="s">
        <v>1436</v>
      </c>
      <c r="G485" s="2">
        <v>1.63</v>
      </c>
      <c r="H485" t="s">
        <v>1197</v>
      </c>
      <c r="I485" s="3" t="str">
        <f t="shared" si="172"/>
        <v>not eligible</v>
      </c>
      <c r="J485" s="3" t="str">
        <f t="shared" si="173"/>
        <v>not eligible</v>
      </c>
      <c r="K485" s="3" t="str">
        <f t="shared" si="174"/>
        <v>not eligible</v>
      </c>
      <c r="L485" s="3" t="str">
        <f t="shared" si="175"/>
        <v>not eligible</v>
      </c>
      <c r="M485" t="str">
        <f t="shared" si="154"/>
        <v>N/A</v>
      </c>
      <c r="N485" s="3" t="str">
        <f t="shared" si="155"/>
        <v>N/A</v>
      </c>
      <c r="O485" s="3" t="str">
        <f t="shared" si="156"/>
        <v>N/A</v>
      </c>
      <c r="P485" s="3" t="str">
        <f t="shared" si="157"/>
        <v>N/A</v>
      </c>
      <c r="Q485" s="3" t="str">
        <f t="shared" si="158"/>
        <v>N/A</v>
      </c>
      <c r="R485" s="3" t="str">
        <f t="shared" si="159"/>
        <v>N/A</v>
      </c>
      <c r="S485" s="3" t="str">
        <f t="shared" si="160"/>
        <v>N/A</v>
      </c>
      <c r="T485" s="3" t="str">
        <f t="shared" si="161"/>
        <v>N/A</v>
      </c>
      <c r="U485" s="3" t="str">
        <f t="shared" si="162"/>
        <v>N/A</v>
      </c>
      <c r="V485" s="3" t="str">
        <f t="shared" si="163"/>
        <v>N/A</v>
      </c>
      <c r="W485" s="3" t="str">
        <f t="shared" si="164"/>
        <v>N/A</v>
      </c>
      <c r="X485" s="3" t="str">
        <f t="shared" si="165"/>
        <v>N/A</v>
      </c>
      <c r="Y485" s="3" t="str">
        <f t="shared" si="166"/>
        <v>N/A</v>
      </c>
      <c r="Z485" s="3" t="str">
        <f t="shared" si="167"/>
        <v>N/A</v>
      </c>
      <c r="AA485" s="3" t="str">
        <f t="shared" si="168"/>
        <v>N/A</v>
      </c>
      <c r="AB485" s="3" t="str">
        <f t="shared" si="169"/>
        <v>N/A</v>
      </c>
      <c r="AC485" s="3" t="str">
        <f t="shared" si="170"/>
        <v>N/A</v>
      </c>
      <c r="AD485" s="3" t="str">
        <f t="shared" si="171"/>
        <v>not eligible</v>
      </c>
    </row>
    <row r="486" spans="1:30" x14ac:dyDescent="0.35">
      <c r="A486" t="s">
        <v>180</v>
      </c>
      <c r="B486" t="s">
        <v>286</v>
      </c>
      <c r="C486" t="s">
        <v>1000</v>
      </c>
      <c r="E486" s="1">
        <v>2470</v>
      </c>
      <c r="F486" s="2" t="s">
        <v>1607</v>
      </c>
      <c r="G486" s="2">
        <v>6.47</v>
      </c>
      <c r="H486" t="s">
        <v>1197</v>
      </c>
      <c r="I486" s="3">
        <f t="shared" si="172"/>
        <v>14820</v>
      </c>
      <c r="J486" s="3">
        <f t="shared" si="173"/>
        <v>15116.4</v>
      </c>
      <c r="K486" s="3">
        <f t="shared" si="174"/>
        <v>15437.5</v>
      </c>
      <c r="L486" s="3">
        <f t="shared" si="175"/>
        <v>15635.1</v>
      </c>
      <c r="M486" t="str">
        <f t="shared" si="154"/>
        <v>N/A</v>
      </c>
      <c r="N486" s="3" t="str">
        <f t="shared" si="155"/>
        <v>N/A</v>
      </c>
      <c r="O486" s="3" t="str">
        <f t="shared" si="156"/>
        <v>N/A</v>
      </c>
      <c r="P486" s="3" t="str">
        <f t="shared" si="157"/>
        <v>N/A</v>
      </c>
      <c r="Q486" s="3" t="str">
        <f t="shared" si="158"/>
        <v>N/A</v>
      </c>
      <c r="R486" s="3" t="str">
        <f t="shared" si="159"/>
        <v>N/A</v>
      </c>
      <c r="S486" s="3" t="str">
        <f t="shared" si="160"/>
        <v>N/A</v>
      </c>
      <c r="T486" s="3" t="str">
        <f t="shared" si="161"/>
        <v>N/A</v>
      </c>
      <c r="U486" s="3" t="str">
        <f t="shared" si="162"/>
        <v>N/A</v>
      </c>
      <c r="V486" s="3" t="str">
        <f t="shared" si="163"/>
        <v>N/A</v>
      </c>
      <c r="W486" s="3" t="str">
        <f t="shared" si="164"/>
        <v>N/A</v>
      </c>
      <c r="X486" s="3" t="str">
        <f t="shared" si="165"/>
        <v>N/A</v>
      </c>
      <c r="Y486" s="3" t="str">
        <f t="shared" si="166"/>
        <v>N/A</v>
      </c>
      <c r="Z486" s="3" t="str">
        <f t="shared" si="167"/>
        <v>N/A</v>
      </c>
      <c r="AA486" s="3" t="str">
        <f t="shared" si="168"/>
        <v>N/A</v>
      </c>
      <c r="AB486" s="3" t="str">
        <f t="shared" si="169"/>
        <v>N/A</v>
      </c>
      <c r="AC486" s="3" t="str">
        <f t="shared" si="170"/>
        <v>N/A</v>
      </c>
      <c r="AD486" s="3">
        <f t="shared" si="171"/>
        <v>15116.4</v>
      </c>
    </row>
    <row r="487" spans="1:30" x14ac:dyDescent="0.35">
      <c r="A487" t="s">
        <v>180</v>
      </c>
      <c r="B487" t="s">
        <v>517</v>
      </c>
      <c r="C487" t="s">
        <v>1001</v>
      </c>
      <c r="E487" s="1">
        <v>15856</v>
      </c>
      <c r="F487" s="2" t="s">
        <v>1636</v>
      </c>
      <c r="G487" s="2">
        <v>38.4</v>
      </c>
      <c r="H487" t="s">
        <v>187</v>
      </c>
      <c r="I487" s="3">
        <f t="shared" si="172"/>
        <v>95136</v>
      </c>
      <c r="J487" s="3">
        <f t="shared" si="173"/>
        <v>97038.720000000001</v>
      </c>
      <c r="K487" s="3">
        <f t="shared" si="174"/>
        <v>99100</v>
      </c>
      <c r="L487" s="3">
        <f t="shared" si="175"/>
        <v>100368.48</v>
      </c>
      <c r="M487" t="str">
        <f t="shared" si="154"/>
        <v>N/A</v>
      </c>
      <c r="N487" s="3" t="str">
        <f t="shared" si="155"/>
        <v>N/A</v>
      </c>
      <c r="O487" s="3" t="str">
        <f t="shared" si="156"/>
        <v>N/A</v>
      </c>
      <c r="P487" s="3" t="str">
        <f t="shared" si="157"/>
        <v>N/A</v>
      </c>
      <c r="Q487" s="3" t="str">
        <f t="shared" si="158"/>
        <v>N/A</v>
      </c>
      <c r="R487" s="3" t="str">
        <f t="shared" si="159"/>
        <v>N/A</v>
      </c>
      <c r="S487" s="3" t="str">
        <f t="shared" si="160"/>
        <v>N/A</v>
      </c>
      <c r="T487" s="3" t="str">
        <f t="shared" si="161"/>
        <v>N/A</v>
      </c>
      <c r="U487" s="3" t="str">
        <f t="shared" si="162"/>
        <v>N/A</v>
      </c>
      <c r="V487" s="3" t="str">
        <f t="shared" si="163"/>
        <v>N/A</v>
      </c>
      <c r="W487" s="3" t="str">
        <f t="shared" si="164"/>
        <v>N/A</v>
      </c>
      <c r="X487" s="3" t="str">
        <f t="shared" si="165"/>
        <v>N/A</v>
      </c>
      <c r="Y487" s="3" t="str">
        <f t="shared" si="166"/>
        <v>N/A</v>
      </c>
      <c r="Z487" s="3" t="str">
        <f t="shared" si="167"/>
        <v>N/A</v>
      </c>
      <c r="AA487" s="3" t="str">
        <f t="shared" si="168"/>
        <v>N/A</v>
      </c>
      <c r="AB487" s="3" t="str">
        <f t="shared" si="169"/>
        <v>N/A</v>
      </c>
      <c r="AC487" s="3" t="str">
        <f t="shared" si="170"/>
        <v>N/A</v>
      </c>
      <c r="AD487" s="3">
        <f t="shared" si="171"/>
        <v>97038.720000000001</v>
      </c>
    </row>
    <row r="488" spans="1:30" x14ac:dyDescent="0.35">
      <c r="A488" t="s">
        <v>180</v>
      </c>
      <c r="B488" t="s">
        <v>299</v>
      </c>
      <c r="C488" t="s">
        <v>1011</v>
      </c>
      <c r="E488">
        <v>237</v>
      </c>
      <c r="F488" s="2" t="s">
        <v>1623</v>
      </c>
      <c r="G488" s="2">
        <v>0.59</v>
      </c>
      <c r="H488" t="s">
        <v>1197</v>
      </c>
      <c r="I488" s="3" t="str">
        <f t="shared" si="172"/>
        <v>not eligible</v>
      </c>
      <c r="J488" s="3" t="str">
        <f t="shared" si="173"/>
        <v>not eligible</v>
      </c>
      <c r="K488" s="3" t="str">
        <f t="shared" si="174"/>
        <v>not eligible</v>
      </c>
      <c r="L488" s="3" t="str">
        <f t="shared" si="175"/>
        <v>not eligible</v>
      </c>
      <c r="M488" t="str">
        <f t="shared" si="154"/>
        <v>N/A</v>
      </c>
      <c r="N488" s="3" t="str">
        <f t="shared" si="155"/>
        <v>N/A</v>
      </c>
      <c r="O488" s="3" t="str">
        <f t="shared" si="156"/>
        <v>N/A</v>
      </c>
      <c r="P488" s="3" t="str">
        <f t="shared" si="157"/>
        <v>N/A</v>
      </c>
      <c r="Q488" s="3" t="str">
        <f t="shared" si="158"/>
        <v>N/A</v>
      </c>
      <c r="R488" s="3" t="str">
        <f t="shared" si="159"/>
        <v>N/A</v>
      </c>
      <c r="S488" s="3" t="str">
        <f t="shared" si="160"/>
        <v>N/A</v>
      </c>
      <c r="T488" s="3" t="str">
        <f t="shared" si="161"/>
        <v>N/A</v>
      </c>
      <c r="U488" s="3" t="str">
        <f t="shared" si="162"/>
        <v>N/A</v>
      </c>
      <c r="V488" s="3" t="str">
        <f t="shared" si="163"/>
        <v>N/A</v>
      </c>
      <c r="W488" s="3" t="str">
        <f t="shared" si="164"/>
        <v>N/A</v>
      </c>
      <c r="X488" s="3" t="str">
        <f t="shared" si="165"/>
        <v>N/A</v>
      </c>
      <c r="Y488" s="3" t="str">
        <f t="shared" si="166"/>
        <v>N/A</v>
      </c>
      <c r="Z488" s="3" t="str">
        <f t="shared" si="167"/>
        <v>N/A</v>
      </c>
      <c r="AA488" s="3" t="str">
        <f t="shared" si="168"/>
        <v>N/A</v>
      </c>
      <c r="AB488" s="3" t="str">
        <f t="shared" si="169"/>
        <v>N/A</v>
      </c>
      <c r="AC488" s="3" t="str">
        <f t="shared" si="170"/>
        <v>N/A</v>
      </c>
      <c r="AD488" s="3" t="str">
        <f t="shared" si="171"/>
        <v>not eligible</v>
      </c>
    </row>
    <row r="489" spans="1:30" x14ac:dyDescent="0.35">
      <c r="A489" t="s">
        <v>180</v>
      </c>
      <c r="B489" t="s">
        <v>584</v>
      </c>
      <c r="C489" t="s">
        <v>1018</v>
      </c>
      <c r="E489" s="1">
        <v>1780</v>
      </c>
      <c r="F489" s="2" t="s">
        <v>1640</v>
      </c>
      <c r="G489" s="2">
        <v>4.13</v>
      </c>
      <c r="H489" t="s">
        <v>1197</v>
      </c>
      <c r="I489" s="3">
        <f t="shared" si="172"/>
        <v>10680</v>
      </c>
      <c r="J489" s="3">
        <f t="shared" si="173"/>
        <v>10893.6</v>
      </c>
      <c r="K489" s="3">
        <f t="shared" si="174"/>
        <v>11125</v>
      </c>
      <c r="L489" s="3">
        <f t="shared" si="175"/>
        <v>11267.4</v>
      </c>
      <c r="M489" t="str">
        <f t="shared" si="154"/>
        <v>N/A</v>
      </c>
      <c r="N489" s="3" t="str">
        <f t="shared" si="155"/>
        <v>N/A</v>
      </c>
      <c r="O489" s="3" t="str">
        <f t="shared" si="156"/>
        <v>N/A</v>
      </c>
      <c r="P489" s="3" t="str">
        <f t="shared" si="157"/>
        <v>N/A</v>
      </c>
      <c r="Q489" s="3" t="str">
        <f t="shared" si="158"/>
        <v>N/A</v>
      </c>
      <c r="R489" s="3" t="str">
        <f t="shared" si="159"/>
        <v>N/A</v>
      </c>
      <c r="S489" s="3" t="str">
        <f t="shared" si="160"/>
        <v>N/A</v>
      </c>
      <c r="T489" s="3" t="str">
        <f t="shared" si="161"/>
        <v>N/A</v>
      </c>
      <c r="U489" s="3" t="str">
        <f t="shared" si="162"/>
        <v>N/A</v>
      </c>
      <c r="V489" s="3" t="str">
        <f t="shared" si="163"/>
        <v>N/A</v>
      </c>
      <c r="W489" s="3" t="str">
        <f t="shared" si="164"/>
        <v>N/A</v>
      </c>
      <c r="X489" s="3" t="str">
        <f t="shared" si="165"/>
        <v>N/A</v>
      </c>
      <c r="Y489" s="3" t="str">
        <f t="shared" si="166"/>
        <v>N/A</v>
      </c>
      <c r="Z489" s="3" t="str">
        <f t="shared" si="167"/>
        <v>N/A</v>
      </c>
      <c r="AA489" s="3" t="str">
        <f t="shared" si="168"/>
        <v>N/A</v>
      </c>
      <c r="AB489" s="3" t="str">
        <f t="shared" si="169"/>
        <v>N/A</v>
      </c>
      <c r="AC489" s="3" t="str">
        <f t="shared" si="170"/>
        <v>N/A</v>
      </c>
      <c r="AD489" s="3">
        <f t="shared" si="171"/>
        <v>10893.6</v>
      </c>
    </row>
    <row r="490" spans="1:30" x14ac:dyDescent="0.35">
      <c r="A490" t="s">
        <v>180</v>
      </c>
      <c r="B490" t="s">
        <v>185</v>
      </c>
      <c r="C490" t="s">
        <v>1024</v>
      </c>
      <c r="E490">
        <v>473</v>
      </c>
      <c r="F490" s="2" t="s">
        <v>1645</v>
      </c>
      <c r="G490" s="2">
        <v>1.25</v>
      </c>
      <c r="H490" t="s">
        <v>1197</v>
      </c>
      <c r="I490" s="3" t="str">
        <f t="shared" si="172"/>
        <v>not eligible</v>
      </c>
      <c r="J490" s="3" t="str">
        <f t="shared" si="173"/>
        <v>not eligible</v>
      </c>
      <c r="K490" s="3" t="str">
        <f t="shared" si="174"/>
        <v>not eligible</v>
      </c>
      <c r="L490" s="3" t="str">
        <f t="shared" si="175"/>
        <v>not eligible</v>
      </c>
      <c r="M490" t="str">
        <f t="shared" si="154"/>
        <v>N/A</v>
      </c>
      <c r="N490" s="3" t="str">
        <f t="shared" si="155"/>
        <v>N/A</v>
      </c>
      <c r="O490" s="3" t="str">
        <f t="shared" si="156"/>
        <v>N/A</v>
      </c>
      <c r="P490" s="3" t="str">
        <f t="shared" si="157"/>
        <v>N/A</v>
      </c>
      <c r="Q490" s="3" t="str">
        <f t="shared" si="158"/>
        <v>N/A</v>
      </c>
      <c r="R490" s="3" t="str">
        <f t="shared" si="159"/>
        <v>N/A</v>
      </c>
      <c r="S490" s="3" t="str">
        <f t="shared" si="160"/>
        <v>N/A</v>
      </c>
      <c r="T490" s="3" t="str">
        <f t="shared" si="161"/>
        <v>N/A</v>
      </c>
      <c r="U490" s="3" t="str">
        <f t="shared" si="162"/>
        <v>N/A</v>
      </c>
      <c r="V490" s="3" t="str">
        <f t="shared" si="163"/>
        <v>N/A</v>
      </c>
      <c r="W490" s="3" t="str">
        <f t="shared" si="164"/>
        <v>N/A</v>
      </c>
      <c r="X490" s="3" t="str">
        <f t="shared" si="165"/>
        <v>N/A</v>
      </c>
      <c r="Y490" s="3" t="str">
        <f t="shared" si="166"/>
        <v>N/A</v>
      </c>
      <c r="Z490" s="3" t="str">
        <f t="shared" si="167"/>
        <v>N/A</v>
      </c>
      <c r="AA490" s="3" t="str">
        <f t="shared" si="168"/>
        <v>N/A</v>
      </c>
      <c r="AB490" s="3" t="str">
        <f t="shared" si="169"/>
        <v>N/A</v>
      </c>
      <c r="AC490" s="3" t="str">
        <f t="shared" si="170"/>
        <v>N/A</v>
      </c>
      <c r="AD490" s="3" t="str">
        <f t="shared" si="171"/>
        <v>not eligible</v>
      </c>
    </row>
    <row r="491" spans="1:30" x14ac:dyDescent="0.35">
      <c r="A491" t="s">
        <v>180</v>
      </c>
      <c r="B491" t="s">
        <v>202</v>
      </c>
      <c r="C491" t="s">
        <v>1035</v>
      </c>
      <c r="E491">
        <v>276</v>
      </c>
      <c r="F491" s="2" t="s">
        <v>1587</v>
      </c>
      <c r="G491" s="2">
        <v>0.63</v>
      </c>
      <c r="H491" t="s">
        <v>1197</v>
      </c>
      <c r="I491" s="3" t="str">
        <f t="shared" si="172"/>
        <v>not eligible</v>
      </c>
      <c r="J491" s="3" t="str">
        <f t="shared" si="173"/>
        <v>not eligible</v>
      </c>
      <c r="K491" s="3" t="str">
        <f t="shared" si="174"/>
        <v>not eligible</v>
      </c>
      <c r="L491" s="3" t="str">
        <f t="shared" si="175"/>
        <v>not eligible</v>
      </c>
      <c r="M491" t="str">
        <f t="shared" si="154"/>
        <v>N/A</v>
      </c>
      <c r="N491" s="3" t="str">
        <f t="shared" si="155"/>
        <v>N/A</v>
      </c>
      <c r="O491" s="3" t="str">
        <f t="shared" si="156"/>
        <v>N/A</v>
      </c>
      <c r="P491" s="3" t="str">
        <f t="shared" si="157"/>
        <v>N/A</v>
      </c>
      <c r="Q491" s="3" t="str">
        <f t="shared" si="158"/>
        <v>N/A</v>
      </c>
      <c r="R491" s="3" t="str">
        <f t="shared" si="159"/>
        <v>N/A</v>
      </c>
      <c r="S491" s="3" t="str">
        <f t="shared" si="160"/>
        <v>N/A</v>
      </c>
      <c r="T491" s="3" t="str">
        <f t="shared" si="161"/>
        <v>N/A</v>
      </c>
      <c r="U491" s="3" t="str">
        <f t="shared" si="162"/>
        <v>N/A</v>
      </c>
      <c r="V491" s="3" t="str">
        <f t="shared" si="163"/>
        <v>N/A</v>
      </c>
      <c r="W491" s="3" t="str">
        <f t="shared" si="164"/>
        <v>N/A</v>
      </c>
      <c r="X491" s="3" t="str">
        <f t="shared" si="165"/>
        <v>N/A</v>
      </c>
      <c r="Y491" s="3" t="str">
        <f t="shared" si="166"/>
        <v>N/A</v>
      </c>
      <c r="Z491" s="3" t="str">
        <f t="shared" si="167"/>
        <v>N/A</v>
      </c>
      <c r="AA491" s="3" t="str">
        <f t="shared" si="168"/>
        <v>N/A</v>
      </c>
      <c r="AB491" s="3" t="str">
        <f t="shared" si="169"/>
        <v>N/A</v>
      </c>
      <c r="AC491" s="3" t="str">
        <f t="shared" si="170"/>
        <v>N/A</v>
      </c>
      <c r="AD491" s="3" t="str">
        <f t="shared" si="171"/>
        <v>not eligible</v>
      </c>
    </row>
    <row r="492" spans="1:30" x14ac:dyDescent="0.35">
      <c r="A492" t="s">
        <v>180</v>
      </c>
      <c r="B492" t="s">
        <v>440</v>
      </c>
      <c r="C492" t="s">
        <v>1045</v>
      </c>
      <c r="E492" s="1">
        <v>1867</v>
      </c>
      <c r="F492" s="2" t="s">
        <v>1644</v>
      </c>
      <c r="G492" s="2">
        <v>5.38</v>
      </c>
      <c r="H492" t="s">
        <v>1197</v>
      </c>
      <c r="I492" s="3">
        <f t="shared" si="172"/>
        <v>11202</v>
      </c>
      <c r="J492" s="3">
        <f t="shared" si="173"/>
        <v>11426.04</v>
      </c>
      <c r="K492" s="3">
        <f t="shared" si="174"/>
        <v>11668.75</v>
      </c>
      <c r="L492" s="3">
        <f t="shared" si="175"/>
        <v>11818.11</v>
      </c>
      <c r="M492" t="str">
        <f t="shared" si="154"/>
        <v>N/A</v>
      </c>
      <c r="N492" s="3" t="str">
        <f t="shared" si="155"/>
        <v>N/A</v>
      </c>
      <c r="O492" s="3" t="str">
        <f t="shared" si="156"/>
        <v>N/A</v>
      </c>
      <c r="P492" s="3" t="str">
        <f t="shared" si="157"/>
        <v>N/A</v>
      </c>
      <c r="Q492" s="3" t="str">
        <f t="shared" si="158"/>
        <v>N/A</v>
      </c>
      <c r="R492" s="3" t="str">
        <f t="shared" si="159"/>
        <v>N/A</v>
      </c>
      <c r="S492" s="3" t="str">
        <f t="shared" si="160"/>
        <v>N/A</v>
      </c>
      <c r="T492" s="3" t="str">
        <f t="shared" si="161"/>
        <v>N/A</v>
      </c>
      <c r="U492" s="3" t="str">
        <f t="shared" si="162"/>
        <v>N/A</v>
      </c>
      <c r="V492" s="3" t="str">
        <f t="shared" si="163"/>
        <v>N/A</v>
      </c>
      <c r="W492" s="3" t="str">
        <f t="shared" si="164"/>
        <v>N/A</v>
      </c>
      <c r="X492" s="3" t="str">
        <f t="shared" si="165"/>
        <v>N/A</v>
      </c>
      <c r="Y492" s="3" t="str">
        <f t="shared" si="166"/>
        <v>N/A</v>
      </c>
      <c r="Z492" s="3" t="str">
        <f t="shared" si="167"/>
        <v>N/A</v>
      </c>
      <c r="AA492" s="3" t="str">
        <f t="shared" si="168"/>
        <v>N/A</v>
      </c>
      <c r="AB492" s="3" t="str">
        <f t="shared" si="169"/>
        <v>N/A</v>
      </c>
      <c r="AC492" s="3" t="str">
        <f t="shared" si="170"/>
        <v>N/A</v>
      </c>
      <c r="AD492" s="3">
        <f t="shared" si="171"/>
        <v>11426.04</v>
      </c>
    </row>
    <row r="493" spans="1:30" x14ac:dyDescent="0.35">
      <c r="A493" t="s">
        <v>180</v>
      </c>
      <c r="B493" t="s">
        <v>323</v>
      </c>
      <c r="C493" t="s">
        <v>1046</v>
      </c>
      <c r="E493" s="1">
        <v>1509</v>
      </c>
      <c r="F493" s="2" t="s">
        <v>1601</v>
      </c>
      <c r="G493" s="2">
        <v>3.82</v>
      </c>
      <c r="H493" t="s">
        <v>1197</v>
      </c>
      <c r="I493" s="3" t="str">
        <f t="shared" si="172"/>
        <v>not eligible</v>
      </c>
      <c r="J493" s="3" t="str">
        <f t="shared" si="173"/>
        <v>not eligible</v>
      </c>
      <c r="K493" s="3" t="str">
        <f t="shared" si="174"/>
        <v>not eligible</v>
      </c>
      <c r="L493" s="3" t="str">
        <f t="shared" si="175"/>
        <v>not eligible</v>
      </c>
      <c r="M493" t="str">
        <f t="shared" si="154"/>
        <v>N/A</v>
      </c>
      <c r="N493" s="3" t="str">
        <f t="shared" si="155"/>
        <v>N/A</v>
      </c>
      <c r="O493" s="3" t="str">
        <f t="shared" si="156"/>
        <v>N/A</v>
      </c>
      <c r="P493" s="3" t="str">
        <f t="shared" si="157"/>
        <v>N/A</v>
      </c>
      <c r="Q493" s="3" t="str">
        <f t="shared" si="158"/>
        <v>N/A</v>
      </c>
      <c r="R493" s="3" t="str">
        <f t="shared" si="159"/>
        <v>N/A</v>
      </c>
      <c r="S493" s="3" t="str">
        <f t="shared" si="160"/>
        <v>N/A</v>
      </c>
      <c r="T493" s="3" t="str">
        <f t="shared" si="161"/>
        <v>N/A</v>
      </c>
      <c r="U493" s="3" t="str">
        <f t="shared" si="162"/>
        <v>N/A</v>
      </c>
      <c r="V493" s="3" t="str">
        <f t="shared" si="163"/>
        <v>N/A</v>
      </c>
      <c r="W493" s="3" t="str">
        <f t="shared" si="164"/>
        <v>N/A</v>
      </c>
      <c r="X493" s="3" t="str">
        <f t="shared" si="165"/>
        <v>N/A</v>
      </c>
      <c r="Y493" s="3" t="str">
        <f t="shared" si="166"/>
        <v>N/A</v>
      </c>
      <c r="Z493" s="3" t="str">
        <f t="shared" si="167"/>
        <v>N/A</v>
      </c>
      <c r="AA493" s="3" t="str">
        <f t="shared" si="168"/>
        <v>N/A</v>
      </c>
      <c r="AB493" s="3" t="str">
        <f t="shared" si="169"/>
        <v>N/A</v>
      </c>
      <c r="AC493" s="3" t="str">
        <f t="shared" si="170"/>
        <v>N/A</v>
      </c>
      <c r="AD493" s="3" t="str">
        <f t="shared" si="171"/>
        <v>not eligible</v>
      </c>
    </row>
    <row r="494" spans="1:30" x14ac:dyDescent="0.35">
      <c r="A494" t="s">
        <v>180</v>
      </c>
      <c r="B494" t="s">
        <v>274</v>
      </c>
      <c r="C494" t="s">
        <v>1050</v>
      </c>
      <c r="E494">
        <v>424</v>
      </c>
      <c r="F494" s="2" t="s">
        <v>1528</v>
      </c>
      <c r="G494" s="2">
        <v>1.01</v>
      </c>
      <c r="H494" t="s">
        <v>1197</v>
      </c>
      <c r="I494" s="3" t="str">
        <f t="shared" si="172"/>
        <v>not eligible</v>
      </c>
      <c r="J494" s="3" t="str">
        <f t="shared" si="173"/>
        <v>not eligible</v>
      </c>
      <c r="K494" s="3" t="str">
        <f t="shared" si="174"/>
        <v>not eligible</v>
      </c>
      <c r="L494" s="3" t="str">
        <f t="shared" si="175"/>
        <v>not eligible</v>
      </c>
      <c r="M494" t="str">
        <f t="shared" si="154"/>
        <v>N/A</v>
      </c>
      <c r="N494" s="3" t="str">
        <f t="shared" si="155"/>
        <v>N/A</v>
      </c>
      <c r="O494" s="3" t="str">
        <f t="shared" si="156"/>
        <v>N/A</v>
      </c>
      <c r="P494" s="3" t="str">
        <f t="shared" si="157"/>
        <v>N/A</v>
      </c>
      <c r="Q494" s="3" t="str">
        <f t="shared" si="158"/>
        <v>N/A</v>
      </c>
      <c r="R494" s="3" t="str">
        <f t="shared" si="159"/>
        <v>N/A</v>
      </c>
      <c r="S494" s="3" t="str">
        <f t="shared" si="160"/>
        <v>N/A</v>
      </c>
      <c r="T494" s="3" t="str">
        <f t="shared" si="161"/>
        <v>N/A</v>
      </c>
      <c r="U494" s="3" t="str">
        <f t="shared" si="162"/>
        <v>N/A</v>
      </c>
      <c r="V494" s="3" t="str">
        <f t="shared" si="163"/>
        <v>N/A</v>
      </c>
      <c r="W494" s="3" t="str">
        <f t="shared" si="164"/>
        <v>N/A</v>
      </c>
      <c r="X494" s="3" t="str">
        <f t="shared" si="165"/>
        <v>N/A</v>
      </c>
      <c r="Y494" s="3" t="str">
        <f t="shared" si="166"/>
        <v>N/A</v>
      </c>
      <c r="Z494" s="3" t="str">
        <f t="shared" si="167"/>
        <v>N/A</v>
      </c>
      <c r="AA494" s="3" t="str">
        <f t="shared" si="168"/>
        <v>N/A</v>
      </c>
      <c r="AB494" s="3" t="str">
        <f t="shared" si="169"/>
        <v>N/A</v>
      </c>
      <c r="AC494" s="3" t="str">
        <f t="shared" si="170"/>
        <v>N/A</v>
      </c>
      <c r="AD494" s="3" t="str">
        <f t="shared" si="171"/>
        <v>not eligible</v>
      </c>
    </row>
    <row r="495" spans="1:30" x14ac:dyDescent="0.35">
      <c r="A495" t="s">
        <v>180</v>
      </c>
      <c r="B495" t="s">
        <v>200</v>
      </c>
      <c r="C495" t="s">
        <v>1061</v>
      </c>
      <c r="E495">
        <v>802</v>
      </c>
      <c r="F495" s="2" t="s">
        <v>1641</v>
      </c>
      <c r="G495" s="2">
        <v>1.8</v>
      </c>
      <c r="H495" t="s">
        <v>1197</v>
      </c>
      <c r="I495" s="3" t="str">
        <f t="shared" si="172"/>
        <v>not eligible</v>
      </c>
      <c r="J495" s="3" t="str">
        <f t="shared" si="173"/>
        <v>not eligible</v>
      </c>
      <c r="K495" s="3" t="str">
        <f t="shared" si="174"/>
        <v>not eligible</v>
      </c>
      <c r="L495" s="3" t="str">
        <f t="shared" si="175"/>
        <v>not eligible</v>
      </c>
      <c r="M495" t="str">
        <f t="shared" si="154"/>
        <v>N/A</v>
      </c>
      <c r="N495" s="3" t="str">
        <f t="shared" si="155"/>
        <v>N/A</v>
      </c>
      <c r="O495" s="3" t="str">
        <f t="shared" si="156"/>
        <v>N/A</v>
      </c>
      <c r="P495" s="3" t="str">
        <f t="shared" si="157"/>
        <v>N/A</v>
      </c>
      <c r="Q495" s="3" t="str">
        <f t="shared" si="158"/>
        <v>N/A</v>
      </c>
      <c r="R495" s="3" t="str">
        <f t="shared" si="159"/>
        <v>N/A</v>
      </c>
      <c r="S495" s="3" t="str">
        <f t="shared" si="160"/>
        <v>N/A</v>
      </c>
      <c r="T495" s="3" t="str">
        <f t="shared" si="161"/>
        <v>N/A</v>
      </c>
      <c r="U495" s="3" t="str">
        <f t="shared" si="162"/>
        <v>N/A</v>
      </c>
      <c r="V495" s="3" t="str">
        <f t="shared" si="163"/>
        <v>N/A</v>
      </c>
      <c r="W495" s="3" t="str">
        <f t="shared" si="164"/>
        <v>N/A</v>
      </c>
      <c r="X495" s="3" t="str">
        <f t="shared" si="165"/>
        <v>N/A</v>
      </c>
      <c r="Y495" s="3" t="str">
        <f t="shared" si="166"/>
        <v>N/A</v>
      </c>
      <c r="Z495" s="3" t="str">
        <f t="shared" si="167"/>
        <v>N/A</v>
      </c>
      <c r="AA495" s="3" t="str">
        <f t="shared" si="168"/>
        <v>N/A</v>
      </c>
      <c r="AB495" s="3" t="str">
        <f t="shared" si="169"/>
        <v>N/A</v>
      </c>
      <c r="AC495" s="3" t="str">
        <f t="shared" si="170"/>
        <v>N/A</v>
      </c>
      <c r="AD495" s="3" t="str">
        <f t="shared" si="171"/>
        <v>not eligible</v>
      </c>
    </row>
    <row r="496" spans="1:30" x14ac:dyDescent="0.35">
      <c r="A496" t="s">
        <v>180</v>
      </c>
      <c r="B496" t="s">
        <v>254</v>
      </c>
      <c r="C496" t="s">
        <v>1072</v>
      </c>
      <c r="E496">
        <v>433</v>
      </c>
      <c r="F496" s="2" t="s">
        <v>1591</v>
      </c>
      <c r="G496" s="2">
        <v>1.05</v>
      </c>
      <c r="H496" t="s">
        <v>1197</v>
      </c>
      <c r="I496" s="3" t="str">
        <f t="shared" si="172"/>
        <v>not eligible</v>
      </c>
      <c r="J496" s="3" t="str">
        <f t="shared" si="173"/>
        <v>not eligible</v>
      </c>
      <c r="K496" s="3" t="str">
        <f t="shared" si="174"/>
        <v>not eligible</v>
      </c>
      <c r="L496" s="3" t="str">
        <f t="shared" si="175"/>
        <v>not eligible</v>
      </c>
      <c r="M496" t="str">
        <f t="shared" si="154"/>
        <v>N/A</v>
      </c>
      <c r="N496" s="3" t="str">
        <f t="shared" si="155"/>
        <v>N/A</v>
      </c>
      <c r="O496" s="3" t="str">
        <f t="shared" si="156"/>
        <v>N/A</v>
      </c>
      <c r="P496" s="3" t="str">
        <f t="shared" si="157"/>
        <v>N/A</v>
      </c>
      <c r="Q496" s="3" t="str">
        <f t="shared" si="158"/>
        <v>N/A</v>
      </c>
      <c r="R496" s="3" t="str">
        <f t="shared" si="159"/>
        <v>N/A</v>
      </c>
      <c r="S496" s="3" t="str">
        <f t="shared" si="160"/>
        <v>N/A</v>
      </c>
      <c r="T496" s="3" t="str">
        <f t="shared" si="161"/>
        <v>N/A</v>
      </c>
      <c r="U496" s="3" t="str">
        <f t="shared" si="162"/>
        <v>N/A</v>
      </c>
      <c r="V496" s="3" t="str">
        <f t="shared" si="163"/>
        <v>N/A</v>
      </c>
      <c r="W496" s="3" t="str">
        <f t="shared" si="164"/>
        <v>N/A</v>
      </c>
      <c r="X496" s="3" t="str">
        <f t="shared" si="165"/>
        <v>N/A</v>
      </c>
      <c r="Y496" s="3" t="str">
        <f t="shared" si="166"/>
        <v>N/A</v>
      </c>
      <c r="Z496" s="3" t="str">
        <f t="shared" si="167"/>
        <v>N/A</v>
      </c>
      <c r="AA496" s="3" t="str">
        <f t="shared" si="168"/>
        <v>N/A</v>
      </c>
      <c r="AB496" s="3" t="str">
        <f t="shared" si="169"/>
        <v>N/A</v>
      </c>
      <c r="AC496" s="3" t="str">
        <f t="shared" si="170"/>
        <v>N/A</v>
      </c>
      <c r="AD496" s="3" t="str">
        <f t="shared" si="171"/>
        <v>not eligible</v>
      </c>
    </row>
    <row r="497" spans="1:30" x14ac:dyDescent="0.35">
      <c r="A497" t="s">
        <v>180</v>
      </c>
      <c r="B497" t="s">
        <v>194</v>
      </c>
      <c r="C497" t="s">
        <v>1089</v>
      </c>
      <c r="E497" s="1">
        <v>2555</v>
      </c>
      <c r="F497" s="2" t="s">
        <v>1614</v>
      </c>
      <c r="G497" s="2">
        <v>6.87</v>
      </c>
      <c r="H497" t="s">
        <v>1197</v>
      </c>
      <c r="I497" s="3">
        <f t="shared" si="172"/>
        <v>15330</v>
      </c>
      <c r="J497" s="3">
        <f t="shared" si="173"/>
        <v>15636.6</v>
      </c>
      <c r="K497" s="3">
        <f t="shared" si="174"/>
        <v>15968.75</v>
      </c>
      <c r="L497" s="3">
        <f t="shared" si="175"/>
        <v>16173.15</v>
      </c>
      <c r="M497" t="str">
        <f t="shared" si="154"/>
        <v>N/A</v>
      </c>
      <c r="N497" s="3" t="str">
        <f t="shared" si="155"/>
        <v>N/A</v>
      </c>
      <c r="O497" s="3" t="str">
        <f t="shared" si="156"/>
        <v>N/A</v>
      </c>
      <c r="P497" s="3" t="str">
        <f t="shared" si="157"/>
        <v>N/A</v>
      </c>
      <c r="Q497" s="3" t="str">
        <f t="shared" si="158"/>
        <v>N/A</v>
      </c>
      <c r="R497" s="3" t="str">
        <f t="shared" si="159"/>
        <v>N/A</v>
      </c>
      <c r="S497" s="3" t="str">
        <f t="shared" si="160"/>
        <v>N/A</v>
      </c>
      <c r="T497" s="3" t="str">
        <f t="shared" si="161"/>
        <v>N/A</v>
      </c>
      <c r="U497" s="3" t="str">
        <f t="shared" si="162"/>
        <v>N/A</v>
      </c>
      <c r="V497" s="3" t="str">
        <f t="shared" si="163"/>
        <v>N/A</v>
      </c>
      <c r="W497" s="3" t="str">
        <f t="shared" si="164"/>
        <v>N/A</v>
      </c>
      <c r="X497" s="3" t="str">
        <f t="shared" si="165"/>
        <v>N/A</v>
      </c>
      <c r="Y497" s="3" t="str">
        <f t="shared" si="166"/>
        <v>N/A</v>
      </c>
      <c r="Z497" s="3" t="str">
        <f t="shared" si="167"/>
        <v>N/A</v>
      </c>
      <c r="AA497" s="3" t="str">
        <f t="shared" si="168"/>
        <v>N/A</v>
      </c>
      <c r="AB497" s="3" t="str">
        <f t="shared" si="169"/>
        <v>N/A</v>
      </c>
      <c r="AC497" s="3" t="str">
        <f t="shared" si="170"/>
        <v>N/A</v>
      </c>
      <c r="AD497" s="3">
        <f t="shared" si="171"/>
        <v>15636.6</v>
      </c>
    </row>
    <row r="498" spans="1:30" x14ac:dyDescent="0.35">
      <c r="A498" t="s">
        <v>180</v>
      </c>
      <c r="B498" t="s">
        <v>261</v>
      </c>
      <c r="C498" t="s">
        <v>1090</v>
      </c>
      <c r="E498">
        <v>707</v>
      </c>
      <c r="F498" s="2" t="s">
        <v>1431</v>
      </c>
      <c r="G498" s="2">
        <v>1.68</v>
      </c>
      <c r="H498" t="s">
        <v>1197</v>
      </c>
      <c r="I498" s="3" t="str">
        <f t="shared" si="172"/>
        <v>not eligible</v>
      </c>
      <c r="J498" s="3" t="str">
        <f t="shared" si="173"/>
        <v>not eligible</v>
      </c>
      <c r="K498" s="3" t="str">
        <f t="shared" si="174"/>
        <v>not eligible</v>
      </c>
      <c r="L498" s="3" t="str">
        <f t="shared" si="175"/>
        <v>not eligible</v>
      </c>
      <c r="M498" t="str">
        <f t="shared" si="154"/>
        <v>N/A</v>
      </c>
      <c r="N498" s="3" t="str">
        <f t="shared" si="155"/>
        <v>N/A</v>
      </c>
      <c r="O498" s="3" t="str">
        <f t="shared" si="156"/>
        <v>N/A</v>
      </c>
      <c r="P498" s="3" t="str">
        <f t="shared" si="157"/>
        <v>N/A</v>
      </c>
      <c r="Q498" s="3" t="str">
        <f t="shared" si="158"/>
        <v>N/A</v>
      </c>
      <c r="R498" s="3" t="str">
        <f t="shared" si="159"/>
        <v>N/A</v>
      </c>
      <c r="S498" s="3" t="str">
        <f t="shared" si="160"/>
        <v>N/A</v>
      </c>
      <c r="T498" s="3" t="str">
        <f t="shared" si="161"/>
        <v>N/A</v>
      </c>
      <c r="U498" s="3" t="str">
        <f t="shared" si="162"/>
        <v>N/A</v>
      </c>
      <c r="V498" s="3" t="str">
        <f t="shared" si="163"/>
        <v>N/A</v>
      </c>
      <c r="W498" s="3" t="str">
        <f t="shared" si="164"/>
        <v>N/A</v>
      </c>
      <c r="X498" s="3" t="str">
        <f t="shared" si="165"/>
        <v>N/A</v>
      </c>
      <c r="Y498" s="3" t="str">
        <f t="shared" si="166"/>
        <v>N/A</v>
      </c>
      <c r="Z498" s="3" t="str">
        <f t="shared" si="167"/>
        <v>N/A</v>
      </c>
      <c r="AA498" s="3" t="str">
        <f t="shared" si="168"/>
        <v>N/A</v>
      </c>
      <c r="AB498" s="3" t="str">
        <f t="shared" si="169"/>
        <v>N/A</v>
      </c>
      <c r="AC498" s="3" t="str">
        <f t="shared" si="170"/>
        <v>N/A</v>
      </c>
      <c r="AD498" s="3" t="str">
        <f t="shared" si="171"/>
        <v>not eligible</v>
      </c>
    </row>
    <row r="499" spans="1:30" x14ac:dyDescent="0.35">
      <c r="A499" t="s">
        <v>180</v>
      </c>
      <c r="B499" t="s">
        <v>217</v>
      </c>
      <c r="C499" t="s">
        <v>1092</v>
      </c>
      <c r="E499">
        <v>282</v>
      </c>
      <c r="F499" s="2" t="s">
        <v>1577</v>
      </c>
      <c r="G499" s="2">
        <v>0.71</v>
      </c>
      <c r="H499" t="s">
        <v>1197</v>
      </c>
      <c r="I499" s="3" t="str">
        <f t="shared" si="172"/>
        <v>not eligible</v>
      </c>
      <c r="J499" s="3" t="str">
        <f t="shared" si="173"/>
        <v>not eligible</v>
      </c>
      <c r="K499" s="3" t="str">
        <f t="shared" si="174"/>
        <v>not eligible</v>
      </c>
      <c r="L499" s="3" t="str">
        <f t="shared" si="175"/>
        <v>not eligible</v>
      </c>
      <c r="M499" t="str">
        <f t="shared" si="154"/>
        <v>N/A</v>
      </c>
      <c r="N499" s="3" t="str">
        <f t="shared" si="155"/>
        <v>N/A</v>
      </c>
      <c r="O499" s="3" t="str">
        <f t="shared" si="156"/>
        <v>N/A</v>
      </c>
      <c r="P499" s="3" t="str">
        <f t="shared" si="157"/>
        <v>N/A</v>
      </c>
      <c r="Q499" s="3" t="str">
        <f t="shared" si="158"/>
        <v>N/A</v>
      </c>
      <c r="R499" s="3" t="str">
        <f t="shared" si="159"/>
        <v>N/A</v>
      </c>
      <c r="S499" s="3" t="str">
        <f t="shared" si="160"/>
        <v>N/A</v>
      </c>
      <c r="T499" s="3" t="str">
        <f t="shared" si="161"/>
        <v>N/A</v>
      </c>
      <c r="U499" s="3" t="str">
        <f t="shared" si="162"/>
        <v>N/A</v>
      </c>
      <c r="V499" s="3" t="str">
        <f t="shared" si="163"/>
        <v>N/A</v>
      </c>
      <c r="W499" s="3" t="str">
        <f t="shared" si="164"/>
        <v>N/A</v>
      </c>
      <c r="X499" s="3" t="str">
        <f t="shared" si="165"/>
        <v>N/A</v>
      </c>
      <c r="Y499" s="3" t="str">
        <f t="shared" si="166"/>
        <v>N/A</v>
      </c>
      <c r="Z499" s="3" t="str">
        <f t="shared" si="167"/>
        <v>N/A</v>
      </c>
      <c r="AA499" s="3" t="str">
        <f t="shared" si="168"/>
        <v>N/A</v>
      </c>
      <c r="AB499" s="3" t="str">
        <f t="shared" si="169"/>
        <v>N/A</v>
      </c>
      <c r="AC499" s="3" t="str">
        <f t="shared" si="170"/>
        <v>N/A</v>
      </c>
      <c r="AD499" s="3" t="str">
        <f t="shared" si="171"/>
        <v>not eligible</v>
      </c>
    </row>
    <row r="500" spans="1:30" x14ac:dyDescent="0.35">
      <c r="A500" t="s">
        <v>180</v>
      </c>
      <c r="B500" t="s">
        <v>667</v>
      </c>
      <c r="C500" t="s">
        <v>1093</v>
      </c>
      <c r="E500" s="1">
        <v>2698</v>
      </c>
      <c r="F500" s="2" t="s">
        <v>1632</v>
      </c>
      <c r="G500" s="2">
        <v>6.08</v>
      </c>
      <c r="H500" t="s">
        <v>1197</v>
      </c>
      <c r="I500" s="3">
        <f t="shared" si="172"/>
        <v>16188</v>
      </c>
      <c r="J500" s="3">
        <f t="shared" si="173"/>
        <v>16511.760000000002</v>
      </c>
      <c r="K500" s="3">
        <f t="shared" si="174"/>
        <v>16862.5</v>
      </c>
      <c r="L500" s="3">
        <f t="shared" si="175"/>
        <v>17078.34</v>
      </c>
      <c r="M500" t="str">
        <f t="shared" si="154"/>
        <v>N/A</v>
      </c>
      <c r="N500" s="3" t="str">
        <f t="shared" si="155"/>
        <v>N/A</v>
      </c>
      <c r="O500" s="3" t="str">
        <f t="shared" si="156"/>
        <v>N/A</v>
      </c>
      <c r="P500" s="3" t="str">
        <f t="shared" si="157"/>
        <v>N/A</v>
      </c>
      <c r="Q500" s="3" t="str">
        <f t="shared" si="158"/>
        <v>N/A</v>
      </c>
      <c r="R500" s="3" t="str">
        <f t="shared" si="159"/>
        <v>N/A</v>
      </c>
      <c r="S500" s="3" t="str">
        <f t="shared" si="160"/>
        <v>N/A</v>
      </c>
      <c r="T500" s="3" t="str">
        <f t="shared" si="161"/>
        <v>N/A</v>
      </c>
      <c r="U500" s="3" t="str">
        <f t="shared" si="162"/>
        <v>N/A</v>
      </c>
      <c r="V500" s="3" t="str">
        <f t="shared" si="163"/>
        <v>N/A</v>
      </c>
      <c r="W500" s="3" t="str">
        <f t="shared" si="164"/>
        <v>N/A</v>
      </c>
      <c r="X500" s="3" t="str">
        <f t="shared" si="165"/>
        <v>N/A</v>
      </c>
      <c r="Y500" s="3" t="str">
        <f t="shared" si="166"/>
        <v>N/A</v>
      </c>
      <c r="Z500" s="3" t="str">
        <f t="shared" si="167"/>
        <v>N/A</v>
      </c>
      <c r="AA500" s="3" t="str">
        <f t="shared" si="168"/>
        <v>N/A</v>
      </c>
      <c r="AB500" s="3" t="str">
        <f t="shared" si="169"/>
        <v>N/A</v>
      </c>
      <c r="AC500" s="3" t="str">
        <f t="shared" si="170"/>
        <v>N/A</v>
      </c>
      <c r="AD500" s="3">
        <f t="shared" si="171"/>
        <v>16511.760000000002</v>
      </c>
    </row>
    <row r="501" spans="1:30" x14ac:dyDescent="0.35">
      <c r="A501" t="s">
        <v>180</v>
      </c>
      <c r="B501" t="s">
        <v>432</v>
      </c>
      <c r="C501" t="s">
        <v>1095</v>
      </c>
      <c r="E501">
        <v>377</v>
      </c>
      <c r="F501" s="2" t="s">
        <v>1633</v>
      </c>
      <c r="G501" s="2">
        <v>0.94</v>
      </c>
      <c r="H501" t="s">
        <v>1197</v>
      </c>
      <c r="I501" s="3" t="str">
        <f t="shared" si="172"/>
        <v>not eligible</v>
      </c>
      <c r="J501" s="3" t="str">
        <f t="shared" si="173"/>
        <v>not eligible</v>
      </c>
      <c r="K501" s="3" t="str">
        <f t="shared" si="174"/>
        <v>not eligible</v>
      </c>
      <c r="L501" s="3" t="str">
        <f t="shared" si="175"/>
        <v>not eligible</v>
      </c>
      <c r="M501" t="str">
        <f t="shared" si="154"/>
        <v>N/A</v>
      </c>
      <c r="N501" s="3" t="str">
        <f t="shared" si="155"/>
        <v>N/A</v>
      </c>
      <c r="O501" s="3" t="str">
        <f t="shared" si="156"/>
        <v>N/A</v>
      </c>
      <c r="P501" s="3" t="str">
        <f t="shared" si="157"/>
        <v>N/A</v>
      </c>
      <c r="Q501" s="3" t="str">
        <f t="shared" si="158"/>
        <v>N/A</v>
      </c>
      <c r="R501" s="3" t="str">
        <f t="shared" si="159"/>
        <v>N/A</v>
      </c>
      <c r="S501" s="3" t="str">
        <f t="shared" si="160"/>
        <v>N/A</v>
      </c>
      <c r="T501" s="3" t="str">
        <f t="shared" si="161"/>
        <v>N/A</v>
      </c>
      <c r="U501" s="3" t="str">
        <f t="shared" si="162"/>
        <v>N/A</v>
      </c>
      <c r="V501" s="3" t="str">
        <f t="shared" si="163"/>
        <v>N/A</v>
      </c>
      <c r="W501" s="3" t="str">
        <f t="shared" si="164"/>
        <v>N/A</v>
      </c>
      <c r="X501" s="3" t="str">
        <f t="shared" si="165"/>
        <v>N/A</v>
      </c>
      <c r="Y501" s="3" t="str">
        <f t="shared" si="166"/>
        <v>N/A</v>
      </c>
      <c r="Z501" s="3" t="str">
        <f t="shared" si="167"/>
        <v>N/A</v>
      </c>
      <c r="AA501" s="3" t="str">
        <f t="shared" si="168"/>
        <v>N/A</v>
      </c>
      <c r="AB501" s="3" t="str">
        <f t="shared" si="169"/>
        <v>N/A</v>
      </c>
      <c r="AC501" s="3" t="str">
        <f t="shared" si="170"/>
        <v>N/A</v>
      </c>
      <c r="AD501" s="3" t="str">
        <f t="shared" si="171"/>
        <v>not eligible</v>
      </c>
    </row>
    <row r="502" spans="1:30" x14ac:dyDescent="0.35">
      <c r="A502" t="s">
        <v>180</v>
      </c>
      <c r="B502" t="s">
        <v>274</v>
      </c>
      <c r="C502" t="s">
        <v>1096</v>
      </c>
      <c r="E502" s="1">
        <v>4108</v>
      </c>
      <c r="F502" s="2" t="s">
        <v>1609</v>
      </c>
      <c r="G502" s="2">
        <v>9.77</v>
      </c>
      <c r="H502" t="s">
        <v>1197</v>
      </c>
      <c r="I502" s="3">
        <f t="shared" si="172"/>
        <v>24648</v>
      </c>
      <c r="J502" s="3">
        <f t="shared" si="173"/>
        <v>25140.959999999999</v>
      </c>
      <c r="K502" s="3">
        <f t="shared" si="174"/>
        <v>25675</v>
      </c>
      <c r="L502" s="3">
        <f t="shared" si="175"/>
        <v>26003.64</v>
      </c>
      <c r="M502" t="str">
        <f t="shared" si="154"/>
        <v>N/A</v>
      </c>
      <c r="N502" s="3" t="str">
        <f t="shared" si="155"/>
        <v>N/A</v>
      </c>
      <c r="O502" s="3" t="str">
        <f t="shared" si="156"/>
        <v>N/A</v>
      </c>
      <c r="P502" s="3" t="str">
        <f t="shared" si="157"/>
        <v>N/A</v>
      </c>
      <c r="Q502" s="3" t="str">
        <f t="shared" si="158"/>
        <v>N/A</v>
      </c>
      <c r="R502" s="3" t="str">
        <f t="shared" si="159"/>
        <v>N/A</v>
      </c>
      <c r="S502" s="3" t="str">
        <f t="shared" si="160"/>
        <v>N/A</v>
      </c>
      <c r="T502" s="3" t="str">
        <f t="shared" si="161"/>
        <v>N/A</v>
      </c>
      <c r="U502" s="3" t="str">
        <f t="shared" si="162"/>
        <v>N/A</v>
      </c>
      <c r="V502" s="3" t="str">
        <f t="shared" si="163"/>
        <v>N/A</v>
      </c>
      <c r="W502" s="3" t="str">
        <f t="shared" si="164"/>
        <v>N/A</v>
      </c>
      <c r="X502" s="3" t="str">
        <f t="shared" si="165"/>
        <v>N/A</v>
      </c>
      <c r="Y502" s="3" t="str">
        <f t="shared" si="166"/>
        <v>N/A</v>
      </c>
      <c r="Z502" s="3" t="str">
        <f t="shared" si="167"/>
        <v>N/A</v>
      </c>
      <c r="AA502" s="3" t="str">
        <f t="shared" si="168"/>
        <v>N/A</v>
      </c>
      <c r="AB502" s="3" t="str">
        <f t="shared" si="169"/>
        <v>N/A</v>
      </c>
      <c r="AC502" s="3" t="str">
        <f t="shared" si="170"/>
        <v>N/A</v>
      </c>
      <c r="AD502" s="3">
        <f t="shared" si="171"/>
        <v>25140.959999999999</v>
      </c>
    </row>
    <row r="503" spans="1:30" x14ac:dyDescent="0.35">
      <c r="A503" t="s">
        <v>180</v>
      </c>
      <c r="B503" t="s">
        <v>188</v>
      </c>
      <c r="C503" t="s">
        <v>1112</v>
      </c>
      <c r="E503" s="1">
        <v>2401</v>
      </c>
      <c r="F503" s="2" t="s">
        <v>1606</v>
      </c>
      <c r="G503" s="2">
        <v>6.3</v>
      </c>
      <c r="H503" t="s">
        <v>1197</v>
      </c>
      <c r="I503" s="3">
        <f t="shared" si="172"/>
        <v>14406</v>
      </c>
      <c r="J503" s="3">
        <f t="shared" si="173"/>
        <v>14694.12</v>
      </c>
      <c r="K503" s="3">
        <f t="shared" si="174"/>
        <v>15006.25</v>
      </c>
      <c r="L503" s="3">
        <f t="shared" si="175"/>
        <v>15198.33</v>
      </c>
      <c r="M503" t="str">
        <f t="shared" si="154"/>
        <v>N/A</v>
      </c>
      <c r="N503" s="3" t="str">
        <f t="shared" si="155"/>
        <v>N/A</v>
      </c>
      <c r="O503" s="3" t="str">
        <f t="shared" si="156"/>
        <v>N/A</v>
      </c>
      <c r="P503" s="3" t="str">
        <f t="shared" si="157"/>
        <v>N/A</v>
      </c>
      <c r="Q503" s="3" t="str">
        <f t="shared" si="158"/>
        <v>N/A</v>
      </c>
      <c r="R503" s="3" t="str">
        <f t="shared" si="159"/>
        <v>N/A</v>
      </c>
      <c r="S503" s="3" t="str">
        <f t="shared" si="160"/>
        <v>N/A</v>
      </c>
      <c r="T503" s="3" t="str">
        <f t="shared" si="161"/>
        <v>N/A</v>
      </c>
      <c r="U503" s="3" t="str">
        <f t="shared" si="162"/>
        <v>N/A</v>
      </c>
      <c r="V503" s="3" t="str">
        <f t="shared" si="163"/>
        <v>N/A</v>
      </c>
      <c r="W503" s="3" t="str">
        <f t="shared" si="164"/>
        <v>N/A</v>
      </c>
      <c r="X503" s="3" t="str">
        <f t="shared" si="165"/>
        <v>N/A</v>
      </c>
      <c r="Y503" s="3" t="str">
        <f t="shared" si="166"/>
        <v>N/A</v>
      </c>
      <c r="Z503" s="3" t="str">
        <f t="shared" si="167"/>
        <v>N/A</v>
      </c>
      <c r="AA503" s="3" t="str">
        <f t="shared" si="168"/>
        <v>N/A</v>
      </c>
      <c r="AB503" s="3" t="str">
        <f t="shared" si="169"/>
        <v>N/A</v>
      </c>
      <c r="AC503" s="3" t="str">
        <f t="shared" si="170"/>
        <v>N/A</v>
      </c>
      <c r="AD503" s="3">
        <f t="shared" si="171"/>
        <v>14694.12</v>
      </c>
    </row>
    <row r="504" spans="1:30" x14ac:dyDescent="0.35">
      <c r="A504" t="s">
        <v>180</v>
      </c>
      <c r="B504" t="s">
        <v>416</v>
      </c>
      <c r="C504" t="s">
        <v>1120</v>
      </c>
      <c r="E504">
        <v>89</v>
      </c>
      <c r="F504" s="2" t="s">
        <v>1619</v>
      </c>
      <c r="G504" s="2">
        <v>0.22</v>
      </c>
      <c r="H504" t="s">
        <v>1197</v>
      </c>
      <c r="I504" s="3" t="str">
        <f t="shared" si="172"/>
        <v>not eligible</v>
      </c>
      <c r="J504" s="3" t="str">
        <f t="shared" si="173"/>
        <v>not eligible</v>
      </c>
      <c r="K504" s="3" t="str">
        <f t="shared" si="174"/>
        <v>not eligible</v>
      </c>
      <c r="L504" s="3" t="str">
        <f t="shared" si="175"/>
        <v>not eligible</v>
      </c>
      <c r="M504" t="str">
        <f t="shared" si="154"/>
        <v>N/A</v>
      </c>
      <c r="N504" s="3" t="str">
        <f t="shared" si="155"/>
        <v>N/A</v>
      </c>
      <c r="O504" s="3" t="str">
        <f t="shared" si="156"/>
        <v>N/A</v>
      </c>
      <c r="P504" s="3" t="str">
        <f t="shared" si="157"/>
        <v>N/A</v>
      </c>
      <c r="Q504" s="3" t="str">
        <f t="shared" si="158"/>
        <v>N/A</v>
      </c>
      <c r="R504" s="3" t="str">
        <f t="shared" si="159"/>
        <v>N/A</v>
      </c>
      <c r="S504" s="3" t="str">
        <f t="shared" si="160"/>
        <v>N/A</v>
      </c>
      <c r="T504" s="3" t="str">
        <f t="shared" si="161"/>
        <v>N/A</v>
      </c>
      <c r="U504" s="3" t="str">
        <f t="shared" si="162"/>
        <v>N/A</v>
      </c>
      <c r="V504" s="3" t="str">
        <f t="shared" si="163"/>
        <v>N/A</v>
      </c>
      <c r="W504" s="3" t="str">
        <f t="shared" si="164"/>
        <v>N/A</v>
      </c>
      <c r="X504" s="3" t="str">
        <f t="shared" si="165"/>
        <v>N/A</v>
      </c>
      <c r="Y504" s="3" t="str">
        <f t="shared" si="166"/>
        <v>N/A</v>
      </c>
      <c r="Z504" s="3" t="str">
        <f t="shared" si="167"/>
        <v>N/A</v>
      </c>
      <c r="AA504" s="3" t="str">
        <f t="shared" si="168"/>
        <v>N/A</v>
      </c>
      <c r="AB504" s="3" t="str">
        <f t="shared" si="169"/>
        <v>N/A</v>
      </c>
      <c r="AC504" s="3" t="str">
        <f t="shared" si="170"/>
        <v>N/A</v>
      </c>
      <c r="AD504" s="3" t="str">
        <f t="shared" si="171"/>
        <v>not eligible</v>
      </c>
    </row>
    <row r="505" spans="1:30" x14ac:dyDescent="0.35">
      <c r="A505" t="s">
        <v>180</v>
      </c>
      <c r="B505" t="s">
        <v>380</v>
      </c>
      <c r="C505" t="s">
        <v>1122</v>
      </c>
      <c r="E505">
        <v>436</v>
      </c>
      <c r="F505" s="2" t="s">
        <v>1588</v>
      </c>
      <c r="G505" s="2">
        <v>1.1299999999999999</v>
      </c>
      <c r="H505" t="s">
        <v>1197</v>
      </c>
      <c r="I505" s="3" t="str">
        <f t="shared" si="172"/>
        <v>not eligible</v>
      </c>
      <c r="J505" s="3" t="str">
        <f t="shared" si="173"/>
        <v>not eligible</v>
      </c>
      <c r="K505" s="3" t="str">
        <f t="shared" si="174"/>
        <v>not eligible</v>
      </c>
      <c r="L505" s="3" t="str">
        <f t="shared" si="175"/>
        <v>not eligible</v>
      </c>
      <c r="M505" t="str">
        <f t="shared" si="154"/>
        <v>N/A</v>
      </c>
      <c r="N505" s="3" t="str">
        <f t="shared" si="155"/>
        <v>N/A</v>
      </c>
      <c r="O505" s="3" t="str">
        <f t="shared" si="156"/>
        <v>N/A</v>
      </c>
      <c r="P505" s="3" t="str">
        <f t="shared" si="157"/>
        <v>N/A</v>
      </c>
      <c r="Q505" s="3" t="str">
        <f t="shared" si="158"/>
        <v>N/A</v>
      </c>
      <c r="R505" s="3" t="str">
        <f t="shared" si="159"/>
        <v>N/A</v>
      </c>
      <c r="S505" s="3" t="str">
        <f t="shared" si="160"/>
        <v>N/A</v>
      </c>
      <c r="T505" s="3" t="str">
        <f t="shared" si="161"/>
        <v>N/A</v>
      </c>
      <c r="U505" s="3" t="str">
        <f t="shared" si="162"/>
        <v>N/A</v>
      </c>
      <c r="V505" s="3" t="str">
        <f t="shared" si="163"/>
        <v>N/A</v>
      </c>
      <c r="W505" s="3" t="str">
        <f t="shared" si="164"/>
        <v>N/A</v>
      </c>
      <c r="X505" s="3" t="str">
        <f t="shared" si="165"/>
        <v>N/A</v>
      </c>
      <c r="Y505" s="3" t="str">
        <f t="shared" si="166"/>
        <v>N/A</v>
      </c>
      <c r="Z505" s="3" t="str">
        <f t="shared" si="167"/>
        <v>N/A</v>
      </c>
      <c r="AA505" s="3" t="str">
        <f t="shared" si="168"/>
        <v>N/A</v>
      </c>
      <c r="AB505" s="3" t="str">
        <f t="shared" si="169"/>
        <v>N/A</v>
      </c>
      <c r="AC505" s="3" t="str">
        <f t="shared" si="170"/>
        <v>N/A</v>
      </c>
      <c r="AD505" s="3" t="str">
        <f t="shared" si="171"/>
        <v>not eligible</v>
      </c>
    </row>
    <row r="506" spans="1:30" x14ac:dyDescent="0.35">
      <c r="A506" t="s">
        <v>180</v>
      </c>
      <c r="B506" t="s">
        <v>667</v>
      </c>
      <c r="C506" t="s">
        <v>1129</v>
      </c>
      <c r="E506">
        <v>459</v>
      </c>
      <c r="F506" s="2" t="s">
        <v>1565</v>
      </c>
      <c r="G506" s="2">
        <v>1.03</v>
      </c>
      <c r="H506" t="s">
        <v>1197</v>
      </c>
      <c r="I506" s="3" t="str">
        <f t="shared" si="172"/>
        <v>not eligible</v>
      </c>
      <c r="J506" s="3" t="str">
        <f t="shared" si="173"/>
        <v>not eligible</v>
      </c>
      <c r="K506" s="3" t="str">
        <f t="shared" si="174"/>
        <v>not eligible</v>
      </c>
      <c r="L506" s="3" t="str">
        <f t="shared" si="175"/>
        <v>not eligible</v>
      </c>
      <c r="M506" t="str">
        <f t="shared" si="154"/>
        <v>N/A</v>
      </c>
      <c r="N506" s="3" t="str">
        <f t="shared" si="155"/>
        <v>N/A</v>
      </c>
      <c r="O506" s="3" t="str">
        <f t="shared" si="156"/>
        <v>N/A</v>
      </c>
      <c r="P506" s="3" t="str">
        <f t="shared" si="157"/>
        <v>N/A</v>
      </c>
      <c r="Q506" s="3" t="str">
        <f t="shared" si="158"/>
        <v>N/A</v>
      </c>
      <c r="R506" s="3" t="str">
        <f t="shared" si="159"/>
        <v>N/A</v>
      </c>
      <c r="S506" s="3" t="str">
        <f t="shared" si="160"/>
        <v>N/A</v>
      </c>
      <c r="T506" s="3" t="str">
        <f t="shared" si="161"/>
        <v>N/A</v>
      </c>
      <c r="U506" s="3" t="str">
        <f t="shared" si="162"/>
        <v>N/A</v>
      </c>
      <c r="V506" s="3" t="str">
        <f t="shared" si="163"/>
        <v>N/A</v>
      </c>
      <c r="W506" s="3" t="str">
        <f t="shared" si="164"/>
        <v>N/A</v>
      </c>
      <c r="X506" s="3" t="str">
        <f t="shared" si="165"/>
        <v>N/A</v>
      </c>
      <c r="Y506" s="3" t="str">
        <f t="shared" si="166"/>
        <v>N/A</v>
      </c>
      <c r="Z506" s="3" t="str">
        <f t="shared" si="167"/>
        <v>N/A</v>
      </c>
      <c r="AA506" s="3" t="str">
        <f t="shared" si="168"/>
        <v>N/A</v>
      </c>
      <c r="AB506" s="3" t="str">
        <f t="shared" si="169"/>
        <v>N/A</v>
      </c>
      <c r="AC506" s="3" t="str">
        <f t="shared" si="170"/>
        <v>N/A</v>
      </c>
      <c r="AD506" s="3" t="str">
        <f t="shared" si="171"/>
        <v>not eligible</v>
      </c>
    </row>
    <row r="507" spans="1:30" x14ac:dyDescent="0.35">
      <c r="A507" t="s">
        <v>180</v>
      </c>
      <c r="B507" t="s">
        <v>397</v>
      </c>
      <c r="C507" t="s">
        <v>1142</v>
      </c>
      <c r="E507">
        <v>300</v>
      </c>
      <c r="F507" s="2" t="s">
        <v>1573</v>
      </c>
      <c r="G507" s="2">
        <v>0.73</v>
      </c>
      <c r="H507" t="s">
        <v>1197</v>
      </c>
      <c r="I507" s="3" t="str">
        <f t="shared" si="172"/>
        <v>not eligible</v>
      </c>
      <c r="J507" s="3" t="str">
        <f t="shared" si="173"/>
        <v>not eligible</v>
      </c>
      <c r="K507" s="3" t="str">
        <f t="shared" si="174"/>
        <v>not eligible</v>
      </c>
      <c r="L507" s="3" t="str">
        <f t="shared" si="175"/>
        <v>not eligible</v>
      </c>
      <c r="M507" t="str">
        <f t="shared" si="154"/>
        <v>N/A</v>
      </c>
      <c r="N507" s="3" t="str">
        <f t="shared" si="155"/>
        <v>N/A</v>
      </c>
      <c r="O507" s="3" t="str">
        <f t="shared" si="156"/>
        <v>N/A</v>
      </c>
      <c r="P507" s="3" t="str">
        <f t="shared" si="157"/>
        <v>N/A</v>
      </c>
      <c r="Q507" s="3" t="str">
        <f t="shared" si="158"/>
        <v>N/A</v>
      </c>
      <c r="R507" s="3" t="str">
        <f t="shared" si="159"/>
        <v>N/A</v>
      </c>
      <c r="S507" s="3" t="str">
        <f t="shared" si="160"/>
        <v>N/A</v>
      </c>
      <c r="T507" s="3" t="str">
        <f t="shared" si="161"/>
        <v>N/A</v>
      </c>
      <c r="U507" s="3" t="str">
        <f t="shared" si="162"/>
        <v>N/A</v>
      </c>
      <c r="V507" s="3" t="str">
        <f t="shared" si="163"/>
        <v>N/A</v>
      </c>
      <c r="W507" s="3" t="str">
        <f t="shared" si="164"/>
        <v>N/A</v>
      </c>
      <c r="X507" s="3" t="str">
        <f t="shared" si="165"/>
        <v>N/A</v>
      </c>
      <c r="Y507" s="3" t="str">
        <f t="shared" si="166"/>
        <v>N/A</v>
      </c>
      <c r="Z507" s="3" t="str">
        <f t="shared" si="167"/>
        <v>N/A</v>
      </c>
      <c r="AA507" s="3" t="str">
        <f t="shared" si="168"/>
        <v>N/A</v>
      </c>
      <c r="AB507" s="3" t="str">
        <f t="shared" si="169"/>
        <v>N/A</v>
      </c>
      <c r="AC507" s="3" t="str">
        <f t="shared" si="170"/>
        <v>N/A</v>
      </c>
      <c r="AD507" s="3" t="str">
        <f t="shared" si="171"/>
        <v>not eligible</v>
      </c>
    </row>
    <row r="508" spans="1:30" x14ac:dyDescent="0.35">
      <c r="A508" t="s">
        <v>180</v>
      </c>
      <c r="B508" t="s">
        <v>261</v>
      </c>
      <c r="C508" t="s">
        <v>1155</v>
      </c>
      <c r="E508" s="1">
        <v>9908</v>
      </c>
      <c r="F508" s="2" t="s">
        <v>1628</v>
      </c>
      <c r="G508" s="2">
        <v>23.51</v>
      </c>
      <c r="H508" t="s">
        <v>1197</v>
      </c>
      <c r="I508" s="3">
        <f t="shared" si="172"/>
        <v>59448</v>
      </c>
      <c r="J508" s="3">
        <f t="shared" si="173"/>
        <v>60636.959999999999</v>
      </c>
      <c r="K508" s="3">
        <f t="shared" si="174"/>
        <v>61925</v>
      </c>
      <c r="L508" s="3">
        <f t="shared" si="175"/>
        <v>62717.64</v>
      </c>
      <c r="M508" t="str">
        <f t="shared" si="154"/>
        <v>N/A</v>
      </c>
      <c r="N508" s="3" t="str">
        <f t="shared" si="155"/>
        <v>N/A</v>
      </c>
      <c r="O508" s="3" t="str">
        <f t="shared" si="156"/>
        <v>N/A</v>
      </c>
      <c r="P508" s="3" t="str">
        <f t="shared" si="157"/>
        <v>N/A</v>
      </c>
      <c r="Q508" s="3" t="str">
        <f t="shared" si="158"/>
        <v>N/A</v>
      </c>
      <c r="R508" s="3" t="str">
        <f t="shared" si="159"/>
        <v>N/A</v>
      </c>
      <c r="S508" s="3" t="str">
        <f t="shared" si="160"/>
        <v>N/A</v>
      </c>
      <c r="T508" s="3" t="str">
        <f t="shared" si="161"/>
        <v>N/A</v>
      </c>
      <c r="U508" s="3" t="str">
        <f t="shared" si="162"/>
        <v>N/A</v>
      </c>
      <c r="V508" s="3" t="str">
        <f t="shared" si="163"/>
        <v>N/A</v>
      </c>
      <c r="W508" s="3" t="str">
        <f t="shared" si="164"/>
        <v>N/A</v>
      </c>
      <c r="X508" s="3" t="str">
        <f t="shared" si="165"/>
        <v>N/A</v>
      </c>
      <c r="Y508" s="3" t="str">
        <f t="shared" si="166"/>
        <v>N/A</v>
      </c>
      <c r="Z508" s="3" t="str">
        <f t="shared" si="167"/>
        <v>N/A</v>
      </c>
      <c r="AA508" s="3" t="str">
        <f t="shared" si="168"/>
        <v>N/A</v>
      </c>
      <c r="AB508" s="3" t="str">
        <f t="shared" si="169"/>
        <v>N/A</v>
      </c>
      <c r="AC508" s="3" t="str">
        <f t="shared" si="170"/>
        <v>N/A</v>
      </c>
      <c r="AD508" s="3">
        <f t="shared" si="171"/>
        <v>60636.959999999999</v>
      </c>
    </row>
    <row r="509" spans="1:30" x14ac:dyDescent="0.35">
      <c r="A509" t="s">
        <v>180</v>
      </c>
      <c r="B509" t="s">
        <v>456</v>
      </c>
      <c r="C509" t="s">
        <v>1160</v>
      </c>
      <c r="E509" s="1">
        <v>2102</v>
      </c>
      <c r="F509" s="2" t="s">
        <v>1653</v>
      </c>
      <c r="G509" s="2">
        <v>4.38</v>
      </c>
      <c r="H509" t="s">
        <v>1197</v>
      </c>
      <c r="I509" s="3">
        <f t="shared" si="172"/>
        <v>12612</v>
      </c>
      <c r="J509" s="3">
        <f t="shared" si="173"/>
        <v>12864.24</v>
      </c>
      <c r="K509" s="3">
        <f t="shared" si="174"/>
        <v>13137.5</v>
      </c>
      <c r="L509" s="3">
        <f t="shared" si="175"/>
        <v>13305.66</v>
      </c>
      <c r="M509" t="str">
        <f t="shared" si="154"/>
        <v>N/A</v>
      </c>
      <c r="N509" s="3" t="str">
        <f t="shared" si="155"/>
        <v>N/A</v>
      </c>
      <c r="O509" s="3" t="str">
        <f t="shared" si="156"/>
        <v>N/A</v>
      </c>
      <c r="P509" s="3" t="str">
        <f t="shared" si="157"/>
        <v>N/A</v>
      </c>
      <c r="Q509" s="3" t="str">
        <f t="shared" si="158"/>
        <v>N/A</v>
      </c>
      <c r="R509" s="3" t="str">
        <f t="shared" si="159"/>
        <v>N/A</v>
      </c>
      <c r="S509" s="3" t="str">
        <f t="shared" si="160"/>
        <v>N/A</v>
      </c>
      <c r="T509" s="3" t="str">
        <f t="shared" si="161"/>
        <v>N/A</v>
      </c>
      <c r="U509" s="3" t="str">
        <f t="shared" si="162"/>
        <v>N/A</v>
      </c>
      <c r="V509" s="3" t="str">
        <f t="shared" si="163"/>
        <v>N/A</v>
      </c>
      <c r="W509" s="3" t="str">
        <f t="shared" si="164"/>
        <v>N/A</v>
      </c>
      <c r="X509" s="3" t="str">
        <f t="shared" si="165"/>
        <v>N/A</v>
      </c>
      <c r="Y509" s="3" t="str">
        <f t="shared" si="166"/>
        <v>N/A</v>
      </c>
      <c r="Z509" s="3" t="str">
        <f t="shared" si="167"/>
        <v>N/A</v>
      </c>
      <c r="AA509" s="3" t="str">
        <f t="shared" si="168"/>
        <v>N/A</v>
      </c>
      <c r="AB509" s="3" t="str">
        <f t="shared" si="169"/>
        <v>N/A</v>
      </c>
      <c r="AC509" s="3" t="str">
        <f t="shared" si="170"/>
        <v>N/A</v>
      </c>
      <c r="AD509" s="3">
        <f t="shared" si="171"/>
        <v>12864.24</v>
      </c>
    </row>
    <row r="510" spans="1:30" x14ac:dyDescent="0.35">
      <c r="I510" s="3">
        <f>SUM(I3:I509)</f>
        <v>20202102</v>
      </c>
      <c r="J510" s="3">
        <f>SUM(J3:J509)</f>
        <v>20606144.039999992</v>
      </c>
      <c r="K510" s="3">
        <f t="shared" ref="K510:L510" si="176">SUM(K3:K509)</f>
        <v>21043856.25</v>
      </c>
      <c r="L510" s="3">
        <f t="shared" si="176"/>
        <v>21313217.609999996</v>
      </c>
      <c r="N510" s="3">
        <f t="shared" ref="N510:AD510" si="177">SUM(N3:N509)</f>
        <v>9219535.1999999974</v>
      </c>
      <c r="O510" s="3">
        <f t="shared" si="177"/>
        <v>6462493.5599999977</v>
      </c>
      <c r="P510" s="3">
        <f t="shared" si="177"/>
        <v>1025865</v>
      </c>
      <c r="Q510" s="3">
        <f t="shared" si="177"/>
        <v>2258426.8800000004</v>
      </c>
      <c r="R510" s="3">
        <f t="shared" si="177"/>
        <v>204273.36</v>
      </c>
      <c r="S510" s="3">
        <f t="shared" si="177"/>
        <v>0</v>
      </c>
      <c r="T510" s="3">
        <f t="shared" si="177"/>
        <v>40183.919999999998</v>
      </c>
      <c r="U510" s="3">
        <f t="shared" si="177"/>
        <v>0</v>
      </c>
      <c r="V510" s="3">
        <f t="shared" si="177"/>
        <v>46530.36</v>
      </c>
      <c r="W510" s="3">
        <f t="shared" si="177"/>
        <v>29896.200000000004</v>
      </c>
      <c r="X510" s="3">
        <f t="shared" si="177"/>
        <v>10281.6</v>
      </c>
      <c r="Y510" s="3">
        <f t="shared" si="177"/>
        <v>15342.84</v>
      </c>
      <c r="Z510" s="3">
        <f t="shared" si="177"/>
        <v>142345.07999999999</v>
      </c>
      <c r="AA510" s="3">
        <f t="shared" si="177"/>
        <v>0</v>
      </c>
      <c r="AB510" s="3">
        <f t="shared" si="177"/>
        <v>23715</v>
      </c>
      <c r="AC510" s="3">
        <f t="shared" si="177"/>
        <v>14118.84</v>
      </c>
      <c r="AD510" s="3">
        <f t="shared" si="177"/>
        <v>1113136.2</v>
      </c>
    </row>
    <row r="512" spans="1:30" x14ac:dyDescent="0.35">
      <c r="I512" s="3">
        <f ca="1">SUMIF($H:$H,"Yes",I$3:I$509)</f>
        <v>8036016</v>
      </c>
      <c r="J512" s="3">
        <f ca="1">SUMIF($H:$H,"Yes",J$3:J$509)</f>
        <v>8196736.3199999994</v>
      </c>
      <c r="K512" s="3">
        <f t="shared" ref="K512:L512" ca="1" si="178">SUMIF($H:$H,"Yes",K$3:K$509)</f>
        <v>8370850</v>
      </c>
      <c r="L512" s="3">
        <f t="shared" ca="1" si="178"/>
        <v>8477996.879999999</v>
      </c>
    </row>
  </sheetData>
  <autoFilter ref="A2:AD510" xr:uid="{A6C802CB-57BF-4D7A-A5C5-C0BC7DDEB8B3}"/>
  <sortState xmlns:xlrd2="http://schemas.microsoft.com/office/spreadsheetml/2017/richdata2" ref="A3:AD511">
    <sortCondition ref="D2"/>
  </sortState>
  <conditionalFormatting sqref="H1:H511 H513:H1048576">
    <cfRule type="containsText" dxfId="4" priority="2" operator="containsText" text="Yes">
      <formula>NOT(ISERROR(SEARCH("Yes",H1)))</formula>
    </cfRule>
  </conditionalFormatting>
  <conditionalFormatting sqref="I3:L509">
    <cfRule type="containsText" dxfId="3" priority="1" operator="containsText" text="not eligible">
      <formula>NOT(ISERROR(SEARCH("not eligible",I3)))</formula>
    </cfRule>
  </conditionalFormatting>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87"/>
  <sheetViews>
    <sheetView zoomScale="90" zoomScaleNormal="90" workbookViewId="0">
      <pane xSplit="4" ySplit="2" topLeftCell="E3" activePane="bottomRight" state="frozen"/>
      <selection pane="topRight" activeCell="I3" sqref="I3"/>
      <selection pane="bottomLeft" activeCell="I3" sqref="I3"/>
      <selection pane="bottomRight" activeCell="I3" sqref="I3"/>
    </sheetView>
  </sheetViews>
  <sheetFormatPr defaultRowHeight="14.5" x14ac:dyDescent="0.35"/>
  <cols>
    <col min="2" max="2" width="26.26953125" customWidth="1"/>
    <col min="3" max="3" width="20.54296875" customWidth="1"/>
    <col min="4" max="4" width="32.81640625" customWidth="1"/>
    <col min="5" max="5" width="14" bestFit="1" customWidth="1"/>
    <col min="6" max="6" width="11.81640625" customWidth="1"/>
    <col min="7" max="7" width="11.1796875" customWidth="1"/>
    <col min="8" max="8" width="7.54296875" bestFit="1" customWidth="1"/>
    <col min="9" max="9" width="13.453125" bestFit="1" customWidth="1"/>
    <col min="10" max="11" width="13.26953125" style="3" customWidth="1"/>
    <col min="12" max="12" width="12.81640625" style="3" bestFit="1" customWidth="1"/>
    <col min="13" max="13" width="12.81640625" style="3" customWidth="1"/>
    <col min="14" max="14" width="15.26953125" style="3" bestFit="1" customWidth="1"/>
    <col min="15" max="16" width="12.81640625" bestFit="1" customWidth="1"/>
    <col min="17" max="17" width="19" bestFit="1" customWidth="1"/>
    <col min="18" max="18" width="17" bestFit="1" customWidth="1"/>
    <col min="19" max="19" width="14" bestFit="1" customWidth="1"/>
    <col min="20" max="20" width="11.453125" bestFit="1" customWidth="1"/>
    <col min="21" max="21" width="19.26953125" bestFit="1" customWidth="1"/>
    <col min="22" max="22" width="12.54296875" bestFit="1" customWidth="1"/>
    <col min="23" max="23" width="28" bestFit="1" customWidth="1"/>
    <col min="24" max="24" width="20" bestFit="1" customWidth="1"/>
    <col min="25" max="25" width="17" bestFit="1" customWidth="1"/>
    <col min="26" max="26" width="18.54296875" bestFit="1" customWidth="1"/>
    <col min="27" max="27" width="23" bestFit="1" customWidth="1"/>
    <col min="28" max="28" width="24.54296875" bestFit="1" customWidth="1"/>
    <col min="29" max="29" width="20.453125" bestFit="1" customWidth="1"/>
    <col min="30" max="30" width="12.26953125" bestFit="1" customWidth="1"/>
    <col min="31" max="31" width="10.54296875" bestFit="1" customWidth="1"/>
    <col min="32" max="32" width="18" bestFit="1" customWidth="1"/>
    <col min="33" max="33" width="20" bestFit="1" customWidth="1"/>
    <col min="34" max="34" width="16" bestFit="1" customWidth="1"/>
    <col min="35" max="35" width="12.54296875" bestFit="1" customWidth="1"/>
  </cols>
  <sheetData>
    <row r="1" spans="1:35" x14ac:dyDescent="0.35">
      <c r="K1" s="128">
        <v>2019</v>
      </c>
      <c r="L1" s="128">
        <v>2020</v>
      </c>
      <c r="M1" s="128">
        <v>2021</v>
      </c>
      <c r="N1" s="128">
        <v>2022</v>
      </c>
    </row>
    <row r="2" spans="1:35" s="4" customFormat="1" x14ac:dyDescent="0.35">
      <c r="A2" s="116" t="s">
        <v>1181</v>
      </c>
      <c r="B2" s="116" t="s">
        <v>1654</v>
      </c>
      <c r="C2" s="116" t="s">
        <v>1183</v>
      </c>
      <c r="D2" s="116" t="s">
        <v>80</v>
      </c>
      <c r="E2" s="116" t="s">
        <v>1184</v>
      </c>
      <c r="F2" s="116" t="s">
        <v>1185</v>
      </c>
      <c r="G2" s="116" t="s">
        <v>1185</v>
      </c>
      <c r="H2" s="116" t="s">
        <v>1186</v>
      </c>
      <c r="I2" s="117" t="s">
        <v>1187</v>
      </c>
      <c r="J2" s="117" t="s">
        <v>1188</v>
      </c>
      <c r="K2" s="135" t="s">
        <v>1187</v>
      </c>
      <c r="L2" s="135" t="s">
        <v>1187</v>
      </c>
      <c r="M2" s="135" t="s">
        <v>1187</v>
      </c>
      <c r="N2" s="135" t="s">
        <v>1187</v>
      </c>
      <c r="O2" s="5" t="s">
        <v>1189</v>
      </c>
      <c r="P2" s="5" t="s">
        <v>125</v>
      </c>
      <c r="Q2" s="5" t="s">
        <v>1656</v>
      </c>
      <c r="R2" s="5" t="s">
        <v>120</v>
      </c>
      <c r="S2" s="5" t="s">
        <v>1192</v>
      </c>
      <c r="T2" s="5" t="s">
        <v>1191</v>
      </c>
      <c r="U2" s="5" t="s">
        <v>1657</v>
      </c>
      <c r="V2" s="5" t="s">
        <v>1190</v>
      </c>
      <c r="W2" s="5" t="s">
        <v>27</v>
      </c>
      <c r="X2" s="5" t="s">
        <v>29</v>
      </c>
      <c r="Y2" s="5" t="s">
        <v>33</v>
      </c>
      <c r="Z2" s="5" t="s">
        <v>1193</v>
      </c>
      <c r="AA2" s="5" t="s">
        <v>79</v>
      </c>
      <c r="AB2" s="5" t="s">
        <v>1194</v>
      </c>
      <c r="AC2" s="5" t="s">
        <v>1658</v>
      </c>
      <c r="AD2" s="5" t="s">
        <v>1659</v>
      </c>
      <c r="AE2" s="5" t="s">
        <v>100</v>
      </c>
      <c r="AF2" s="5" t="s">
        <v>35</v>
      </c>
      <c r="AG2" s="5" t="s">
        <v>1660</v>
      </c>
      <c r="AH2" s="5" t="s">
        <v>1661</v>
      </c>
      <c r="AI2" s="5" t="s">
        <v>1195</v>
      </c>
    </row>
    <row r="3" spans="1:35" x14ac:dyDescent="0.35">
      <c r="A3" t="s">
        <v>175</v>
      </c>
      <c r="B3" t="s">
        <v>178</v>
      </c>
      <c r="C3" t="s">
        <v>504</v>
      </c>
      <c r="D3" t="s">
        <v>112</v>
      </c>
      <c r="E3" s="1">
        <v>17231</v>
      </c>
      <c r="F3" t="s">
        <v>1736</v>
      </c>
      <c r="G3">
        <v>4.12</v>
      </c>
      <c r="H3" t="s">
        <v>1197</v>
      </c>
      <c r="I3" s="3">
        <f>IF(G3&gt;=4,E3*3.06,"not eligible")</f>
        <v>52726.86</v>
      </c>
      <c r="J3" s="3" t="str">
        <f>IF(AND(I3="not eligible",H3="Yes"),E3*3.06,"N/A")</f>
        <v>N/A</v>
      </c>
      <c r="K3" s="3">
        <f>IF(H3="Yes",E3*3, IF(G3&gt;=4,E3*3,"not eligible"))</f>
        <v>51693</v>
      </c>
      <c r="L3" s="3">
        <f t="shared" ref="L3:L66" si="0">IF(H3="Yes",E3*3.06, IF(G3&gt;=4,E3*3.06,"not eligible"))</f>
        <v>52726.86</v>
      </c>
      <c r="M3" s="3">
        <f t="shared" ref="M3:M66" si="1">IF(H3="Yes",E3*3.12, IF(G3&gt;=4,E3*3.12,"not eligible"))</f>
        <v>53760.72</v>
      </c>
      <c r="N3" s="3">
        <f t="shared" ref="N3:N66" si="2">IF(H3="Yes",E3*3.16, IF(G3&gt;=4,E3*3.16,"not eligible"))</f>
        <v>54449.96</v>
      </c>
      <c r="O3" s="3" t="str">
        <f t="shared" ref="O3:O66" si="3">IF($D3="Australian Labor Party",$L3,"N/A")</f>
        <v>N/A</v>
      </c>
      <c r="P3" s="3" t="str">
        <f t="shared" ref="P3:P66" si="4">IF($D3="Liberal",$L3,"N/A")</f>
        <v>N/A</v>
      </c>
      <c r="Q3" s="3" t="str">
        <f t="shared" ref="Q3:Q66" si="5">IF($D3="DERRYN HINCH'S JUSTICE PARTY",$L3,"N/A")</f>
        <v>N/A</v>
      </c>
      <c r="R3" s="3">
        <f t="shared" ref="R3:R66" si="6">IF($D3="LIBERAL DEMOCRATS",$L3,"N/A")</f>
        <v>52726.86</v>
      </c>
      <c r="S3" s="3" t="str">
        <f t="shared" ref="S3:S66" si="7">IF($D3="ANIMAL JUSTICE PARTY",$L3,"N/A")</f>
        <v>N/A</v>
      </c>
      <c r="T3" s="3" t="str">
        <f t="shared" ref="T3:T66" si="8">IF($D3="AUSTRALIAN GREENS",$L3,"N/A")</f>
        <v>N/A</v>
      </c>
      <c r="U3" s="3" t="str">
        <f t="shared" ref="U3:U66" si="9">IF($D3="FIONA PATTEN'S REASON PARTY",$L3,"N/A")</f>
        <v>N/A</v>
      </c>
      <c r="V3" s="3" t="str">
        <f t="shared" ref="V3:V66" si="10">IF($D3="THE NATIONALS",$L3,"N/A")</f>
        <v>N/A</v>
      </c>
      <c r="W3" s="3" t="str">
        <f t="shared" ref="W3:W66" si="11">IF($D3="SHOOTERS, FISHERS &amp; FARMERS VIC",$L3,"N/A")</f>
        <v>N/A</v>
      </c>
      <c r="X3" s="3" t="str">
        <f t="shared" ref="X3:X66" si="12">IF($D3="SUSTAINABLE AUSTRALIA",$L3,"N/A")</f>
        <v>N/A</v>
      </c>
      <c r="Y3" s="3" t="str">
        <f t="shared" ref="Y3:Y66" si="13">IF($D3="TRANSPORT MATTERS",$L3,"N/A")</f>
        <v>N/A</v>
      </c>
      <c r="Z3" s="3" t="str">
        <f t="shared" ref="Z3:Z66" si="14">IF($D3="AUSSIE BATTLER PARTY",$L3,"N/A")</f>
        <v>N/A</v>
      </c>
      <c r="AA3" s="3" t="str">
        <f t="shared" ref="AA3:AA66" si="15">IF($D3="AUSTRALIAN COUNTRY PARTY",$L3,"N/A")</f>
        <v>N/A</v>
      </c>
      <c r="AB3" s="3" t="str">
        <f t="shared" ref="AB3:AB66" si="16">IF($D3="AUSTRALIAN LIBERTY ALLIANCE",$L3,"N/A")</f>
        <v>N/A</v>
      </c>
      <c r="AC3" s="3" t="str">
        <f t="shared" ref="AC3:AC66" si="17">IF($D3="HEALTH AUSTRALIA PARTY",$L3,"N/A")</f>
        <v>N/A</v>
      </c>
      <c r="AD3" s="3" t="str">
        <f t="shared" ref="AD3:AD66" si="18">IF($D3="HUDSON 4 NV",$L3,"N/A")</f>
        <v>N/A</v>
      </c>
      <c r="AE3" s="3" t="str">
        <f t="shared" ref="AE3:AE66" si="19">IF($D3="LABOUR DLP",$L3,"N/A")</f>
        <v>N/A</v>
      </c>
      <c r="AF3" s="3" t="str">
        <f t="shared" ref="AF3:AF66" si="20">IF($D3="VICTORIAN SOCIALISTS",$L3,"N/A")</f>
        <v>N/A</v>
      </c>
      <c r="AG3" s="3" t="str">
        <f t="shared" ref="AG3:AG66" si="21">IF($D3="VOLUNTARY EUTHANASIA PARTY (VICTORIA)",$L3,"N/A")</f>
        <v>N/A</v>
      </c>
      <c r="AH3" s="3" t="str">
        <f t="shared" ref="AH3:AH66" si="22">IF($D3="VOTE 1 LOCAL JOBS",$L3,"N/A")</f>
        <v>N/A</v>
      </c>
      <c r="AI3" s="3" t="str">
        <f t="shared" ref="AI3:AI66" si="23">IF($D3="",$L3,"N/A")</f>
        <v>N/A</v>
      </c>
    </row>
    <row r="4" spans="1:35" x14ac:dyDescent="0.35">
      <c r="A4" t="s">
        <v>175</v>
      </c>
      <c r="B4" t="s">
        <v>178</v>
      </c>
      <c r="C4" t="s">
        <v>491</v>
      </c>
      <c r="D4" t="s">
        <v>112</v>
      </c>
      <c r="E4">
        <v>221</v>
      </c>
      <c r="F4" t="s">
        <v>1663</v>
      </c>
      <c r="G4">
        <v>0.05</v>
      </c>
      <c r="H4" t="s">
        <v>1197</v>
      </c>
      <c r="I4" s="3" t="str">
        <f t="shared" ref="I4:I67" si="24">IF(G4&gt;=4,E4*3.06,"not eligible")</f>
        <v>not eligible</v>
      </c>
      <c r="J4" s="3" t="str">
        <f t="shared" ref="J4:J67" si="25">IF(AND(I4="not eligible",H4="Yes"),E4*3.06,"N/A")</f>
        <v>N/A</v>
      </c>
      <c r="K4" s="3" t="str">
        <f t="shared" ref="K4:K67" si="26">IF(H4="Yes",E4*3, IF(G4&gt;=4,E4*3,"not eligible"))</f>
        <v>not eligible</v>
      </c>
      <c r="L4" s="3" t="str">
        <f t="shared" si="0"/>
        <v>not eligible</v>
      </c>
      <c r="M4" s="3" t="str">
        <f t="shared" si="1"/>
        <v>not eligible</v>
      </c>
      <c r="N4" s="3" t="str">
        <f t="shared" si="2"/>
        <v>not eligible</v>
      </c>
      <c r="O4" s="3" t="str">
        <f t="shared" si="3"/>
        <v>N/A</v>
      </c>
      <c r="P4" s="3" t="str">
        <f t="shared" si="4"/>
        <v>N/A</v>
      </c>
      <c r="Q4" s="3" t="str">
        <f t="shared" si="5"/>
        <v>N/A</v>
      </c>
      <c r="R4" s="3" t="str">
        <f t="shared" si="6"/>
        <v>not eligible</v>
      </c>
      <c r="S4" s="3" t="str">
        <f t="shared" si="7"/>
        <v>N/A</v>
      </c>
      <c r="T4" s="3" t="str">
        <f t="shared" si="8"/>
        <v>N/A</v>
      </c>
      <c r="U4" s="3" t="str">
        <f t="shared" si="9"/>
        <v>N/A</v>
      </c>
      <c r="V4" s="3" t="str">
        <f t="shared" si="10"/>
        <v>N/A</v>
      </c>
      <c r="W4" s="3" t="str">
        <f t="shared" si="11"/>
        <v>N/A</v>
      </c>
      <c r="X4" s="3" t="str">
        <f t="shared" si="12"/>
        <v>N/A</v>
      </c>
      <c r="Y4" s="3" t="str">
        <f t="shared" si="13"/>
        <v>N/A</v>
      </c>
      <c r="Z4" s="3" t="str">
        <f t="shared" si="14"/>
        <v>N/A</v>
      </c>
      <c r="AA4" s="3" t="str">
        <f t="shared" si="15"/>
        <v>N/A</v>
      </c>
      <c r="AB4" s="3" t="str">
        <f t="shared" si="16"/>
        <v>N/A</v>
      </c>
      <c r="AC4" s="3" t="str">
        <f t="shared" si="17"/>
        <v>N/A</v>
      </c>
      <c r="AD4" s="3" t="str">
        <f t="shared" si="18"/>
        <v>N/A</v>
      </c>
      <c r="AE4" s="3" t="str">
        <f t="shared" si="19"/>
        <v>N/A</v>
      </c>
      <c r="AF4" s="3" t="str">
        <f t="shared" si="20"/>
        <v>N/A</v>
      </c>
      <c r="AG4" s="3" t="str">
        <f t="shared" si="21"/>
        <v>N/A</v>
      </c>
      <c r="AH4" s="3" t="str">
        <f t="shared" si="22"/>
        <v>N/A</v>
      </c>
      <c r="AI4" s="3" t="str">
        <f t="shared" si="23"/>
        <v>N/A</v>
      </c>
    </row>
    <row r="5" spans="1:35" x14ac:dyDescent="0.35">
      <c r="A5" t="s">
        <v>175</v>
      </c>
      <c r="B5" t="s">
        <v>178</v>
      </c>
      <c r="C5" t="s">
        <v>290</v>
      </c>
      <c r="D5" t="s">
        <v>113</v>
      </c>
      <c r="E5" s="1">
        <v>1859</v>
      </c>
      <c r="F5" t="s">
        <v>1718</v>
      </c>
      <c r="G5">
        <v>0.44</v>
      </c>
      <c r="H5" t="s">
        <v>1197</v>
      </c>
      <c r="I5" s="3" t="str">
        <f t="shared" si="24"/>
        <v>not eligible</v>
      </c>
      <c r="J5" s="3" t="str">
        <f t="shared" si="25"/>
        <v>N/A</v>
      </c>
      <c r="K5" s="3" t="str">
        <f t="shared" si="26"/>
        <v>not eligible</v>
      </c>
      <c r="L5" s="3" t="str">
        <f t="shared" si="0"/>
        <v>not eligible</v>
      </c>
      <c r="M5" s="3" t="str">
        <f t="shared" si="1"/>
        <v>not eligible</v>
      </c>
      <c r="N5" s="3" t="str">
        <f t="shared" si="2"/>
        <v>not eligible</v>
      </c>
      <c r="O5" s="3" t="str">
        <f t="shared" si="3"/>
        <v>N/A</v>
      </c>
      <c r="P5" s="3" t="str">
        <f t="shared" si="4"/>
        <v>N/A</v>
      </c>
      <c r="Q5" s="3" t="str">
        <f t="shared" si="5"/>
        <v>N/A</v>
      </c>
      <c r="R5" s="3" t="str">
        <f t="shared" si="6"/>
        <v>N/A</v>
      </c>
      <c r="S5" s="3" t="str">
        <f t="shared" si="7"/>
        <v>N/A</v>
      </c>
      <c r="T5" s="3" t="str">
        <f t="shared" si="8"/>
        <v>N/A</v>
      </c>
      <c r="U5" s="3" t="str">
        <f t="shared" si="9"/>
        <v>N/A</v>
      </c>
      <c r="V5" s="3" t="str">
        <f t="shared" si="10"/>
        <v>N/A</v>
      </c>
      <c r="W5" s="3" t="str">
        <f t="shared" si="11"/>
        <v>N/A</v>
      </c>
      <c r="X5" s="3" t="str">
        <f t="shared" si="12"/>
        <v>N/A</v>
      </c>
      <c r="Y5" s="3" t="str">
        <f t="shared" si="13"/>
        <v>N/A</v>
      </c>
      <c r="Z5" s="3" t="str">
        <f t="shared" si="14"/>
        <v>N/A</v>
      </c>
      <c r="AA5" s="3" t="str">
        <f t="shared" si="15"/>
        <v>N/A</v>
      </c>
      <c r="AB5" s="3" t="str">
        <f t="shared" si="16"/>
        <v>not eligible</v>
      </c>
      <c r="AC5" s="3" t="str">
        <f t="shared" si="17"/>
        <v>N/A</v>
      </c>
      <c r="AD5" s="3" t="str">
        <f t="shared" si="18"/>
        <v>N/A</v>
      </c>
      <c r="AE5" s="3" t="str">
        <f t="shared" si="19"/>
        <v>N/A</v>
      </c>
      <c r="AF5" s="3" t="str">
        <f t="shared" si="20"/>
        <v>N/A</v>
      </c>
      <c r="AG5" s="3" t="str">
        <f t="shared" si="21"/>
        <v>N/A</v>
      </c>
      <c r="AH5" s="3" t="str">
        <f t="shared" si="22"/>
        <v>N/A</v>
      </c>
      <c r="AI5" s="3" t="str">
        <f t="shared" si="23"/>
        <v>N/A</v>
      </c>
    </row>
    <row r="6" spans="1:35" x14ac:dyDescent="0.35">
      <c r="A6" t="s">
        <v>175</v>
      </c>
      <c r="B6" t="s">
        <v>178</v>
      </c>
      <c r="C6" t="s">
        <v>1133</v>
      </c>
      <c r="D6" t="s">
        <v>113</v>
      </c>
      <c r="E6">
        <v>71</v>
      </c>
      <c r="F6" t="s">
        <v>1673</v>
      </c>
      <c r="G6">
        <v>0.02</v>
      </c>
      <c r="H6" t="s">
        <v>1197</v>
      </c>
      <c r="I6" s="3" t="str">
        <f t="shared" si="24"/>
        <v>not eligible</v>
      </c>
      <c r="J6" s="3" t="str">
        <f t="shared" si="25"/>
        <v>N/A</v>
      </c>
      <c r="K6" s="3" t="str">
        <f t="shared" si="26"/>
        <v>not eligible</v>
      </c>
      <c r="L6" s="3" t="str">
        <f t="shared" si="0"/>
        <v>not eligible</v>
      </c>
      <c r="M6" s="3" t="str">
        <f t="shared" si="1"/>
        <v>not eligible</v>
      </c>
      <c r="N6" s="3" t="str">
        <f t="shared" si="2"/>
        <v>not eligible</v>
      </c>
      <c r="O6" s="3" t="str">
        <f t="shared" si="3"/>
        <v>N/A</v>
      </c>
      <c r="P6" s="3" t="str">
        <f t="shared" si="4"/>
        <v>N/A</v>
      </c>
      <c r="Q6" s="3" t="str">
        <f t="shared" si="5"/>
        <v>N/A</v>
      </c>
      <c r="R6" s="3" t="str">
        <f t="shared" si="6"/>
        <v>N/A</v>
      </c>
      <c r="S6" s="3" t="str">
        <f t="shared" si="7"/>
        <v>N/A</v>
      </c>
      <c r="T6" s="3" t="str">
        <f t="shared" si="8"/>
        <v>N/A</v>
      </c>
      <c r="U6" s="3" t="str">
        <f t="shared" si="9"/>
        <v>N/A</v>
      </c>
      <c r="V6" s="3" t="str">
        <f t="shared" si="10"/>
        <v>N/A</v>
      </c>
      <c r="W6" s="3" t="str">
        <f t="shared" si="11"/>
        <v>N/A</v>
      </c>
      <c r="X6" s="3" t="str">
        <f t="shared" si="12"/>
        <v>N/A</v>
      </c>
      <c r="Y6" s="3" t="str">
        <f t="shared" si="13"/>
        <v>N/A</v>
      </c>
      <c r="Z6" s="3" t="str">
        <f t="shared" si="14"/>
        <v>N/A</v>
      </c>
      <c r="AA6" s="3" t="str">
        <f t="shared" si="15"/>
        <v>N/A</v>
      </c>
      <c r="AB6" s="3" t="str">
        <f t="shared" si="16"/>
        <v>not eligible</v>
      </c>
      <c r="AC6" s="3" t="str">
        <f t="shared" si="17"/>
        <v>N/A</v>
      </c>
      <c r="AD6" s="3" t="str">
        <f t="shared" si="18"/>
        <v>N/A</v>
      </c>
      <c r="AE6" s="3" t="str">
        <f t="shared" si="19"/>
        <v>N/A</v>
      </c>
      <c r="AF6" s="3" t="str">
        <f t="shared" si="20"/>
        <v>N/A</v>
      </c>
      <c r="AG6" s="3" t="str">
        <f t="shared" si="21"/>
        <v>N/A</v>
      </c>
      <c r="AH6" s="3" t="str">
        <f t="shared" si="22"/>
        <v>N/A</v>
      </c>
      <c r="AI6" s="3" t="str">
        <f t="shared" si="23"/>
        <v>N/A</v>
      </c>
    </row>
    <row r="7" spans="1:35" x14ac:dyDescent="0.35">
      <c r="A7" t="s">
        <v>175</v>
      </c>
      <c r="B7" t="s">
        <v>178</v>
      </c>
      <c r="C7" t="s">
        <v>481</v>
      </c>
      <c r="D7" t="s">
        <v>98</v>
      </c>
      <c r="E7" s="1">
        <v>1141</v>
      </c>
      <c r="F7" t="s">
        <v>1676</v>
      </c>
      <c r="G7">
        <v>0.27</v>
      </c>
      <c r="H7" t="s">
        <v>1197</v>
      </c>
      <c r="I7" s="3" t="str">
        <f t="shared" si="24"/>
        <v>not eligible</v>
      </c>
      <c r="J7" s="3" t="str">
        <f t="shared" si="25"/>
        <v>N/A</v>
      </c>
      <c r="K7" s="3" t="str">
        <f t="shared" si="26"/>
        <v>not eligible</v>
      </c>
      <c r="L7" s="3" t="str">
        <f t="shared" si="0"/>
        <v>not eligible</v>
      </c>
      <c r="M7" s="3" t="str">
        <f t="shared" si="1"/>
        <v>not eligible</v>
      </c>
      <c r="N7" s="3" t="str">
        <f t="shared" si="2"/>
        <v>not eligible</v>
      </c>
      <c r="O7" s="3" t="str">
        <f t="shared" si="3"/>
        <v>N/A</v>
      </c>
      <c r="P7" s="3" t="str">
        <f t="shared" si="4"/>
        <v>N/A</v>
      </c>
      <c r="Q7" s="3" t="str">
        <f t="shared" si="5"/>
        <v>N/A</v>
      </c>
      <c r="R7" s="3" t="str">
        <f t="shared" si="6"/>
        <v>N/A</v>
      </c>
      <c r="S7" s="3" t="str">
        <f t="shared" si="7"/>
        <v>N/A</v>
      </c>
      <c r="T7" s="3" t="str">
        <f t="shared" si="8"/>
        <v>N/A</v>
      </c>
      <c r="U7" s="3" t="str">
        <f t="shared" si="9"/>
        <v>N/A</v>
      </c>
      <c r="V7" s="3" t="str">
        <f t="shared" si="10"/>
        <v>N/A</v>
      </c>
      <c r="W7" s="3" t="str">
        <f t="shared" si="11"/>
        <v>N/A</v>
      </c>
      <c r="X7" s="3" t="str">
        <f t="shared" si="12"/>
        <v>N/A</v>
      </c>
      <c r="Y7" s="3" t="str">
        <f t="shared" si="13"/>
        <v>N/A</v>
      </c>
      <c r="Z7" s="3" t="str">
        <f t="shared" si="14"/>
        <v>N/A</v>
      </c>
      <c r="AA7" s="3" t="str">
        <f t="shared" si="15"/>
        <v>not eligible</v>
      </c>
      <c r="AB7" s="3" t="str">
        <f t="shared" si="16"/>
        <v>N/A</v>
      </c>
      <c r="AC7" s="3" t="str">
        <f t="shared" si="17"/>
        <v>N/A</v>
      </c>
      <c r="AD7" s="3" t="str">
        <f t="shared" si="18"/>
        <v>N/A</v>
      </c>
      <c r="AE7" s="3" t="str">
        <f t="shared" si="19"/>
        <v>N/A</v>
      </c>
      <c r="AF7" s="3" t="str">
        <f t="shared" si="20"/>
        <v>N/A</v>
      </c>
      <c r="AG7" s="3" t="str">
        <f t="shared" si="21"/>
        <v>N/A</v>
      </c>
      <c r="AH7" s="3" t="str">
        <f t="shared" si="22"/>
        <v>N/A</v>
      </c>
      <c r="AI7" s="3" t="str">
        <f t="shared" si="23"/>
        <v>N/A</v>
      </c>
    </row>
    <row r="8" spans="1:35" x14ac:dyDescent="0.35">
      <c r="A8" t="s">
        <v>175</v>
      </c>
      <c r="B8" t="s">
        <v>178</v>
      </c>
      <c r="C8" t="s">
        <v>916</v>
      </c>
      <c r="D8" t="s">
        <v>98</v>
      </c>
      <c r="E8">
        <v>43</v>
      </c>
      <c r="F8" t="s">
        <v>1671</v>
      </c>
      <c r="G8">
        <v>0.01</v>
      </c>
      <c r="H8" t="s">
        <v>1197</v>
      </c>
      <c r="I8" s="3" t="str">
        <f t="shared" si="24"/>
        <v>not eligible</v>
      </c>
      <c r="J8" s="3" t="str">
        <f t="shared" si="25"/>
        <v>N/A</v>
      </c>
      <c r="K8" s="3" t="str">
        <f t="shared" si="26"/>
        <v>not eligible</v>
      </c>
      <c r="L8" s="3" t="str">
        <f t="shared" si="0"/>
        <v>not eligible</v>
      </c>
      <c r="M8" s="3" t="str">
        <f t="shared" si="1"/>
        <v>not eligible</v>
      </c>
      <c r="N8" s="3" t="str">
        <f t="shared" si="2"/>
        <v>not eligible</v>
      </c>
      <c r="O8" s="3" t="str">
        <f t="shared" si="3"/>
        <v>N/A</v>
      </c>
      <c r="P8" s="3" t="str">
        <f t="shared" si="4"/>
        <v>N/A</v>
      </c>
      <c r="Q8" s="3" t="str">
        <f t="shared" si="5"/>
        <v>N/A</v>
      </c>
      <c r="R8" s="3" t="str">
        <f t="shared" si="6"/>
        <v>N/A</v>
      </c>
      <c r="S8" s="3" t="str">
        <f t="shared" si="7"/>
        <v>N/A</v>
      </c>
      <c r="T8" s="3" t="str">
        <f t="shared" si="8"/>
        <v>N/A</v>
      </c>
      <c r="U8" s="3" t="str">
        <f t="shared" si="9"/>
        <v>N/A</v>
      </c>
      <c r="V8" s="3" t="str">
        <f t="shared" si="10"/>
        <v>N/A</v>
      </c>
      <c r="W8" s="3" t="str">
        <f t="shared" si="11"/>
        <v>N/A</v>
      </c>
      <c r="X8" s="3" t="str">
        <f t="shared" si="12"/>
        <v>N/A</v>
      </c>
      <c r="Y8" s="3" t="str">
        <f t="shared" si="13"/>
        <v>N/A</v>
      </c>
      <c r="Z8" s="3" t="str">
        <f t="shared" si="14"/>
        <v>N/A</v>
      </c>
      <c r="AA8" s="3" t="str">
        <f t="shared" si="15"/>
        <v>not eligible</v>
      </c>
      <c r="AB8" s="3" t="str">
        <f t="shared" si="16"/>
        <v>N/A</v>
      </c>
      <c r="AC8" s="3" t="str">
        <f t="shared" si="17"/>
        <v>N/A</v>
      </c>
      <c r="AD8" s="3" t="str">
        <f t="shared" si="18"/>
        <v>N/A</v>
      </c>
      <c r="AE8" s="3" t="str">
        <f t="shared" si="19"/>
        <v>N/A</v>
      </c>
      <c r="AF8" s="3" t="str">
        <f t="shared" si="20"/>
        <v>N/A</v>
      </c>
      <c r="AG8" s="3" t="str">
        <f t="shared" si="21"/>
        <v>N/A</v>
      </c>
      <c r="AH8" s="3" t="str">
        <f t="shared" si="22"/>
        <v>N/A</v>
      </c>
      <c r="AI8" s="3" t="str">
        <f t="shared" si="23"/>
        <v>N/A</v>
      </c>
    </row>
    <row r="9" spans="1:35" x14ac:dyDescent="0.35">
      <c r="A9" t="s">
        <v>175</v>
      </c>
      <c r="B9" t="s">
        <v>178</v>
      </c>
      <c r="C9" t="s">
        <v>965</v>
      </c>
      <c r="D9" t="s">
        <v>147</v>
      </c>
      <c r="E9" s="1">
        <v>1735</v>
      </c>
      <c r="F9" t="s">
        <v>1762</v>
      </c>
      <c r="G9">
        <v>0.41</v>
      </c>
      <c r="H9" t="s">
        <v>1197</v>
      </c>
      <c r="I9" s="3" t="str">
        <f t="shared" si="24"/>
        <v>not eligible</v>
      </c>
      <c r="J9" s="3" t="str">
        <f t="shared" si="25"/>
        <v>N/A</v>
      </c>
      <c r="K9" s="3" t="str">
        <f t="shared" si="26"/>
        <v>not eligible</v>
      </c>
      <c r="L9" s="3" t="str">
        <f t="shared" si="0"/>
        <v>not eligible</v>
      </c>
      <c r="M9" s="3" t="str">
        <f t="shared" si="1"/>
        <v>not eligible</v>
      </c>
      <c r="N9" s="3" t="str">
        <f t="shared" si="2"/>
        <v>not eligible</v>
      </c>
      <c r="O9" s="3" t="str">
        <f t="shared" si="3"/>
        <v>N/A</v>
      </c>
      <c r="P9" s="3" t="str">
        <f t="shared" si="4"/>
        <v>N/A</v>
      </c>
      <c r="Q9" s="3" t="str">
        <f t="shared" si="5"/>
        <v>N/A</v>
      </c>
      <c r="R9" s="3" t="str">
        <f t="shared" si="6"/>
        <v>N/A</v>
      </c>
      <c r="S9" s="3" t="str">
        <f t="shared" si="7"/>
        <v>N/A</v>
      </c>
      <c r="T9" s="3" t="str">
        <f t="shared" si="8"/>
        <v>N/A</v>
      </c>
      <c r="U9" s="3" t="str">
        <f t="shared" si="9"/>
        <v>N/A</v>
      </c>
      <c r="V9" s="3" t="str">
        <f t="shared" si="10"/>
        <v>N/A</v>
      </c>
      <c r="W9" s="3" t="str">
        <f t="shared" si="11"/>
        <v>N/A</v>
      </c>
      <c r="X9" s="3" t="str">
        <f t="shared" si="12"/>
        <v>N/A</v>
      </c>
      <c r="Y9" s="3" t="str">
        <f t="shared" si="13"/>
        <v>N/A</v>
      </c>
      <c r="Z9" s="3" t="str">
        <f t="shared" si="14"/>
        <v>N/A</v>
      </c>
      <c r="AA9" s="3" t="str">
        <f t="shared" si="15"/>
        <v>N/A</v>
      </c>
      <c r="AB9" s="3" t="str">
        <f t="shared" si="16"/>
        <v>N/A</v>
      </c>
      <c r="AC9" s="3" t="str">
        <f t="shared" si="17"/>
        <v>N/A</v>
      </c>
      <c r="AD9" s="3" t="str">
        <f t="shared" si="18"/>
        <v>N/A</v>
      </c>
      <c r="AE9" s="3" t="str">
        <f t="shared" si="19"/>
        <v>N/A</v>
      </c>
      <c r="AF9" s="3" t="str">
        <f t="shared" si="20"/>
        <v>not eligible</v>
      </c>
      <c r="AG9" s="3" t="str">
        <f t="shared" si="21"/>
        <v>N/A</v>
      </c>
      <c r="AH9" s="3" t="str">
        <f t="shared" si="22"/>
        <v>N/A</v>
      </c>
      <c r="AI9" s="3" t="str">
        <f t="shared" si="23"/>
        <v>N/A</v>
      </c>
    </row>
    <row r="10" spans="1:35" x14ac:dyDescent="0.35">
      <c r="A10" t="s">
        <v>175</v>
      </c>
      <c r="B10" t="s">
        <v>178</v>
      </c>
      <c r="C10" t="s">
        <v>1117</v>
      </c>
      <c r="D10" t="s">
        <v>147</v>
      </c>
      <c r="E10">
        <v>152</v>
      </c>
      <c r="F10" t="s">
        <v>1667</v>
      </c>
      <c r="G10">
        <v>0.04</v>
      </c>
      <c r="H10" t="s">
        <v>1197</v>
      </c>
      <c r="I10" s="3" t="str">
        <f t="shared" si="24"/>
        <v>not eligible</v>
      </c>
      <c r="J10" s="3" t="str">
        <f t="shared" si="25"/>
        <v>N/A</v>
      </c>
      <c r="K10" s="3" t="str">
        <f t="shared" si="26"/>
        <v>not eligible</v>
      </c>
      <c r="L10" s="3" t="str">
        <f t="shared" si="0"/>
        <v>not eligible</v>
      </c>
      <c r="M10" s="3" t="str">
        <f t="shared" si="1"/>
        <v>not eligible</v>
      </c>
      <c r="N10" s="3" t="str">
        <f t="shared" si="2"/>
        <v>not eligible</v>
      </c>
      <c r="O10" s="3" t="str">
        <f t="shared" si="3"/>
        <v>N/A</v>
      </c>
      <c r="P10" s="3" t="str">
        <f t="shared" si="4"/>
        <v>N/A</v>
      </c>
      <c r="Q10" s="3" t="str">
        <f t="shared" si="5"/>
        <v>N/A</v>
      </c>
      <c r="R10" s="3" t="str">
        <f t="shared" si="6"/>
        <v>N/A</v>
      </c>
      <c r="S10" s="3" t="str">
        <f t="shared" si="7"/>
        <v>N/A</v>
      </c>
      <c r="T10" s="3" t="str">
        <f t="shared" si="8"/>
        <v>N/A</v>
      </c>
      <c r="U10" s="3" t="str">
        <f t="shared" si="9"/>
        <v>N/A</v>
      </c>
      <c r="V10" s="3" t="str">
        <f t="shared" si="10"/>
        <v>N/A</v>
      </c>
      <c r="W10" s="3" t="str">
        <f t="shared" si="11"/>
        <v>N/A</v>
      </c>
      <c r="X10" s="3" t="str">
        <f t="shared" si="12"/>
        <v>N/A</v>
      </c>
      <c r="Y10" s="3" t="str">
        <f t="shared" si="13"/>
        <v>N/A</v>
      </c>
      <c r="Z10" s="3" t="str">
        <f t="shared" si="14"/>
        <v>N/A</v>
      </c>
      <c r="AA10" s="3" t="str">
        <f t="shared" si="15"/>
        <v>N/A</v>
      </c>
      <c r="AB10" s="3" t="str">
        <f t="shared" si="16"/>
        <v>N/A</v>
      </c>
      <c r="AC10" s="3" t="str">
        <f t="shared" si="17"/>
        <v>N/A</v>
      </c>
      <c r="AD10" s="3" t="str">
        <f t="shared" si="18"/>
        <v>N/A</v>
      </c>
      <c r="AE10" s="3" t="str">
        <f t="shared" si="19"/>
        <v>N/A</v>
      </c>
      <c r="AF10" s="3" t="str">
        <f t="shared" si="20"/>
        <v>not eligible</v>
      </c>
      <c r="AG10" s="3" t="str">
        <f t="shared" si="21"/>
        <v>N/A</v>
      </c>
      <c r="AH10" s="3" t="str">
        <f t="shared" si="22"/>
        <v>N/A</v>
      </c>
      <c r="AI10" s="3" t="str">
        <f t="shared" si="23"/>
        <v>N/A</v>
      </c>
    </row>
    <row r="11" spans="1:35" x14ac:dyDescent="0.35">
      <c r="A11" t="s">
        <v>175</v>
      </c>
      <c r="B11" t="s">
        <v>178</v>
      </c>
      <c r="C11" t="s">
        <v>249</v>
      </c>
      <c r="D11" t="s">
        <v>143</v>
      </c>
      <c r="E11" s="1">
        <v>2508</v>
      </c>
      <c r="F11" t="s">
        <v>1761</v>
      </c>
      <c r="G11">
        <v>0.6</v>
      </c>
      <c r="H11" t="s">
        <v>187</v>
      </c>
      <c r="I11" s="3" t="str">
        <f t="shared" si="24"/>
        <v>not eligible</v>
      </c>
      <c r="J11" s="3">
        <f t="shared" si="25"/>
        <v>7674.4800000000005</v>
      </c>
      <c r="K11" s="3">
        <f t="shared" si="26"/>
        <v>7524</v>
      </c>
      <c r="L11" s="3">
        <f t="shared" si="0"/>
        <v>7674.4800000000005</v>
      </c>
      <c r="M11" s="3">
        <f t="shared" si="1"/>
        <v>7824.96</v>
      </c>
      <c r="N11" s="3">
        <f t="shared" si="2"/>
        <v>7925.2800000000007</v>
      </c>
      <c r="O11" s="3" t="str">
        <f t="shared" si="3"/>
        <v>N/A</v>
      </c>
      <c r="P11" s="3" t="str">
        <f t="shared" si="4"/>
        <v>N/A</v>
      </c>
      <c r="Q11" s="3" t="str">
        <f t="shared" si="5"/>
        <v>N/A</v>
      </c>
      <c r="R11" s="3" t="str">
        <f t="shared" si="6"/>
        <v>N/A</v>
      </c>
      <c r="S11" s="3" t="str">
        <f t="shared" si="7"/>
        <v>N/A</v>
      </c>
      <c r="T11" s="3" t="str">
        <f t="shared" si="8"/>
        <v>N/A</v>
      </c>
      <c r="U11" s="3" t="str">
        <f t="shared" si="9"/>
        <v>N/A</v>
      </c>
      <c r="V11" s="3" t="str">
        <f t="shared" si="10"/>
        <v>N/A</v>
      </c>
      <c r="W11" s="3" t="str">
        <f t="shared" si="11"/>
        <v>N/A</v>
      </c>
      <c r="X11" s="3" t="str">
        <f t="shared" si="12"/>
        <v>N/A</v>
      </c>
      <c r="Y11" s="3">
        <f t="shared" si="13"/>
        <v>7674.4800000000005</v>
      </c>
      <c r="Z11" s="3" t="str">
        <f t="shared" si="14"/>
        <v>N/A</v>
      </c>
      <c r="AA11" s="3" t="str">
        <f t="shared" si="15"/>
        <v>N/A</v>
      </c>
      <c r="AB11" s="3" t="str">
        <f t="shared" si="16"/>
        <v>N/A</v>
      </c>
      <c r="AC11" s="3" t="str">
        <f t="shared" si="17"/>
        <v>N/A</v>
      </c>
      <c r="AD11" s="3" t="str">
        <f t="shared" si="18"/>
        <v>N/A</v>
      </c>
      <c r="AE11" s="3" t="str">
        <f t="shared" si="19"/>
        <v>N/A</v>
      </c>
      <c r="AF11" s="3" t="str">
        <f t="shared" si="20"/>
        <v>N/A</v>
      </c>
      <c r="AG11" s="3" t="str">
        <f t="shared" si="21"/>
        <v>N/A</v>
      </c>
      <c r="AH11" s="3" t="str">
        <f t="shared" si="22"/>
        <v>N/A</v>
      </c>
      <c r="AI11" s="3" t="str">
        <f t="shared" si="23"/>
        <v>N/A</v>
      </c>
    </row>
    <row r="12" spans="1:35" x14ac:dyDescent="0.35">
      <c r="A12" t="s">
        <v>175</v>
      </c>
      <c r="B12" t="s">
        <v>178</v>
      </c>
      <c r="C12" t="s">
        <v>898</v>
      </c>
      <c r="D12" t="s">
        <v>143</v>
      </c>
      <c r="E12">
        <v>82</v>
      </c>
      <c r="F12" t="s">
        <v>1673</v>
      </c>
      <c r="G12">
        <v>0.02</v>
      </c>
      <c r="H12" t="s">
        <v>1197</v>
      </c>
      <c r="I12" s="3" t="str">
        <f t="shared" si="24"/>
        <v>not eligible</v>
      </c>
      <c r="J12" s="3" t="str">
        <f t="shared" si="25"/>
        <v>N/A</v>
      </c>
      <c r="K12" s="3" t="str">
        <f t="shared" si="26"/>
        <v>not eligible</v>
      </c>
      <c r="L12" s="3" t="str">
        <f t="shared" si="0"/>
        <v>not eligible</v>
      </c>
      <c r="M12" s="3" t="str">
        <f t="shared" si="1"/>
        <v>not eligible</v>
      </c>
      <c r="N12" s="3" t="str">
        <f t="shared" si="2"/>
        <v>not eligible</v>
      </c>
      <c r="O12" s="3" t="str">
        <f t="shared" si="3"/>
        <v>N/A</v>
      </c>
      <c r="P12" s="3" t="str">
        <f t="shared" si="4"/>
        <v>N/A</v>
      </c>
      <c r="Q12" s="3" t="str">
        <f t="shared" si="5"/>
        <v>N/A</v>
      </c>
      <c r="R12" s="3" t="str">
        <f t="shared" si="6"/>
        <v>N/A</v>
      </c>
      <c r="S12" s="3" t="str">
        <f t="shared" si="7"/>
        <v>N/A</v>
      </c>
      <c r="T12" s="3" t="str">
        <f t="shared" si="8"/>
        <v>N/A</v>
      </c>
      <c r="U12" s="3" t="str">
        <f t="shared" si="9"/>
        <v>N/A</v>
      </c>
      <c r="V12" s="3" t="str">
        <f t="shared" si="10"/>
        <v>N/A</v>
      </c>
      <c r="W12" s="3" t="str">
        <f t="shared" si="11"/>
        <v>N/A</v>
      </c>
      <c r="X12" s="3" t="str">
        <f t="shared" si="12"/>
        <v>N/A</v>
      </c>
      <c r="Y12" s="3" t="str">
        <f t="shared" si="13"/>
        <v>not eligible</v>
      </c>
      <c r="Z12" s="3" t="str">
        <f t="shared" si="14"/>
        <v>N/A</v>
      </c>
      <c r="AA12" s="3" t="str">
        <f t="shared" si="15"/>
        <v>N/A</v>
      </c>
      <c r="AB12" s="3" t="str">
        <f t="shared" si="16"/>
        <v>N/A</v>
      </c>
      <c r="AC12" s="3" t="str">
        <f t="shared" si="17"/>
        <v>N/A</v>
      </c>
      <c r="AD12" s="3" t="str">
        <f t="shared" si="18"/>
        <v>N/A</v>
      </c>
      <c r="AE12" s="3" t="str">
        <f t="shared" si="19"/>
        <v>N/A</v>
      </c>
      <c r="AF12" s="3" t="str">
        <f t="shared" si="20"/>
        <v>N/A</v>
      </c>
      <c r="AG12" s="3" t="str">
        <f t="shared" si="21"/>
        <v>N/A</v>
      </c>
      <c r="AH12" s="3" t="str">
        <f t="shared" si="22"/>
        <v>N/A</v>
      </c>
      <c r="AI12" s="3" t="str">
        <f t="shared" si="23"/>
        <v>N/A</v>
      </c>
    </row>
    <row r="13" spans="1:35" x14ac:dyDescent="0.35">
      <c r="A13" t="s">
        <v>175</v>
      </c>
      <c r="B13" t="s">
        <v>178</v>
      </c>
      <c r="C13" t="s">
        <v>1144</v>
      </c>
      <c r="D13" t="s">
        <v>118</v>
      </c>
      <c r="E13" s="1">
        <v>149448</v>
      </c>
      <c r="F13" t="s">
        <v>1739</v>
      </c>
      <c r="G13">
        <v>35.71</v>
      </c>
      <c r="H13" t="s">
        <v>187</v>
      </c>
      <c r="I13" s="3">
        <f t="shared" si="24"/>
        <v>457310.88</v>
      </c>
      <c r="J13" s="3" t="str">
        <f t="shared" si="25"/>
        <v>N/A</v>
      </c>
      <c r="K13" s="3">
        <f t="shared" si="26"/>
        <v>448344</v>
      </c>
      <c r="L13" s="3">
        <f t="shared" si="0"/>
        <v>457310.88</v>
      </c>
      <c r="M13" s="3">
        <f t="shared" si="1"/>
        <v>466277.76</v>
      </c>
      <c r="N13" s="3">
        <f t="shared" si="2"/>
        <v>472255.68</v>
      </c>
      <c r="O13" s="3" t="str">
        <f t="shared" si="3"/>
        <v>N/A</v>
      </c>
      <c r="P13" s="3">
        <f t="shared" si="4"/>
        <v>457310.88</v>
      </c>
      <c r="Q13" s="3" t="str">
        <f t="shared" si="5"/>
        <v>N/A</v>
      </c>
      <c r="R13" s="3" t="str">
        <f t="shared" si="6"/>
        <v>N/A</v>
      </c>
      <c r="S13" s="3" t="str">
        <f t="shared" si="7"/>
        <v>N/A</v>
      </c>
      <c r="T13" s="3" t="str">
        <f t="shared" si="8"/>
        <v>N/A</v>
      </c>
      <c r="U13" s="3" t="str">
        <f t="shared" si="9"/>
        <v>N/A</v>
      </c>
      <c r="V13" s="3" t="str">
        <f t="shared" si="10"/>
        <v>N/A</v>
      </c>
      <c r="W13" s="3" t="str">
        <f t="shared" si="11"/>
        <v>N/A</v>
      </c>
      <c r="X13" s="3" t="str">
        <f t="shared" si="12"/>
        <v>N/A</v>
      </c>
      <c r="Y13" s="3" t="str">
        <f t="shared" si="13"/>
        <v>N/A</v>
      </c>
      <c r="Z13" s="3" t="str">
        <f t="shared" si="14"/>
        <v>N/A</v>
      </c>
      <c r="AA13" s="3" t="str">
        <f t="shared" si="15"/>
        <v>N/A</v>
      </c>
      <c r="AB13" s="3" t="str">
        <f t="shared" si="16"/>
        <v>N/A</v>
      </c>
      <c r="AC13" s="3" t="str">
        <f t="shared" si="17"/>
        <v>N/A</v>
      </c>
      <c r="AD13" s="3" t="str">
        <f t="shared" si="18"/>
        <v>N/A</v>
      </c>
      <c r="AE13" s="3" t="str">
        <f t="shared" si="19"/>
        <v>N/A</v>
      </c>
      <c r="AF13" s="3" t="str">
        <f t="shared" si="20"/>
        <v>N/A</v>
      </c>
      <c r="AG13" s="3" t="str">
        <f t="shared" si="21"/>
        <v>N/A</v>
      </c>
      <c r="AH13" s="3" t="str">
        <f t="shared" si="22"/>
        <v>N/A</v>
      </c>
      <c r="AI13" s="3" t="str">
        <f t="shared" si="23"/>
        <v>N/A</v>
      </c>
    </row>
    <row r="14" spans="1:35" x14ac:dyDescent="0.35">
      <c r="A14" t="s">
        <v>175</v>
      </c>
      <c r="B14" t="s">
        <v>178</v>
      </c>
      <c r="C14" t="s">
        <v>224</v>
      </c>
      <c r="D14" t="s">
        <v>118</v>
      </c>
      <c r="E14">
        <v>749</v>
      </c>
      <c r="F14" t="s">
        <v>1712</v>
      </c>
      <c r="G14">
        <v>0.18</v>
      </c>
      <c r="H14" t="s">
        <v>187</v>
      </c>
      <c r="I14" s="3" t="str">
        <f t="shared" si="24"/>
        <v>not eligible</v>
      </c>
      <c r="J14" s="3">
        <f t="shared" si="25"/>
        <v>2291.94</v>
      </c>
      <c r="K14" s="3">
        <f t="shared" si="26"/>
        <v>2247</v>
      </c>
      <c r="L14" s="3">
        <f t="shared" si="0"/>
        <v>2291.94</v>
      </c>
      <c r="M14" s="3">
        <f t="shared" si="1"/>
        <v>2336.88</v>
      </c>
      <c r="N14" s="3">
        <f t="shared" si="2"/>
        <v>2366.84</v>
      </c>
      <c r="O14" s="3" t="str">
        <f t="shared" si="3"/>
        <v>N/A</v>
      </c>
      <c r="P14" s="3">
        <f t="shared" si="4"/>
        <v>2291.94</v>
      </c>
      <c r="Q14" s="3" t="str">
        <f t="shared" si="5"/>
        <v>N/A</v>
      </c>
      <c r="R14" s="3" t="str">
        <f t="shared" si="6"/>
        <v>N/A</v>
      </c>
      <c r="S14" s="3" t="str">
        <f t="shared" si="7"/>
        <v>N/A</v>
      </c>
      <c r="T14" s="3" t="str">
        <f t="shared" si="8"/>
        <v>N/A</v>
      </c>
      <c r="U14" s="3" t="str">
        <f t="shared" si="9"/>
        <v>N/A</v>
      </c>
      <c r="V14" s="3" t="str">
        <f t="shared" si="10"/>
        <v>N/A</v>
      </c>
      <c r="W14" s="3" t="str">
        <f t="shared" si="11"/>
        <v>N/A</v>
      </c>
      <c r="X14" s="3" t="str">
        <f t="shared" si="12"/>
        <v>N/A</v>
      </c>
      <c r="Y14" s="3" t="str">
        <f t="shared" si="13"/>
        <v>N/A</v>
      </c>
      <c r="Z14" s="3" t="str">
        <f t="shared" si="14"/>
        <v>N/A</v>
      </c>
      <c r="AA14" s="3" t="str">
        <f t="shared" si="15"/>
        <v>N/A</v>
      </c>
      <c r="AB14" s="3" t="str">
        <f t="shared" si="16"/>
        <v>N/A</v>
      </c>
      <c r="AC14" s="3" t="str">
        <f t="shared" si="17"/>
        <v>N/A</v>
      </c>
      <c r="AD14" s="3" t="str">
        <f t="shared" si="18"/>
        <v>N/A</v>
      </c>
      <c r="AE14" s="3" t="str">
        <f t="shared" si="19"/>
        <v>N/A</v>
      </c>
      <c r="AF14" s="3" t="str">
        <f t="shared" si="20"/>
        <v>N/A</v>
      </c>
      <c r="AG14" s="3" t="str">
        <f t="shared" si="21"/>
        <v>N/A</v>
      </c>
      <c r="AH14" s="3" t="str">
        <f t="shared" si="22"/>
        <v>N/A</v>
      </c>
      <c r="AI14" s="3" t="str">
        <f t="shared" si="23"/>
        <v>N/A</v>
      </c>
    </row>
    <row r="15" spans="1:35" x14ac:dyDescent="0.35">
      <c r="A15" t="s">
        <v>175</v>
      </c>
      <c r="B15" t="s">
        <v>178</v>
      </c>
      <c r="C15" t="s">
        <v>369</v>
      </c>
      <c r="D15" t="s">
        <v>118</v>
      </c>
      <c r="E15">
        <v>303</v>
      </c>
      <c r="F15" t="s">
        <v>1695</v>
      </c>
      <c r="G15">
        <v>7.0000000000000007E-2</v>
      </c>
      <c r="H15" t="s">
        <v>1197</v>
      </c>
      <c r="I15" s="3" t="str">
        <f t="shared" si="24"/>
        <v>not eligible</v>
      </c>
      <c r="J15" s="3" t="str">
        <f t="shared" si="25"/>
        <v>N/A</v>
      </c>
      <c r="K15" s="3" t="str">
        <f t="shared" si="26"/>
        <v>not eligible</v>
      </c>
      <c r="L15" s="3" t="str">
        <f t="shared" si="0"/>
        <v>not eligible</v>
      </c>
      <c r="M15" s="3" t="str">
        <f t="shared" si="1"/>
        <v>not eligible</v>
      </c>
      <c r="N15" s="3" t="str">
        <f t="shared" si="2"/>
        <v>not eligible</v>
      </c>
      <c r="O15" s="3" t="str">
        <f t="shared" si="3"/>
        <v>N/A</v>
      </c>
      <c r="P15" s="3" t="str">
        <f t="shared" si="4"/>
        <v>not eligible</v>
      </c>
      <c r="Q15" s="3" t="str">
        <f t="shared" si="5"/>
        <v>N/A</v>
      </c>
      <c r="R15" s="3" t="str">
        <f t="shared" si="6"/>
        <v>N/A</v>
      </c>
      <c r="S15" s="3" t="str">
        <f t="shared" si="7"/>
        <v>N/A</v>
      </c>
      <c r="T15" s="3" t="str">
        <f t="shared" si="8"/>
        <v>N/A</v>
      </c>
      <c r="U15" s="3" t="str">
        <f t="shared" si="9"/>
        <v>N/A</v>
      </c>
      <c r="V15" s="3" t="str">
        <f t="shared" si="10"/>
        <v>N/A</v>
      </c>
      <c r="W15" s="3" t="str">
        <f t="shared" si="11"/>
        <v>N/A</v>
      </c>
      <c r="X15" s="3" t="str">
        <f t="shared" si="12"/>
        <v>N/A</v>
      </c>
      <c r="Y15" s="3" t="str">
        <f t="shared" si="13"/>
        <v>N/A</v>
      </c>
      <c r="Z15" s="3" t="str">
        <f t="shared" si="14"/>
        <v>N/A</v>
      </c>
      <c r="AA15" s="3" t="str">
        <f t="shared" si="15"/>
        <v>N/A</v>
      </c>
      <c r="AB15" s="3" t="str">
        <f t="shared" si="16"/>
        <v>N/A</v>
      </c>
      <c r="AC15" s="3" t="str">
        <f t="shared" si="17"/>
        <v>N/A</v>
      </c>
      <c r="AD15" s="3" t="str">
        <f t="shared" si="18"/>
        <v>N/A</v>
      </c>
      <c r="AE15" s="3" t="str">
        <f t="shared" si="19"/>
        <v>N/A</v>
      </c>
      <c r="AF15" s="3" t="str">
        <f t="shared" si="20"/>
        <v>N/A</v>
      </c>
      <c r="AG15" s="3" t="str">
        <f t="shared" si="21"/>
        <v>N/A</v>
      </c>
      <c r="AH15" s="3" t="str">
        <f t="shared" si="22"/>
        <v>N/A</v>
      </c>
      <c r="AI15" s="3" t="str">
        <f t="shared" si="23"/>
        <v>N/A</v>
      </c>
    </row>
    <row r="16" spans="1:35" x14ac:dyDescent="0.35">
      <c r="A16" t="s">
        <v>175</v>
      </c>
      <c r="B16" t="s">
        <v>178</v>
      </c>
      <c r="C16" t="s">
        <v>962</v>
      </c>
      <c r="D16" t="s">
        <v>118</v>
      </c>
      <c r="E16">
        <v>450</v>
      </c>
      <c r="F16" t="s">
        <v>1690</v>
      </c>
      <c r="G16">
        <v>0.11</v>
      </c>
      <c r="H16" t="s">
        <v>1197</v>
      </c>
      <c r="I16" s="3" t="str">
        <f t="shared" si="24"/>
        <v>not eligible</v>
      </c>
      <c r="J16" s="3" t="str">
        <f t="shared" si="25"/>
        <v>N/A</v>
      </c>
      <c r="K16" s="3" t="str">
        <f t="shared" si="26"/>
        <v>not eligible</v>
      </c>
      <c r="L16" s="3" t="str">
        <f t="shared" si="0"/>
        <v>not eligible</v>
      </c>
      <c r="M16" s="3" t="str">
        <f t="shared" si="1"/>
        <v>not eligible</v>
      </c>
      <c r="N16" s="3" t="str">
        <f t="shared" si="2"/>
        <v>not eligible</v>
      </c>
      <c r="O16" s="3" t="str">
        <f t="shared" si="3"/>
        <v>N/A</v>
      </c>
      <c r="P16" s="3" t="str">
        <f t="shared" si="4"/>
        <v>not eligible</v>
      </c>
      <c r="Q16" s="3" t="str">
        <f t="shared" si="5"/>
        <v>N/A</v>
      </c>
      <c r="R16" s="3" t="str">
        <f t="shared" si="6"/>
        <v>N/A</v>
      </c>
      <c r="S16" s="3" t="str">
        <f t="shared" si="7"/>
        <v>N/A</v>
      </c>
      <c r="T16" s="3" t="str">
        <f t="shared" si="8"/>
        <v>N/A</v>
      </c>
      <c r="U16" s="3" t="str">
        <f t="shared" si="9"/>
        <v>N/A</v>
      </c>
      <c r="V16" s="3" t="str">
        <f t="shared" si="10"/>
        <v>N/A</v>
      </c>
      <c r="W16" s="3" t="str">
        <f t="shared" si="11"/>
        <v>N/A</v>
      </c>
      <c r="X16" s="3" t="str">
        <f t="shared" si="12"/>
        <v>N/A</v>
      </c>
      <c r="Y16" s="3" t="str">
        <f t="shared" si="13"/>
        <v>N/A</v>
      </c>
      <c r="Z16" s="3" t="str">
        <f t="shared" si="14"/>
        <v>N/A</v>
      </c>
      <c r="AA16" s="3" t="str">
        <f t="shared" si="15"/>
        <v>N/A</v>
      </c>
      <c r="AB16" s="3" t="str">
        <f t="shared" si="16"/>
        <v>N/A</v>
      </c>
      <c r="AC16" s="3" t="str">
        <f t="shared" si="17"/>
        <v>N/A</v>
      </c>
      <c r="AD16" s="3" t="str">
        <f t="shared" si="18"/>
        <v>N/A</v>
      </c>
      <c r="AE16" s="3" t="str">
        <f t="shared" si="19"/>
        <v>N/A</v>
      </c>
      <c r="AF16" s="3" t="str">
        <f t="shared" si="20"/>
        <v>N/A</v>
      </c>
      <c r="AG16" s="3" t="str">
        <f t="shared" si="21"/>
        <v>N/A</v>
      </c>
      <c r="AH16" s="3" t="str">
        <f t="shared" si="22"/>
        <v>N/A</v>
      </c>
      <c r="AI16" s="3" t="str">
        <f t="shared" si="23"/>
        <v>N/A</v>
      </c>
    </row>
    <row r="17" spans="1:35" x14ac:dyDescent="0.35">
      <c r="A17" t="s">
        <v>175</v>
      </c>
      <c r="B17" t="s">
        <v>178</v>
      </c>
      <c r="C17" t="s">
        <v>595</v>
      </c>
      <c r="D17" t="s">
        <v>118</v>
      </c>
      <c r="E17">
        <v>266</v>
      </c>
      <c r="F17" t="s">
        <v>1665</v>
      </c>
      <c r="G17">
        <v>0.06</v>
      </c>
      <c r="H17" t="s">
        <v>1197</v>
      </c>
      <c r="I17" s="3" t="str">
        <f t="shared" si="24"/>
        <v>not eligible</v>
      </c>
      <c r="J17" s="3" t="str">
        <f t="shared" si="25"/>
        <v>N/A</v>
      </c>
      <c r="K17" s="3" t="str">
        <f t="shared" si="26"/>
        <v>not eligible</v>
      </c>
      <c r="L17" s="3" t="str">
        <f t="shared" si="0"/>
        <v>not eligible</v>
      </c>
      <c r="M17" s="3" t="str">
        <f t="shared" si="1"/>
        <v>not eligible</v>
      </c>
      <c r="N17" s="3" t="str">
        <f t="shared" si="2"/>
        <v>not eligible</v>
      </c>
      <c r="O17" s="3" t="str">
        <f t="shared" si="3"/>
        <v>N/A</v>
      </c>
      <c r="P17" s="3" t="str">
        <f t="shared" si="4"/>
        <v>not eligible</v>
      </c>
      <c r="Q17" s="3" t="str">
        <f t="shared" si="5"/>
        <v>N/A</v>
      </c>
      <c r="R17" s="3" t="str">
        <f t="shared" si="6"/>
        <v>N/A</v>
      </c>
      <c r="S17" s="3" t="str">
        <f t="shared" si="7"/>
        <v>N/A</v>
      </c>
      <c r="T17" s="3" t="str">
        <f t="shared" si="8"/>
        <v>N/A</v>
      </c>
      <c r="U17" s="3" t="str">
        <f t="shared" si="9"/>
        <v>N/A</v>
      </c>
      <c r="V17" s="3" t="str">
        <f t="shared" si="10"/>
        <v>N/A</v>
      </c>
      <c r="W17" s="3" t="str">
        <f t="shared" si="11"/>
        <v>N/A</v>
      </c>
      <c r="X17" s="3" t="str">
        <f t="shared" si="12"/>
        <v>N/A</v>
      </c>
      <c r="Y17" s="3" t="str">
        <f t="shared" si="13"/>
        <v>N/A</v>
      </c>
      <c r="Z17" s="3" t="str">
        <f t="shared" si="14"/>
        <v>N/A</v>
      </c>
      <c r="AA17" s="3" t="str">
        <f t="shared" si="15"/>
        <v>N/A</v>
      </c>
      <c r="AB17" s="3" t="str">
        <f t="shared" si="16"/>
        <v>N/A</v>
      </c>
      <c r="AC17" s="3" t="str">
        <f t="shared" si="17"/>
        <v>N/A</v>
      </c>
      <c r="AD17" s="3" t="str">
        <f t="shared" si="18"/>
        <v>N/A</v>
      </c>
      <c r="AE17" s="3" t="str">
        <f t="shared" si="19"/>
        <v>N/A</v>
      </c>
      <c r="AF17" s="3" t="str">
        <f t="shared" si="20"/>
        <v>N/A</v>
      </c>
      <c r="AG17" s="3" t="str">
        <f t="shared" si="21"/>
        <v>N/A</v>
      </c>
      <c r="AH17" s="3" t="str">
        <f t="shared" si="22"/>
        <v>N/A</v>
      </c>
      <c r="AI17" s="3" t="str">
        <f t="shared" si="23"/>
        <v>N/A</v>
      </c>
    </row>
    <row r="18" spans="1:35" x14ac:dyDescent="0.35">
      <c r="A18" t="s">
        <v>175</v>
      </c>
      <c r="B18" t="s">
        <v>178</v>
      </c>
      <c r="C18" t="s">
        <v>712</v>
      </c>
      <c r="D18" t="s">
        <v>91</v>
      </c>
      <c r="E18" s="1">
        <v>151315</v>
      </c>
      <c r="F18" t="s">
        <v>1701</v>
      </c>
      <c r="G18">
        <v>36.15</v>
      </c>
      <c r="H18" t="s">
        <v>187</v>
      </c>
      <c r="I18" s="3">
        <f t="shared" si="24"/>
        <v>463023.9</v>
      </c>
      <c r="J18" s="3" t="str">
        <f t="shared" si="25"/>
        <v>N/A</v>
      </c>
      <c r="K18" s="3">
        <f t="shared" si="26"/>
        <v>453945</v>
      </c>
      <c r="L18" s="3">
        <f t="shared" si="0"/>
        <v>463023.9</v>
      </c>
      <c r="M18" s="3">
        <f t="shared" si="1"/>
        <v>472102.8</v>
      </c>
      <c r="N18" s="3">
        <f t="shared" si="2"/>
        <v>478155.4</v>
      </c>
      <c r="O18" s="3">
        <f t="shared" si="3"/>
        <v>463023.9</v>
      </c>
      <c r="P18" s="3" t="str">
        <f t="shared" si="4"/>
        <v>N/A</v>
      </c>
      <c r="Q18" s="3" t="str">
        <f t="shared" si="5"/>
        <v>N/A</v>
      </c>
      <c r="R18" s="3" t="str">
        <f t="shared" si="6"/>
        <v>N/A</v>
      </c>
      <c r="S18" s="3" t="str">
        <f t="shared" si="7"/>
        <v>N/A</v>
      </c>
      <c r="T18" s="3" t="str">
        <f t="shared" si="8"/>
        <v>N/A</v>
      </c>
      <c r="U18" s="3" t="str">
        <f t="shared" si="9"/>
        <v>N/A</v>
      </c>
      <c r="V18" s="3" t="str">
        <f t="shared" si="10"/>
        <v>N/A</v>
      </c>
      <c r="W18" s="3" t="str">
        <f t="shared" si="11"/>
        <v>N/A</v>
      </c>
      <c r="X18" s="3" t="str">
        <f t="shared" si="12"/>
        <v>N/A</v>
      </c>
      <c r="Y18" s="3" t="str">
        <f t="shared" si="13"/>
        <v>N/A</v>
      </c>
      <c r="Z18" s="3" t="str">
        <f t="shared" si="14"/>
        <v>N/A</v>
      </c>
      <c r="AA18" s="3" t="str">
        <f t="shared" si="15"/>
        <v>N/A</v>
      </c>
      <c r="AB18" s="3" t="str">
        <f t="shared" si="16"/>
        <v>N/A</v>
      </c>
      <c r="AC18" s="3" t="str">
        <f t="shared" si="17"/>
        <v>N/A</v>
      </c>
      <c r="AD18" s="3" t="str">
        <f t="shared" si="18"/>
        <v>N/A</v>
      </c>
      <c r="AE18" s="3" t="str">
        <f t="shared" si="19"/>
        <v>N/A</v>
      </c>
      <c r="AF18" s="3" t="str">
        <f t="shared" si="20"/>
        <v>N/A</v>
      </c>
      <c r="AG18" s="3" t="str">
        <f t="shared" si="21"/>
        <v>N/A</v>
      </c>
      <c r="AH18" s="3" t="str">
        <f t="shared" si="22"/>
        <v>N/A</v>
      </c>
      <c r="AI18" s="3" t="str">
        <f t="shared" si="23"/>
        <v>N/A</v>
      </c>
    </row>
    <row r="19" spans="1:35" x14ac:dyDescent="0.35">
      <c r="A19" t="s">
        <v>175</v>
      </c>
      <c r="B19" t="s">
        <v>178</v>
      </c>
      <c r="C19" t="s">
        <v>1073</v>
      </c>
      <c r="D19" t="s">
        <v>91</v>
      </c>
      <c r="E19" s="1">
        <v>1462</v>
      </c>
      <c r="F19" t="s">
        <v>1702</v>
      </c>
      <c r="G19">
        <v>0.35</v>
      </c>
      <c r="H19" t="s">
        <v>187</v>
      </c>
      <c r="I19" s="3" t="str">
        <f t="shared" si="24"/>
        <v>not eligible</v>
      </c>
      <c r="J19" s="3">
        <f t="shared" si="25"/>
        <v>4473.72</v>
      </c>
      <c r="K19" s="3">
        <f t="shared" si="26"/>
        <v>4386</v>
      </c>
      <c r="L19" s="3">
        <f t="shared" si="0"/>
        <v>4473.72</v>
      </c>
      <c r="M19" s="3">
        <f t="shared" si="1"/>
        <v>4561.4400000000005</v>
      </c>
      <c r="N19" s="3">
        <f t="shared" si="2"/>
        <v>4619.92</v>
      </c>
      <c r="O19" s="3">
        <f t="shared" si="3"/>
        <v>4473.72</v>
      </c>
      <c r="P19" s="3" t="str">
        <f t="shared" si="4"/>
        <v>N/A</v>
      </c>
      <c r="Q19" s="3" t="str">
        <f t="shared" si="5"/>
        <v>N/A</v>
      </c>
      <c r="R19" s="3" t="str">
        <f t="shared" si="6"/>
        <v>N/A</v>
      </c>
      <c r="S19" s="3" t="str">
        <f t="shared" si="7"/>
        <v>N/A</v>
      </c>
      <c r="T19" s="3" t="str">
        <f t="shared" si="8"/>
        <v>N/A</v>
      </c>
      <c r="U19" s="3" t="str">
        <f t="shared" si="9"/>
        <v>N/A</v>
      </c>
      <c r="V19" s="3" t="str">
        <f t="shared" si="10"/>
        <v>N/A</v>
      </c>
      <c r="W19" s="3" t="str">
        <f t="shared" si="11"/>
        <v>N/A</v>
      </c>
      <c r="X19" s="3" t="str">
        <f t="shared" si="12"/>
        <v>N/A</v>
      </c>
      <c r="Y19" s="3" t="str">
        <f t="shared" si="13"/>
        <v>N/A</v>
      </c>
      <c r="Z19" s="3" t="str">
        <f t="shared" si="14"/>
        <v>N/A</v>
      </c>
      <c r="AA19" s="3" t="str">
        <f t="shared" si="15"/>
        <v>N/A</v>
      </c>
      <c r="AB19" s="3" t="str">
        <f t="shared" si="16"/>
        <v>N/A</v>
      </c>
      <c r="AC19" s="3" t="str">
        <f t="shared" si="17"/>
        <v>N/A</v>
      </c>
      <c r="AD19" s="3" t="str">
        <f t="shared" si="18"/>
        <v>N/A</v>
      </c>
      <c r="AE19" s="3" t="str">
        <f t="shared" si="19"/>
        <v>N/A</v>
      </c>
      <c r="AF19" s="3" t="str">
        <f t="shared" si="20"/>
        <v>N/A</v>
      </c>
      <c r="AG19" s="3" t="str">
        <f t="shared" si="21"/>
        <v>N/A</v>
      </c>
      <c r="AH19" s="3" t="str">
        <f t="shared" si="22"/>
        <v>N/A</v>
      </c>
      <c r="AI19" s="3" t="str">
        <f t="shared" si="23"/>
        <v>N/A</v>
      </c>
    </row>
    <row r="20" spans="1:35" x14ac:dyDescent="0.35">
      <c r="A20" t="s">
        <v>175</v>
      </c>
      <c r="B20" t="s">
        <v>178</v>
      </c>
      <c r="C20" t="s">
        <v>522</v>
      </c>
      <c r="D20" t="s">
        <v>91</v>
      </c>
      <c r="E20">
        <v>827</v>
      </c>
      <c r="F20" t="s">
        <v>1697</v>
      </c>
      <c r="G20">
        <v>0.2</v>
      </c>
      <c r="H20" t="s">
        <v>1197</v>
      </c>
      <c r="I20" s="3" t="str">
        <f t="shared" si="24"/>
        <v>not eligible</v>
      </c>
      <c r="J20" s="3" t="str">
        <f t="shared" si="25"/>
        <v>N/A</v>
      </c>
      <c r="K20" s="3" t="str">
        <f t="shared" si="26"/>
        <v>not eligible</v>
      </c>
      <c r="L20" s="3" t="str">
        <f t="shared" si="0"/>
        <v>not eligible</v>
      </c>
      <c r="M20" s="3" t="str">
        <f t="shared" si="1"/>
        <v>not eligible</v>
      </c>
      <c r="N20" s="3" t="str">
        <f t="shared" si="2"/>
        <v>not eligible</v>
      </c>
      <c r="O20" s="3" t="str">
        <f t="shared" si="3"/>
        <v>not eligible</v>
      </c>
      <c r="P20" s="3" t="str">
        <f t="shared" si="4"/>
        <v>N/A</v>
      </c>
      <c r="Q20" s="3" t="str">
        <f t="shared" si="5"/>
        <v>N/A</v>
      </c>
      <c r="R20" s="3" t="str">
        <f t="shared" si="6"/>
        <v>N/A</v>
      </c>
      <c r="S20" s="3" t="str">
        <f t="shared" si="7"/>
        <v>N/A</v>
      </c>
      <c r="T20" s="3" t="str">
        <f t="shared" si="8"/>
        <v>N/A</v>
      </c>
      <c r="U20" s="3" t="str">
        <f t="shared" si="9"/>
        <v>N/A</v>
      </c>
      <c r="V20" s="3" t="str">
        <f t="shared" si="10"/>
        <v>N/A</v>
      </c>
      <c r="W20" s="3" t="str">
        <f t="shared" si="11"/>
        <v>N/A</v>
      </c>
      <c r="X20" s="3" t="str">
        <f t="shared" si="12"/>
        <v>N/A</v>
      </c>
      <c r="Y20" s="3" t="str">
        <f t="shared" si="13"/>
        <v>N/A</v>
      </c>
      <c r="Z20" s="3" t="str">
        <f t="shared" si="14"/>
        <v>N/A</v>
      </c>
      <c r="AA20" s="3" t="str">
        <f t="shared" si="15"/>
        <v>N/A</v>
      </c>
      <c r="AB20" s="3" t="str">
        <f t="shared" si="16"/>
        <v>N/A</v>
      </c>
      <c r="AC20" s="3" t="str">
        <f t="shared" si="17"/>
        <v>N/A</v>
      </c>
      <c r="AD20" s="3" t="str">
        <f t="shared" si="18"/>
        <v>N/A</v>
      </c>
      <c r="AE20" s="3" t="str">
        <f t="shared" si="19"/>
        <v>N/A</v>
      </c>
      <c r="AF20" s="3" t="str">
        <f t="shared" si="20"/>
        <v>N/A</v>
      </c>
      <c r="AG20" s="3" t="str">
        <f t="shared" si="21"/>
        <v>N/A</v>
      </c>
      <c r="AH20" s="3" t="str">
        <f t="shared" si="22"/>
        <v>N/A</v>
      </c>
      <c r="AI20" s="3" t="str">
        <f t="shared" si="23"/>
        <v>N/A</v>
      </c>
    </row>
    <row r="21" spans="1:35" x14ac:dyDescent="0.35">
      <c r="A21" t="s">
        <v>175</v>
      </c>
      <c r="B21" t="s">
        <v>178</v>
      </c>
      <c r="C21" t="s">
        <v>179</v>
      </c>
      <c r="D21" t="s">
        <v>91</v>
      </c>
      <c r="E21">
        <v>700</v>
      </c>
      <c r="F21" t="s">
        <v>1703</v>
      </c>
      <c r="G21">
        <v>0.17</v>
      </c>
      <c r="H21" t="s">
        <v>1197</v>
      </c>
      <c r="I21" s="3" t="str">
        <f t="shared" si="24"/>
        <v>not eligible</v>
      </c>
      <c r="J21" s="3" t="str">
        <f t="shared" si="25"/>
        <v>N/A</v>
      </c>
      <c r="K21" s="3" t="str">
        <f t="shared" si="26"/>
        <v>not eligible</v>
      </c>
      <c r="L21" s="3" t="str">
        <f t="shared" si="0"/>
        <v>not eligible</v>
      </c>
      <c r="M21" s="3" t="str">
        <f t="shared" si="1"/>
        <v>not eligible</v>
      </c>
      <c r="N21" s="3" t="str">
        <f t="shared" si="2"/>
        <v>not eligible</v>
      </c>
      <c r="O21" s="3" t="str">
        <f t="shared" si="3"/>
        <v>not eligible</v>
      </c>
      <c r="P21" s="3" t="str">
        <f t="shared" si="4"/>
        <v>N/A</v>
      </c>
      <c r="Q21" s="3" t="str">
        <f t="shared" si="5"/>
        <v>N/A</v>
      </c>
      <c r="R21" s="3" t="str">
        <f t="shared" si="6"/>
        <v>N/A</v>
      </c>
      <c r="S21" s="3" t="str">
        <f t="shared" si="7"/>
        <v>N/A</v>
      </c>
      <c r="T21" s="3" t="str">
        <f t="shared" si="8"/>
        <v>N/A</v>
      </c>
      <c r="U21" s="3" t="str">
        <f t="shared" si="9"/>
        <v>N/A</v>
      </c>
      <c r="V21" s="3" t="str">
        <f t="shared" si="10"/>
        <v>N/A</v>
      </c>
      <c r="W21" s="3" t="str">
        <f t="shared" si="11"/>
        <v>N/A</v>
      </c>
      <c r="X21" s="3" t="str">
        <f t="shared" si="12"/>
        <v>N/A</v>
      </c>
      <c r="Y21" s="3" t="str">
        <f t="shared" si="13"/>
        <v>N/A</v>
      </c>
      <c r="Z21" s="3" t="str">
        <f t="shared" si="14"/>
        <v>N/A</v>
      </c>
      <c r="AA21" s="3" t="str">
        <f t="shared" si="15"/>
        <v>N/A</v>
      </c>
      <c r="AB21" s="3" t="str">
        <f t="shared" si="16"/>
        <v>N/A</v>
      </c>
      <c r="AC21" s="3" t="str">
        <f t="shared" si="17"/>
        <v>N/A</v>
      </c>
      <c r="AD21" s="3" t="str">
        <f t="shared" si="18"/>
        <v>N/A</v>
      </c>
      <c r="AE21" s="3" t="str">
        <f t="shared" si="19"/>
        <v>N/A</v>
      </c>
      <c r="AF21" s="3" t="str">
        <f t="shared" si="20"/>
        <v>N/A</v>
      </c>
      <c r="AG21" s="3" t="str">
        <f t="shared" si="21"/>
        <v>N/A</v>
      </c>
      <c r="AH21" s="3" t="str">
        <f t="shared" si="22"/>
        <v>N/A</v>
      </c>
      <c r="AI21" s="3" t="str">
        <f t="shared" si="23"/>
        <v>N/A</v>
      </c>
    </row>
    <row r="22" spans="1:35" x14ac:dyDescent="0.35">
      <c r="A22" t="s">
        <v>175</v>
      </c>
      <c r="B22" t="s">
        <v>178</v>
      </c>
      <c r="C22" t="s">
        <v>1074</v>
      </c>
      <c r="D22" t="s">
        <v>91</v>
      </c>
      <c r="E22">
        <v>412</v>
      </c>
      <c r="F22" t="s">
        <v>1692</v>
      </c>
      <c r="G22">
        <v>0.1</v>
      </c>
      <c r="H22" t="s">
        <v>1197</v>
      </c>
      <c r="I22" s="3" t="str">
        <f t="shared" si="24"/>
        <v>not eligible</v>
      </c>
      <c r="J22" s="3" t="str">
        <f t="shared" si="25"/>
        <v>N/A</v>
      </c>
      <c r="K22" s="3" t="str">
        <f t="shared" si="26"/>
        <v>not eligible</v>
      </c>
      <c r="L22" s="3" t="str">
        <f t="shared" si="0"/>
        <v>not eligible</v>
      </c>
      <c r="M22" s="3" t="str">
        <f t="shared" si="1"/>
        <v>not eligible</v>
      </c>
      <c r="N22" s="3" t="str">
        <f t="shared" si="2"/>
        <v>not eligible</v>
      </c>
      <c r="O22" s="3" t="str">
        <f t="shared" si="3"/>
        <v>not eligible</v>
      </c>
      <c r="P22" s="3" t="str">
        <f t="shared" si="4"/>
        <v>N/A</v>
      </c>
      <c r="Q22" s="3" t="str">
        <f t="shared" si="5"/>
        <v>N/A</v>
      </c>
      <c r="R22" s="3" t="str">
        <f t="shared" si="6"/>
        <v>N/A</v>
      </c>
      <c r="S22" s="3" t="str">
        <f t="shared" si="7"/>
        <v>N/A</v>
      </c>
      <c r="T22" s="3" t="str">
        <f t="shared" si="8"/>
        <v>N/A</v>
      </c>
      <c r="U22" s="3" t="str">
        <f t="shared" si="9"/>
        <v>N/A</v>
      </c>
      <c r="V22" s="3" t="str">
        <f t="shared" si="10"/>
        <v>N/A</v>
      </c>
      <c r="W22" s="3" t="str">
        <f t="shared" si="11"/>
        <v>N/A</v>
      </c>
      <c r="X22" s="3" t="str">
        <f t="shared" si="12"/>
        <v>N/A</v>
      </c>
      <c r="Y22" s="3" t="str">
        <f t="shared" si="13"/>
        <v>N/A</v>
      </c>
      <c r="Z22" s="3" t="str">
        <f t="shared" si="14"/>
        <v>N/A</v>
      </c>
      <c r="AA22" s="3" t="str">
        <f t="shared" si="15"/>
        <v>N/A</v>
      </c>
      <c r="AB22" s="3" t="str">
        <f t="shared" si="16"/>
        <v>N/A</v>
      </c>
      <c r="AC22" s="3" t="str">
        <f t="shared" si="17"/>
        <v>N/A</v>
      </c>
      <c r="AD22" s="3" t="str">
        <f t="shared" si="18"/>
        <v>N/A</v>
      </c>
      <c r="AE22" s="3" t="str">
        <f t="shared" si="19"/>
        <v>N/A</v>
      </c>
      <c r="AF22" s="3" t="str">
        <f t="shared" si="20"/>
        <v>N/A</v>
      </c>
      <c r="AG22" s="3" t="str">
        <f t="shared" si="21"/>
        <v>N/A</v>
      </c>
      <c r="AH22" s="3" t="str">
        <f t="shared" si="22"/>
        <v>N/A</v>
      </c>
      <c r="AI22" s="3" t="str">
        <f t="shared" si="23"/>
        <v>N/A</v>
      </c>
    </row>
    <row r="23" spans="1:35" x14ac:dyDescent="0.35">
      <c r="A23" t="s">
        <v>175</v>
      </c>
      <c r="B23" t="s">
        <v>178</v>
      </c>
      <c r="C23" t="s">
        <v>871</v>
      </c>
      <c r="D23" t="s">
        <v>97</v>
      </c>
      <c r="E23" s="1">
        <v>7012</v>
      </c>
      <c r="F23" t="s">
        <v>1431</v>
      </c>
      <c r="G23">
        <v>1.68</v>
      </c>
      <c r="H23" t="s">
        <v>1197</v>
      </c>
      <c r="I23" s="3" t="str">
        <f t="shared" si="24"/>
        <v>not eligible</v>
      </c>
      <c r="J23" s="3" t="str">
        <f t="shared" si="25"/>
        <v>N/A</v>
      </c>
      <c r="K23" s="3" t="str">
        <f t="shared" si="26"/>
        <v>not eligible</v>
      </c>
      <c r="L23" s="3" t="str">
        <f t="shared" si="0"/>
        <v>not eligible</v>
      </c>
      <c r="M23" s="3" t="str">
        <f t="shared" si="1"/>
        <v>not eligible</v>
      </c>
      <c r="N23" s="3" t="str">
        <f t="shared" si="2"/>
        <v>not eligible</v>
      </c>
      <c r="O23" s="3" t="str">
        <f t="shared" si="3"/>
        <v>N/A</v>
      </c>
      <c r="P23" s="3" t="str">
        <f t="shared" si="4"/>
        <v>N/A</v>
      </c>
      <c r="Q23" s="3" t="str">
        <f t="shared" si="5"/>
        <v>N/A</v>
      </c>
      <c r="R23" s="3" t="str">
        <f t="shared" si="6"/>
        <v>N/A</v>
      </c>
      <c r="S23" s="3" t="str">
        <f t="shared" si="7"/>
        <v>N/A</v>
      </c>
      <c r="T23" s="3" t="str">
        <f t="shared" si="8"/>
        <v>N/A</v>
      </c>
      <c r="U23" s="3" t="str">
        <f t="shared" si="9"/>
        <v>N/A</v>
      </c>
      <c r="V23" s="3" t="str">
        <f t="shared" si="10"/>
        <v>N/A</v>
      </c>
      <c r="W23" s="3" t="str">
        <f t="shared" si="11"/>
        <v>N/A</v>
      </c>
      <c r="X23" s="3" t="str">
        <f t="shared" si="12"/>
        <v>N/A</v>
      </c>
      <c r="Y23" s="3" t="str">
        <f t="shared" si="13"/>
        <v>N/A</v>
      </c>
      <c r="Z23" s="3" t="str">
        <f t="shared" si="14"/>
        <v>N/A</v>
      </c>
      <c r="AA23" s="3" t="str">
        <f t="shared" si="15"/>
        <v>N/A</v>
      </c>
      <c r="AB23" s="3" t="str">
        <f t="shared" si="16"/>
        <v>N/A</v>
      </c>
      <c r="AC23" s="3" t="str">
        <f t="shared" si="17"/>
        <v>N/A</v>
      </c>
      <c r="AD23" s="3" t="str">
        <f t="shared" si="18"/>
        <v>N/A</v>
      </c>
      <c r="AE23" s="3" t="str">
        <f t="shared" si="19"/>
        <v>not eligible</v>
      </c>
      <c r="AF23" s="3" t="str">
        <f t="shared" si="20"/>
        <v>N/A</v>
      </c>
      <c r="AG23" s="3" t="str">
        <f t="shared" si="21"/>
        <v>N/A</v>
      </c>
      <c r="AH23" s="3" t="str">
        <f t="shared" si="22"/>
        <v>N/A</v>
      </c>
      <c r="AI23" s="3" t="str">
        <f t="shared" si="23"/>
        <v>N/A</v>
      </c>
    </row>
    <row r="24" spans="1:35" x14ac:dyDescent="0.35">
      <c r="A24" t="s">
        <v>175</v>
      </c>
      <c r="B24" t="s">
        <v>178</v>
      </c>
      <c r="C24" t="s">
        <v>404</v>
      </c>
      <c r="D24" t="s">
        <v>97</v>
      </c>
      <c r="E24">
        <v>85</v>
      </c>
      <c r="F24" t="s">
        <v>1673</v>
      </c>
      <c r="G24">
        <v>0.02</v>
      </c>
      <c r="H24" t="s">
        <v>1197</v>
      </c>
      <c r="I24" s="3" t="str">
        <f t="shared" si="24"/>
        <v>not eligible</v>
      </c>
      <c r="J24" s="3" t="str">
        <f t="shared" si="25"/>
        <v>N/A</v>
      </c>
      <c r="K24" s="3" t="str">
        <f t="shared" si="26"/>
        <v>not eligible</v>
      </c>
      <c r="L24" s="3" t="str">
        <f t="shared" si="0"/>
        <v>not eligible</v>
      </c>
      <c r="M24" s="3" t="str">
        <f t="shared" si="1"/>
        <v>not eligible</v>
      </c>
      <c r="N24" s="3" t="str">
        <f t="shared" si="2"/>
        <v>not eligible</v>
      </c>
      <c r="O24" s="3" t="str">
        <f t="shared" si="3"/>
        <v>N/A</v>
      </c>
      <c r="P24" s="3" t="str">
        <f t="shared" si="4"/>
        <v>N/A</v>
      </c>
      <c r="Q24" s="3" t="str">
        <f t="shared" si="5"/>
        <v>N/A</v>
      </c>
      <c r="R24" s="3" t="str">
        <f t="shared" si="6"/>
        <v>N/A</v>
      </c>
      <c r="S24" s="3" t="str">
        <f t="shared" si="7"/>
        <v>N/A</v>
      </c>
      <c r="T24" s="3" t="str">
        <f t="shared" si="8"/>
        <v>N/A</v>
      </c>
      <c r="U24" s="3" t="str">
        <f t="shared" si="9"/>
        <v>N/A</v>
      </c>
      <c r="V24" s="3" t="str">
        <f t="shared" si="10"/>
        <v>N/A</v>
      </c>
      <c r="W24" s="3" t="str">
        <f t="shared" si="11"/>
        <v>N/A</v>
      </c>
      <c r="X24" s="3" t="str">
        <f t="shared" si="12"/>
        <v>N/A</v>
      </c>
      <c r="Y24" s="3" t="str">
        <f t="shared" si="13"/>
        <v>N/A</v>
      </c>
      <c r="Z24" s="3" t="str">
        <f t="shared" si="14"/>
        <v>N/A</v>
      </c>
      <c r="AA24" s="3" t="str">
        <f t="shared" si="15"/>
        <v>N/A</v>
      </c>
      <c r="AB24" s="3" t="str">
        <f t="shared" si="16"/>
        <v>N/A</v>
      </c>
      <c r="AC24" s="3" t="str">
        <f t="shared" si="17"/>
        <v>N/A</v>
      </c>
      <c r="AD24" s="3" t="str">
        <f t="shared" si="18"/>
        <v>N/A</v>
      </c>
      <c r="AE24" s="3" t="str">
        <f t="shared" si="19"/>
        <v>not eligible</v>
      </c>
      <c r="AF24" s="3" t="str">
        <f t="shared" si="20"/>
        <v>N/A</v>
      </c>
      <c r="AG24" s="3" t="str">
        <f t="shared" si="21"/>
        <v>N/A</v>
      </c>
      <c r="AH24" s="3" t="str">
        <f t="shared" si="22"/>
        <v>N/A</v>
      </c>
      <c r="AI24" s="3" t="str">
        <f t="shared" si="23"/>
        <v>N/A</v>
      </c>
    </row>
    <row r="25" spans="1:35" x14ac:dyDescent="0.35">
      <c r="A25" t="s">
        <v>175</v>
      </c>
      <c r="B25" t="s">
        <v>178</v>
      </c>
      <c r="C25" t="s">
        <v>707</v>
      </c>
      <c r="D25" t="s">
        <v>86</v>
      </c>
      <c r="E25" s="1">
        <v>9838</v>
      </c>
      <c r="F25" t="s">
        <v>1662</v>
      </c>
      <c r="G25">
        <v>2.35</v>
      </c>
      <c r="H25" t="s">
        <v>1197</v>
      </c>
      <c r="I25" s="3" t="str">
        <f t="shared" si="24"/>
        <v>not eligible</v>
      </c>
      <c r="J25" s="3" t="str">
        <f t="shared" si="25"/>
        <v>N/A</v>
      </c>
      <c r="K25" s="3" t="str">
        <f t="shared" si="26"/>
        <v>not eligible</v>
      </c>
      <c r="L25" s="3" t="str">
        <f t="shared" si="0"/>
        <v>not eligible</v>
      </c>
      <c r="M25" s="3" t="str">
        <f t="shared" si="1"/>
        <v>not eligible</v>
      </c>
      <c r="N25" s="3" t="str">
        <f t="shared" si="2"/>
        <v>not eligible</v>
      </c>
      <c r="O25" s="3" t="str">
        <f t="shared" si="3"/>
        <v>N/A</v>
      </c>
      <c r="P25" s="3" t="str">
        <f t="shared" si="4"/>
        <v>N/A</v>
      </c>
      <c r="Q25" s="3" t="str">
        <f t="shared" si="5"/>
        <v>N/A</v>
      </c>
      <c r="R25" s="3" t="str">
        <f t="shared" si="6"/>
        <v>N/A</v>
      </c>
      <c r="S25" s="3" t="str">
        <f t="shared" si="7"/>
        <v>not eligible</v>
      </c>
      <c r="T25" s="3" t="str">
        <f t="shared" si="8"/>
        <v>N/A</v>
      </c>
      <c r="U25" s="3" t="str">
        <f t="shared" si="9"/>
        <v>N/A</v>
      </c>
      <c r="V25" s="3" t="str">
        <f t="shared" si="10"/>
        <v>N/A</v>
      </c>
      <c r="W25" s="3" t="str">
        <f t="shared" si="11"/>
        <v>N/A</v>
      </c>
      <c r="X25" s="3" t="str">
        <f t="shared" si="12"/>
        <v>N/A</v>
      </c>
      <c r="Y25" s="3" t="str">
        <f t="shared" si="13"/>
        <v>N/A</v>
      </c>
      <c r="Z25" s="3" t="str">
        <f t="shared" si="14"/>
        <v>N/A</v>
      </c>
      <c r="AA25" s="3" t="str">
        <f t="shared" si="15"/>
        <v>N/A</v>
      </c>
      <c r="AB25" s="3" t="str">
        <f t="shared" si="16"/>
        <v>N/A</v>
      </c>
      <c r="AC25" s="3" t="str">
        <f t="shared" si="17"/>
        <v>N/A</v>
      </c>
      <c r="AD25" s="3" t="str">
        <f t="shared" si="18"/>
        <v>N/A</v>
      </c>
      <c r="AE25" s="3" t="str">
        <f t="shared" si="19"/>
        <v>N/A</v>
      </c>
      <c r="AF25" s="3" t="str">
        <f t="shared" si="20"/>
        <v>N/A</v>
      </c>
      <c r="AG25" s="3" t="str">
        <f t="shared" si="21"/>
        <v>N/A</v>
      </c>
      <c r="AH25" s="3" t="str">
        <f t="shared" si="22"/>
        <v>N/A</v>
      </c>
      <c r="AI25" s="3" t="str">
        <f t="shared" si="23"/>
        <v>N/A</v>
      </c>
    </row>
    <row r="26" spans="1:35" x14ac:dyDescent="0.35">
      <c r="A26" t="s">
        <v>175</v>
      </c>
      <c r="B26" t="s">
        <v>178</v>
      </c>
      <c r="C26" t="s">
        <v>1126</v>
      </c>
      <c r="D26" t="s">
        <v>86</v>
      </c>
      <c r="E26">
        <v>193</v>
      </c>
      <c r="F26" t="s">
        <v>1663</v>
      </c>
      <c r="G26">
        <v>0.05</v>
      </c>
      <c r="H26" t="s">
        <v>1197</v>
      </c>
      <c r="I26" s="3" t="str">
        <f t="shared" si="24"/>
        <v>not eligible</v>
      </c>
      <c r="J26" s="3" t="str">
        <f t="shared" si="25"/>
        <v>N/A</v>
      </c>
      <c r="K26" s="3" t="str">
        <f t="shared" si="26"/>
        <v>not eligible</v>
      </c>
      <c r="L26" s="3" t="str">
        <f t="shared" si="0"/>
        <v>not eligible</v>
      </c>
      <c r="M26" s="3" t="str">
        <f t="shared" si="1"/>
        <v>not eligible</v>
      </c>
      <c r="N26" s="3" t="str">
        <f t="shared" si="2"/>
        <v>not eligible</v>
      </c>
      <c r="O26" s="3" t="str">
        <f t="shared" si="3"/>
        <v>N/A</v>
      </c>
      <c r="P26" s="3" t="str">
        <f t="shared" si="4"/>
        <v>N/A</v>
      </c>
      <c r="Q26" s="3" t="str">
        <f t="shared" si="5"/>
        <v>N/A</v>
      </c>
      <c r="R26" s="3" t="str">
        <f t="shared" si="6"/>
        <v>N/A</v>
      </c>
      <c r="S26" s="3" t="str">
        <f t="shared" si="7"/>
        <v>not eligible</v>
      </c>
      <c r="T26" s="3" t="str">
        <f t="shared" si="8"/>
        <v>N/A</v>
      </c>
      <c r="U26" s="3" t="str">
        <f t="shared" si="9"/>
        <v>N/A</v>
      </c>
      <c r="V26" s="3" t="str">
        <f t="shared" si="10"/>
        <v>N/A</v>
      </c>
      <c r="W26" s="3" t="str">
        <f t="shared" si="11"/>
        <v>N/A</v>
      </c>
      <c r="X26" s="3" t="str">
        <f t="shared" si="12"/>
        <v>N/A</v>
      </c>
      <c r="Y26" s="3" t="str">
        <f t="shared" si="13"/>
        <v>N/A</v>
      </c>
      <c r="Z26" s="3" t="str">
        <f t="shared" si="14"/>
        <v>N/A</v>
      </c>
      <c r="AA26" s="3" t="str">
        <f t="shared" si="15"/>
        <v>N/A</v>
      </c>
      <c r="AB26" s="3" t="str">
        <f t="shared" si="16"/>
        <v>N/A</v>
      </c>
      <c r="AC26" s="3" t="str">
        <f t="shared" si="17"/>
        <v>N/A</v>
      </c>
      <c r="AD26" s="3" t="str">
        <f t="shared" si="18"/>
        <v>N/A</v>
      </c>
      <c r="AE26" s="3" t="str">
        <f t="shared" si="19"/>
        <v>N/A</v>
      </c>
      <c r="AF26" s="3" t="str">
        <f t="shared" si="20"/>
        <v>N/A</v>
      </c>
      <c r="AG26" s="3" t="str">
        <f t="shared" si="21"/>
        <v>N/A</v>
      </c>
      <c r="AH26" s="3" t="str">
        <f t="shared" si="22"/>
        <v>N/A</v>
      </c>
      <c r="AI26" s="3" t="str">
        <f t="shared" si="23"/>
        <v>N/A</v>
      </c>
    </row>
    <row r="27" spans="1:35" x14ac:dyDescent="0.35">
      <c r="A27" t="s">
        <v>175</v>
      </c>
      <c r="B27" t="s">
        <v>178</v>
      </c>
      <c r="C27" t="s">
        <v>431</v>
      </c>
      <c r="D27" t="s">
        <v>102</v>
      </c>
      <c r="E27" s="1">
        <v>10477</v>
      </c>
      <c r="F27" t="s">
        <v>1414</v>
      </c>
      <c r="G27">
        <v>2.5</v>
      </c>
      <c r="H27" t="s">
        <v>1197</v>
      </c>
      <c r="I27" s="3" t="str">
        <f t="shared" si="24"/>
        <v>not eligible</v>
      </c>
      <c r="J27" s="3" t="str">
        <f t="shared" si="25"/>
        <v>N/A</v>
      </c>
      <c r="K27" s="3" t="str">
        <f t="shared" si="26"/>
        <v>not eligible</v>
      </c>
      <c r="L27" s="3" t="str">
        <f t="shared" si="0"/>
        <v>not eligible</v>
      </c>
      <c r="M27" s="3" t="str">
        <f t="shared" si="1"/>
        <v>not eligible</v>
      </c>
      <c r="N27" s="3" t="str">
        <f t="shared" si="2"/>
        <v>not eligible</v>
      </c>
      <c r="O27" s="3" t="str">
        <f t="shared" si="3"/>
        <v>N/A</v>
      </c>
      <c r="P27" s="3" t="str">
        <f t="shared" si="4"/>
        <v>N/A</v>
      </c>
      <c r="Q27" s="3" t="str">
        <f t="shared" si="5"/>
        <v>not eligible</v>
      </c>
      <c r="R27" s="3" t="str">
        <f t="shared" si="6"/>
        <v>N/A</v>
      </c>
      <c r="S27" s="3" t="str">
        <f t="shared" si="7"/>
        <v>N/A</v>
      </c>
      <c r="T27" s="3" t="str">
        <f t="shared" si="8"/>
        <v>N/A</v>
      </c>
      <c r="U27" s="3" t="str">
        <f t="shared" si="9"/>
        <v>N/A</v>
      </c>
      <c r="V27" s="3" t="str">
        <f t="shared" si="10"/>
        <v>N/A</v>
      </c>
      <c r="W27" s="3" t="str">
        <f t="shared" si="11"/>
        <v>N/A</v>
      </c>
      <c r="X27" s="3" t="str">
        <f t="shared" si="12"/>
        <v>N/A</v>
      </c>
      <c r="Y27" s="3" t="str">
        <f t="shared" si="13"/>
        <v>N/A</v>
      </c>
      <c r="Z27" s="3" t="str">
        <f t="shared" si="14"/>
        <v>N/A</v>
      </c>
      <c r="AA27" s="3" t="str">
        <f t="shared" si="15"/>
        <v>N/A</v>
      </c>
      <c r="AB27" s="3" t="str">
        <f t="shared" si="16"/>
        <v>N/A</v>
      </c>
      <c r="AC27" s="3" t="str">
        <f t="shared" si="17"/>
        <v>N/A</v>
      </c>
      <c r="AD27" s="3" t="str">
        <f t="shared" si="18"/>
        <v>N/A</v>
      </c>
      <c r="AE27" s="3" t="str">
        <f t="shared" si="19"/>
        <v>N/A</v>
      </c>
      <c r="AF27" s="3" t="str">
        <f t="shared" si="20"/>
        <v>N/A</v>
      </c>
      <c r="AG27" s="3" t="str">
        <f t="shared" si="21"/>
        <v>N/A</v>
      </c>
      <c r="AH27" s="3" t="str">
        <f t="shared" si="22"/>
        <v>N/A</v>
      </c>
      <c r="AI27" s="3" t="str">
        <f t="shared" si="23"/>
        <v>N/A</v>
      </c>
    </row>
    <row r="28" spans="1:35" x14ac:dyDescent="0.35">
      <c r="A28" t="s">
        <v>175</v>
      </c>
      <c r="B28" t="s">
        <v>178</v>
      </c>
      <c r="C28" t="s">
        <v>706</v>
      </c>
      <c r="D28" t="s">
        <v>102</v>
      </c>
      <c r="E28">
        <v>106</v>
      </c>
      <c r="F28" t="s">
        <v>1666</v>
      </c>
      <c r="G28">
        <v>0.03</v>
      </c>
      <c r="H28" t="s">
        <v>1197</v>
      </c>
      <c r="I28" s="3" t="str">
        <f t="shared" si="24"/>
        <v>not eligible</v>
      </c>
      <c r="J28" s="3" t="str">
        <f t="shared" si="25"/>
        <v>N/A</v>
      </c>
      <c r="K28" s="3" t="str">
        <f t="shared" si="26"/>
        <v>not eligible</v>
      </c>
      <c r="L28" s="3" t="str">
        <f t="shared" si="0"/>
        <v>not eligible</v>
      </c>
      <c r="M28" s="3" t="str">
        <f t="shared" si="1"/>
        <v>not eligible</v>
      </c>
      <c r="N28" s="3" t="str">
        <f t="shared" si="2"/>
        <v>not eligible</v>
      </c>
      <c r="O28" s="3" t="str">
        <f t="shared" si="3"/>
        <v>N/A</v>
      </c>
      <c r="P28" s="3" t="str">
        <f t="shared" si="4"/>
        <v>N/A</v>
      </c>
      <c r="Q28" s="3" t="str">
        <f t="shared" si="5"/>
        <v>not eligible</v>
      </c>
      <c r="R28" s="3" t="str">
        <f t="shared" si="6"/>
        <v>N/A</v>
      </c>
      <c r="S28" s="3" t="str">
        <f t="shared" si="7"/>
        <v>N/A</v>
      </c>
      <c r="T28" s="3" t="str">
        <f t="shared" si="8"/>
        <v>N/A</v>
      </c>
      <c r="U28" s="3" t="str">
        <f t="shared" si="9"/>
        <v>N/A</v>
      </c>
      <c r="V28" s="3" t="str">
        <f t="shared" si="10"/>
        <v>N/A</v>
      </c>
      <c r="W28" s="3" t="str">
        <f t="shared" si="11"/>
        <v>N/A</v>
      </c>
      <c r="X28" s="3" t="str">
        <f t="shared" si="12"/>
        <v>N/A</v>
      </c>
      <c r="Y28" s="3" t="str">
        <f t="shared" si="13"/>
        <v>N/A</v>
      </c>
      <c r="Z28" s="3" t="str">
        <f t="shared" si="14"/>
        <v>N/A</v>
      </c>
      <c r="AA28" s="3" t="str">
        <f t="shared" si="15"/>
        <v>N/A</v>
      </c>
      <c r="AB28" s="3" t="str">
        <f t="shared" si="16"/>
        <v>N/A</v>
      </c>
      <c r="AC28" s="3" t="str">
        <f t="shared" si="17"/>
        <v>N/A</v>
      </c>
      <c r="AD28" s="3" t="str">
        <f t="shared" si="18"/>
        <v>N/A</v>
      </c>
      <c r="AE28" s="3" t="str">
        <f t="shared" si="19"/>
        <v>N/A</v>
      </c>
      <c r="AF28" s="3" t="str">
        <f t="shared" si="20"/>
        <v>N/A</v>
      </c>
      <c r="AG28" s="3" t="str">
        <f t="shared" si="21"/>
        <v>N/A</v>
      </c>
      <c r="AH28" s="3" t="str">
        <f t="shared" si="22"/>
        <v>N/A</v>
      </c>
      <c r="AI28" s="3" t="str">
        <f t="shared" si="23"/>
        <v>N/A</v>
      </c>
    </row>
    <row r="29" spans="1:35" x14ac:dyDescent="0.35">
      <c r="A29" t="s">
        <v>175</v>
      </c>
      <c r="B29" t="s">
        <v>178</v>
      </c>
      <c r="C29" t="s">
        <v>966</v>
      </c>
      <c r="D29" t="s">
        <v>128</v>
      </c>
      <c r="E29" s="1">
        <v>5099</v>
      </c>
      <c r="F29" t="s">
        <v>1580</v>
      </c>
      <c r="G29">
        <v>1.22</v>
      </c>
      <c r="H29" t="s">
        <v>1197</v>
      </c>
      <c r="I29" s="3" t="str">
        <f t="shared" si="24"/>
        <v>not eligible</v>
      </c>
      <c r="J29" s="3" t="str">
        <f t="shared" si="25"/>
        <v>N/A</v>
      </c>
      <c r="K29" s="3" t="str">
        <f t="shared" si="26"/>
        <v>not eligible</v>
      </c>
      <c r="L29" s="3" t="str">
        <f t="shared" si="0"/>
        <v>not eligible</v>
      </c>
      <c r="M29" s="3" t="str">
        <f t="shared" si="1"/>
        <v>not eligible</v>
      </c>
      <c r="N29" s="3" t="str">
        <f t="shared" si="2"/>
        <v>not eligible</v>
      </c>
      <c r="O29" s="3" t="str">
        <f t="shared" si="3"/>
        <v>N/A</v>
      </c>
      <c r="P29" s="3" t="str">
        <f t="shared" si="4"/>
        <v>N/A</v>
      </c>
      <c r="Q29" s="3" t="str">
        <f t="shared" si="5"/>
        <v>N/A</v>
      </c>
      <c r="R29" s="3" t="str">
        <f t="shared" si="6"/>
        <v>N/A</v>
      </c>
      <c r="S29" s="3" t="str">
        <f t="shared" si="7"/>
        <v>N/A</v>
      </c>
      <c r="T29" s="3" t="str">
        <f t="shared" si="8"/>
        <v>N/A</v>
      </c>
      <c r="U29" s="3" t="str">
        <f t="shared" si="9"/>
        <v>N/A</v>
      </c>
      <c r="V29" s="3" t="str">
        <f t="shared" si="10"/>
        <v>N/A</v>
      </c>
      <c r="W29" s="3" t="str">
        <f t="shared" si="11"/>
        <v>not eligible</v>
      </c>
      <c r="X29" s="3" t="str">
        <f t="shared" si="12"/>
        <v>N/A</v>
      </c>
      <c r="Y29" s="3" t="str">
        <f t="shared" si="13"/>
        <v>N/A</v>
      </c>
      <c r="Z29" s="3" t="str">
        <f t="shared" si="14"/>
        <v>N/A</v>
      </c>
      <c r="AA29" s="3" t="str">
        <f t="shared" si="15"/>
        <v>N/A</v>
      </c>
      <c r="AB29" s="3" t="str">
        <f t="shared" si="16"/>
        <v>N/A</v>
      </c>
      <c r="AC29" s="3" t="str">
        <f t="shared" si="17"/>
        <v>N/A</v>
      </c>
      <c r="AD29" s="3" t="str">
        <f t="shared" si="18"/>
        <v>N/A</v>
      </c>
      <c r="AE29" s="3" t="str">
        <f t="shared" si="19"/>
        <v>N/A</v>
      </c>
      <c r="AF29" s="3" t="str">
        <f t="shared" si="20"/>
        <v>N/A</v>
      </c>
      <c r="AG29" s="3" t="str">
        <f t="shared" si="21"/>
        <v>N/A</v>
      </c>
      <c r="AH29" s="3" t="str">
        <f t="shared" si="22"/>
        <v>N/A</v>
      </c>
      <c r="AI29" s="3" t="str">
        <f t="shared" si="23"/>
        <v>N/A</v>
      </c>
    </row>
    <row r="30" spans="1:35" x14ac:dyDescent="0.35">
      <c r="A30" t="s">
        <v>175</v>
      </c>
      <c r="B30" t="s">
        <v>178</v>
      </c>
      <c r="C30" t="s">
        <v>911</v>
      </c>
      <c r="D30" t="s">
        <v>128</v>
      </c>
      <c r="E30">
        <v>146</v>
      </c>
      <c r="F30" t="s">
        <v>1666</v>
      </c>
      <c r="G30">
        <v>0.03</v>
      </c>
      <c r="H30" t="s">
        <v>1197</v>
      </c>
      <c r="I30" s="3" t="str">
        <f t="shared" si="24"/>
        <v>not eligible</v>
      </c>
      <c r="J30" s="3" t="str">
        <f t="shared" si="25"/>
        <v>N/A</v>
      </c>
      <c r="K30" s="3" t="str">
        <f t="shared" si="26"/>
        <v>not eligible</v>
      </c>
      <c r="L30" s="3" t="str">
        <f t="shared" si="0"/>
        <v>not eligible</v>
      </c>
      <c r="M30" s="3" t="str">
        <f t="shared" si="1"/>
        <v>not eligible</v>
      </c>
      <c r="N30" s="3" t="str">
        <f t="shared" si="2"/>
        <v>not eligible</v>
      </c>
      <c r="O30" s="3" t="str">
        <f t="shared" si="3"/>
        <v>N/A</v>
      </c>
      <c r="P30" s="3" t="str">
        <f t="shared" si="4"/>
        <v>N/A</v>
      </c>
      <c r="Q30" s="3" t="str">
        <f t="shared" si="5"/>
        <v>N/A</v>
      </c>
      <c r="R30" s="3" t="str">
        <f t="shared" si="6"/>
        <v>N/A</v>
      </c>
      <c r="S30" s="3" t="str">
        <f t="shared" si="7"/>
        <v>N/A</v>
      </c>
      <c r="T30" s="3" t="str">
        <f t="shared" si="8"/>
        <v>N/A</v>
      </c>
      <c r="U30" s="3" t="str">
        <f t="shared" si="9"/>
        <v>N/A</v>
      </c>
      <c r="V30" s="3" t="str">
        <f t="shared" si="10"/>
        <v>N/A</v>
      </c>
      <c r="W30" s="3" t="str">
        <f t="shared" si="11"/>
        <v>not eligible</v>
      </c>
      <c r="X30" s="3" t="str">
        <f t="shared" si="12"/>
        <v>N/A</v>
      </c>
      <c r="Y30" s="3" t="str">
        <f t="shared" si="13"/>
        <v>N/A</v>
      </c>
      <c r="Z30" s="3" t="str">
        <f t="shared" si="14"/>
        <v>N/A</v>
      </c>
      <c r="AA30" s="3" t="str">
        <f t="shared" si="15"/>
        <v>N/A</v>
      </c>
      <c r="AB30" s="3" t="str">
        <f t="shared" si="16"/>
        <v>N/A</v>
      </c>
      <c r="AC30" s="3" t="str">
        <f t="shared" si="17"/>
        <v>N/A</v>
      </c>
      <c r="AD30" s="3" t="str">
        <f t="shared" si="18"/>
        <v>N/A</v>
      </c>
      <c r="AE30" s="3" t="str">
        <f t="shared" si="19"/>
        <v>N/A</v>
      </c>
      <c r="AF30" s="3" t="str">
        <f t="shared" si="20"/>
        <v>N/A</v>
      </c>
      <c r="AG30" s="3" t="str">
        <f t="shared" si="21"/>
        <v>N/A</v>
      </c>
      <c r="AH30" s="3" t="str">
        <f t="shared" si="22"/>
        <v>N/A</v>
      </c>
      <c r="AI30" s="3" t="str">
        <f t="shared" si="23"/>
        <v>N/A</v>
      </c>
    </row>
    <row r="31" spans="1:35" x14ac:dyDescent="0.35">
      <c r="A31" t="s">
        <v>175</v>
      </c>
      <c r="B31" t="s">
        <v>178</v>
      </c>
      <c r="C31" t="s">
        <v>969</v>
      </c>
      <c r="D31" t="s">
        <v>165</v>
      </c>
      <c r="E31" s="1">
        <v>3628</v>
      </c>
      <c r="F31" t="s">
        <v>1766</v>
      </c>
      <c r="G31">
        <v>0.87</v>
      </c>
      <c r="H31" t="s">
        <v>1197</v>
      </c>
      <c r="I31" s="3" t="str">
        <f t="shared" si="24"/>
        <v>not eligible</v>
      </c>
      <c r="J31" s="3" t="str">
        <f t="shared" si="25"/>
        <v>N/A</v>
      </c>
      <c r="K31" s="3" t="str">
        <f t="shared" si="26"/>
        <v>not eligible</v>
      </c>
      <c r="L31" s="3" t="str">
        <f t="shared" si="0"/>
        <v>not eligible</v>
      </c>
      <c r="M31" s="3" t="str">
        <f t="shared" si="1"/>
        <v>not eligible</v>
      </c>
      <c r="N31" s="3" t="str">
        <f t="shared" si="2"/>
        <v>not eligible</v>
      </c>
      <c r="O31" s="3" t="str">
        <f t="shared" si="3"/>
        <v>N/A</v>
      </c>
      <c r="P31" s="3" t="str">
        <f t="shared" si="4"/>
        <v>N/A</v>
      </c>
      <c r="Q31" s="3" t="str">
        <f t="shared" si="5"/>
        <v>N/A</v>
      </c>
      <c r="R31" s="3" t="str">
        <f t="shared" si="6"/>
        <v>N/A</v>
      </c>
      <c r="S31" s="3" t="str">
        <f t="shared" si="7"/>
        <v>N/A</v>
      </c>
      <c r="T31" s="3" t="str">
        <f t="shared" si="8"/>
        <v>N/A</v>
      </c>
      <c r="U31" s="3" t="str">
        <f t="shared" si="9"/>
        <v>N/A</v>
      </c>
      <c r="V31" s="3" t="str">
        <f t="shared" si="10"/>
        <v>N/A</v>
      </c>
      <c r="W31" s="3" t="str">
        <f t="shared" si="11"/>
        <v>N/A</v>
      </c>
      <c r="X31" s="3" t="str">
        <f t="shared" si="12"/>
        <v>N/A</v>
      </c>
      <c r="Y31" s="3" t="str">
        <f t="shared" si="13"/>
        <v>N/A</v>
      </c>
      <c r="Z31" s="3" t="str">
        <f t="shared" si="14"/>
        <v>N/A</v>
      </c>
      <c r="AA31" s="3" t="str">
        <f t="shared" si="15"/>
        <v>N/A</v>
      </c>
      <c r="AB31" s="3" t="str">
        <f t="shared" si="16"/>
        <v>N/A</v>
      </c>
      <c r="AC31" s="3" t="str">
        <f t="shared" si="17"/>
        <v>N/A</v>
      </c>
      <c r="AD31" s="3" t="str">
        <f t="shared" si="18"/>
        <v>N/A</v>
      </c>
      <c r="AE31" s="3" t="str">
        <f t="shared" si="19"/>
        <v>N/A</v>
      </c>
      <c r="AF31" s="3" t="str">
        <f t="shared" si="20"/>
        <v>N/A</v>
      </c>
      <c r="AG31" s="3" t="str">
        <f t="shared" si="21"/>
        <v>not eligible</v>
      </c>
      <c r="AH31" s="3" t="str">
        <f t="shared" si="22"/>
        <v>N/A</v>
      </c>
      <c r="AI31" s="3" t="str">
        <f t="shared" si="23"/>
        <v>N/A</v>
      </c>
    </row>
    <row r="32" spans="1:35" x14ac:dyDescent="0.35">
      <c r="A32" t="s">
        <v>175</v>
      </c>
      <c r="B32" t="s">
        <v>178</v>
      </c>
      <c r="C32" t="s">
        <v>847</v>
      </c>
      <c r="D32" t="s">
        <v>165</v>
      </c>
      <c r="E32">
        <v>94</v>
      </c>
      <c r="F32" t="s">
        <v>1673</v>
      </c>
      <c r="G32">
        <v>0.02</v>
      </c>
      <c r="H32" t="s">
        <v>1197</v>
      </c>
      <c r="I32" s="3" t="str">
        <f t="shared" si="24"/>
        <v>not eligible</v>
      </c>
      <c r="J32" s="3" t="str">
        <f t="shared" si="25"/>
        <v>N/A</v>
      </c>
      <c r="K32" s="3" t="str">
        <f t="shared" si="26"/>
        <v>not eligible</v>
      </c>
      <c r="L32" s="3" t="str">
        <f t="shared" si="0"/>
        <v>not eligible</v>
      </c>
      <c r="M32" s="3" t="str">
        <f t="shared" si="1"/>
        <v>not eligible</v>
      </c>
      <c r="N32" s="3" t="str">
        <f t="shared" si="2"/>
        <v>not eligible</v>
      </c>
      <c r="O32" s="3" t="str">
        <f t="shared" si="3"/>
        <v>N/A</v>
      </c>
      <c r="P32" s="3" t="str">
        <f t="shared" si="4"/>
        <v>N/A</v>
      </c>
      <c r="Q32" s="3" t="str">
        <f t="shared" si="5"/>
        <v>N/A</v>
      </c>
      <c r="R32" s="3" t="str">
        <f t="shared" si="6"/>
        <v>N/A</v>
      </c>
      <c r="S32" s="3" t="str">
        <f t="shared" si="7"/>
        <v>N/A</v>
      </c>
      <c r="T32" s="3" t="str">
        <f t="shared" si="8"/>
        <v>N/A</v>
      </c>
      <c r="U32" s="3" t="str">
        <f t="shared" si="9"/>
        <v>N/A</v>
      </c>
      <c r="V32" s="3" t="str">
        <f t="shared" si="10"/>
        <v>N/A</v>
      </c>
      <c r="W32" s="3" t="str">
        <f t="shared" si="11"/>
        <v>N/A</v>
      </c>
      <c r="X32" s="3" t="str">
        <f t="shared" si="12"/>
        <v>N/A</v>
      </c>
      <c r="Y32" s="3" t="str">
        <f t="shared" si="13"/>
        <v>N/A</v>
      </c>
      <c r="Z32" s="3" t="str">
        <f t="shared" si="14"/>
        <v>N/A</v>
      </c>
      <c r="AA32" s="3" t="str">
        <f t="shared" si="15"/>
        <v>N/A</v>
      </c>
      <c r="AB32" s="3" t="str">
        <f t="shared" si="16"/>
        <v>N/A</v>
      </c>
      <c r="AC32" s="3" t="str">
        <f t="shared" si="17"/>
        <v>N/A</v>
      </c>
      <c r="AD32" s="3" t="str">
        <f t="shared" si="18"/>
        <v>N/A</v>
      </c>
      <c r="AE32" s="3" t="str">
        <f t="shared" si="19"/>
        <v>N/A</v>
      </c>
      <c r="AF32" s="3" t="str">
        <f t="shared" si="20"/>
        <v>N/A</v>
      </c>
      <c r="AG32" s="3" t="str">
        <f t="shared" si="21"/>
        <v>not eligible</v>
      </c>
      <c r="AH32" s="3" t="str">
        <f t="shared" si="22"/>
        <v>N/A</v>
      </c>
      <c r="AI32" s="3" t="str">
        <f t="shared" si="23"/>
        <v>N/A</v>
      </c>
    </row>
    <row r="33" spans="1:35" x14ac:dyDescent="0.35">
      <c r="A33" t="s">
        <v>175</v>
      </c>
      <c r="B33" t="s">
        <v>178</v>
      </c>
      <c r="C33" t="s">
        <v>976</v>
      </c>
      <c r="D33" t="s">
        <v>133</v>
      </c>
      <c r="E33" s="1">
        <v>3210</v>
      </c>
      <c r="F33" t="s">
        <v>1758</v>
      </c>
      <c r="G33">
        <v>0.77</v>
      </c>
      <c r="H33" t="s">
        <v>1197</v>
      </c>
      <c r="I33" s="3" t="str">
        <f t="shared" si="24"/>
        <v>not eligible</v>
      </c>
      <c r="J33" s="3" t="str">
        <f t="shared" si="25"/>
        <v>N/A</v>
      </c>
      <c r="K33" s="3" t="str">
        <f t="shared" si="26"/>
        <v>not eligible</v>
      </c>
      <c r="L33" s="3" t="str">
        <f t="shared" si="0"/>
        <v>not eligible</v>
      </c>
      <c r="M33" s="3" t="str">
        <f t="shared" si="1"/>
        <v>not eligible</v>
      </c>
      <c r="N33" s="3" t="str">
        <f t="shared" si="2"/>
        <v>not eligible</v>
      </c>
      <c r="O33" s="3" t="str">
        <f t="shared" si="3"/>
        <v>N/A</v>
      </c>
      <c r="P33" s="3" t="str">
        <f t="shared" si="4"/>
        <v>N/A</v>
      </c>
      <c r="Q33" s="3" t="str">
        <f t="shared" si="5"/>
        <v>N/A</v>
      </c>
      <c r="R33" s="3" t="str">
        <f t="shared" si="6"/>
        <v>N/A</v>
      </c>
      <c r="S33" s="3" t="str">
        <f t="shared" si="7"/>
        <v>N/A</v>
      </c>
      <c r="T33" s="3" t="str">
        <f t="shared" si="8"/>
        <v>N/A</v>
      </c>
      <c r="U33" s="3" t="str">
        <f t="shared" si="9"/>
        <v>N/A</v>
      </c>
      <c r="V33" s="3" t="str">
        <f t="shared" si="10"/>
        <v>N/A</v>
      </c>
      <c r="W33" s="3" t="str">
        <f t="shared" si="11"/>
        <v>N/A</v>
      </c>
      <c r="X33" s="3" t="str">
        <f t="shared" si="12"/>
        <v>not eligible</v>
      </c>
      <c r="Y33" s="3" t="str">
        <f t="shared" si="13"/>
        <v>N/A</v>
      </c>
      <c r="Z33" s="3" t="str">
        <f t="shared" si="14"/>
        <v>N/A</v>
      </c>
      <c r="AA33" s="3" t="str">
        <f t="shared" si="15"/>
        <v>N/A</v>
      </c>
      <c r="AB33" s="3" t="str">
        <f t="shared" si="16"/>
        <v>N/A</v>
      </c>
      <c r="AC33" s="3" t="str">
        <f t="shared" si="17"/>
        <v>N/A</v>
      </c>
      <c r="AD33" s="3" t="str">
        <f t="shared" si="18"/>
        <v>N/A</v>
      </c>
      <c r="AE33" s="3" t="str">
        <f t="shared" si="19"/>
        <v>N/A</v>
      </c>
      <c r="AF33" s="3" t="str">
        <f t="shared" si="20"/>
        <v>N/A</v>
      </c>
      <c r="AG33" s="3" t="str">
        <f t="shared" si="21"/>
        <v>N/A</v>
      </c>
      <c r="AH33" s="3" t="str">
        <f t="shared" si="22"/>
        <v>N/A</v>
      </c>
      <c r="AI33" s="3" t="str">
        <f t="shared" si="23"/>
        <v>N/A</v>
      </c>
    </row>
    <row r="34" spans="1:35" x14ac:dyDescent="0.35">
      <c r="A34" t="s">
        <v>175</v>
      </c>
      <c r="B34" t="s">
        <v>178</v>
      </c>
      <c r="C34" t="s">
        <v>1134</v>
      </c>
      <c r="D34" t="s">
        <v>133</v>
      </c>
      <c r="E34">
        <v>190</v>
      </c>
      <c r="F34" t="s">
        <v>1663</v>
      </c>
      <c r="G34">
        <v>0.05</v>
      </c>
      <c r="H34" t="s">
        <v>1197</v>
      </c>
      <c r="I34" s="3" t="str">
        <f t="shared" si="24"/>
        <v>not eligible</v>
      </c>
      <c r="J34" s="3" t="str">
        <f t="shared" si="25"/>
        <v>N/A</v>
      </c>
      <c r="K34" s="3" t="str">
        <f t="shared" si="26"/>
        <v>not eligible</v>
      </c>
      <c r="L34" s="3" t="str">
        <f t="shared" si="0"/>
        <v>not eligible</v>
      </c>
      <c r="M34" s="3" t="str">
        <f t="shared" si="1"/>
        <v>not eligible</v>
      </c>
      <c r="N34" s="3" t="str">
        <f t="shared" si="2"/>
        <v>not eligible</v>
      </c>
      <c r="O34" s="3" t="str">
        <f t="shared" si="3"/>
        <v>N/A</v>
      </c>
      <c r="P34" s="3" t="str">
        <f t="shared" si="4"/>
        <v>N/A</v>
      </c>
      <c r="Q34" s="3" t="str">
        <f t="shared" si="5"/>
        <v>N/A</v>
      </c>
      <c r="R34" s="3" t="str">
        <f t="shared" si="6"/>
        <v>N/A</v>
      </c>
      <c r="S34" s="3" t="str">
        <f t="shared" si="7"/>
        <v>N/A</v>
      </c>
      <c r="T34" s="3" t="str">
        <f t="shared" si="8"/>
        <v>N/A</v>
      </c>
      <c r="U34" s="3" t="str">
        <f t="shared" si="9"/>
        <v>N/A</v>
      </c>
      <c r="V34" s="3" t="str">
        <f t="shared" si="10"/>
        <v>N/A</v>
      </c>
      <c r="W34" s="3" t="str">
        <f t="shared" si="11"/>
        <v>N/A</v>
      </c>
      <c r="X34" s="3" t="str">
        <f t="shared" si="12"/>
        <v>not eligible</v>
      </c>
      <c r="Y34" s="3" t="str">
        <f t="shared" si="13"/>
        <v>N/A</v>
      </c>
      <c r="Z34" s="3" t="str">
        <f t="shared" si="14"/>
        <v>N/A</v>
      </c>
      <c r="AA34" s="3" t="str">
        <f t="shared" si="15"/>
        <v>N/A</v>
      </c>
      <c r="AB34" s="3" t="str">
        <f t="shared" si="16"/>
        <v>N/A</v>
      </c>
      <c r="AC34" s="3" t="str">
        <f t="shared" si="17"/>
        <v>N/A</v>
      </c>
      <c r="AD34" s="3" t="str">
        <f t="shared" si="18"/>
        <v>N/A</v>
      </c>
      <c r="AE34" s="3" t="str">
        <f t="shared" si="19"/>
        <v>N/A</v>
      </c>
      <c r="AF34" s="3" t="str">
        <f t="shared" si="20"/>
        <v>N/A</v>
      </c>
      <c r="AG34" s="3" t="str">
        <f t="shared" si="21"/>
        <v>N/A</v>
      </c>
      <c r="AH34" s="3" t="str">
        <f t="shared" si="22"/>
        <v>N/A</v>
      </c>
      <c r="AI34" s="3" t="str">
        <f t="shared" si="23"/>
        <v>N/A</v>
      </c>
    </row>
    <row r="35" spans="1:35" x14ac:dyDescent="0.35">
      <c r="A35" t="s">
        <v>175</v>
      </c>
      <c r="B35" t="s">
        <v>178</v>
      </c>
      <c r="C35" t="s">
        <v>705</v>
      </c>
      <c r="D35" t="s">
        <v>92</v>
      </c>
      <c r="E35" s="1">
        <v>2177</v>
      </c>
      <c r="F35" t="s">
        <v>1652</v>
      </c>
      <c r="G35">
        <v>0.52</v>
      </c>
      <c r="H35" t="s">
        <v>1197</v>
      </c>
      <c r="I35" s="3" t="str">
        <f t="shared" si="24"/>
        <v>not eligible</v>
      </c>
      <c r="J35" s="3" t="str">
        <f t="shared" si="25"/>
        <v>N/A</v>
      </c>
      <c r="K35" s="3" t="str">
        <f t="shared" si="26"/>
        <v>not eligible</v>
      </c>
      <c r="L35" s="3" t="str">
        <f t="shared" si="0"/>
        <v>not eligible</v>
      </c>
      <c r="M35" s="3" t="str">
        <f t="shared" si="1"/>
        <v>not eligible</v>
      </c>
      <c r="N35" s="3" t="str">
        <f t="shared" si="2"/>
        <v>not eligible</v>
      </c>
      <c r="O35" s="3" t="str">
        <f t="shared" si="3"/>
        <v>N/A</v>
      </c>
      <c r="P35" s="3" t="str">
        <f t="shared" si="4"/>
        <v>N/A</v>
      </c>
      <c r="Q35" s="3" t="str">
        <f t="shared" si="5"/>
        <v>N/A</v>
      </c>
      <c r="R35" s="3" t="str">
        <f t="shared" si="6"/>
        <v>N/A</v>
      </c>
      <c r="S35" s="3" t="str">
        <f t="shared" si="7"/>
        <v>N/A</v>
      </c>
      <c r="T35" s="3" t="str">
        <f t="shared" si="8"/>
        <v>N/A</v>
      </c>
      <c r="U35" s="3" t="str">
        <f t="shared" si="9"/>
        <v>N/A</v>
      </c>
      <c r="V35" s="3" t="str">
        <f t="shared" si="10"/>
        <v>N/A</v>
      </c>
      <c r="W35" s="3" t="str">
        <f t="shared" si="11"/>
        <v>N/A</v>
      </c>
      <c r="X35" s="3" t="str">
        <f t="shared" si="12"/>
        <v>N/A</v>
      </c>
      <c r="Y35" s="3" t="str">
        <f t="shared" si="13"/>
        <v>N/A</v>
      </c>
      <c r="Z35" s="3" t="str">
        <f t="shared" si="14"/>
        <v>not eligible</v>
      </c>
      <c r="AA35" s="3" t="str">
        <f t="shared" si="15"/>
        <v>N/A</v>
      </c>
      <c r="AB35" s="3" t="str">
        <f t="shared" si="16"/>
        <v>N/A</v>
      </c>
      <c r="AC35" s="3" t="str">
        <f t="shared" si="17"/>
        <v>N/A</v>
      </c>
      <c r="AD35" s="3" t="str">
        <f t="shared" si="18"/>
        <v>N/A</v>
      </c>
      <c r="AE35" s="3" t="str">
        <f t="shared" si="19"/>
        <v>N/A</v>
      </c>
      <c r="AF35" s="3" t="str">
        <f t="shared" si="20"/>
        <v>N/A</v>
      </c>
      <c r="AG35" s="3" t="str">
        <f t="shared" si="21"/>
        <v>N/A</v>
      </c>
      <c r="AH35" s="3" t="str">
        <f t="shared" si="22"/>
        <v>N/A</v>
      </c>
      <c r="AI35" s="3" t="str">
        <f t="shared" si="23"/>
        <v>N/A</v>
      </c>
    </row>
    <row r="36" spans="1:35" x14ac:dyDescent="0.35">
      <c r="A36" t="s">
        <v>175</v>
      </c>
      <c r="B36" t="s">
        <v>178</v>
      </c>
      <c r="C36" t="s">
        <v>1047</v>
      </c>
      <c r="D36" t="s">
        <v>92</v>
      </c>
      <c r="E36">
        <v>54</v>
      </c>
      <c r="F36" t="s">
        <v>1671</v>
      </c>
      <c r="G36">
        <v>0.01</v>
      </c>
      <c r="H36" t="s">
        <v>1197</v>
      </c>
      <c r="I36" s="3" t="str">
        <f t="shared" si="24"/>
        <v>not eligible</v>
      </c>
      <c r="J36" s="3" t="str">
        <f t="shared" si="25"/>
        <v>N/A</v>
      </c>
      <c r="K36" s="3" t="str">
        <f t="shared" si="26"/>
        <v>not eligible</v>
      </c>
      <c r="L36" s="3" t="str">
        <f t="shared" si="0"/>
        <v>not eligible</v>
      </c>
      <c r="M36" s="3" t="str">
        <f t="shared" si="1"/>
        <v>not eligible</v>
      </c>
      <c r="N36" s="3" t="str">
        <f t="shared" si="2"/>
        <v>not eligible</v>
      </c>
      <c r="O36" s="3" t="str">
        <f t="shared" si="3"/>
        <v>N/A</v>
      </c>
      <c r="P36" s="3" t="str">
        <f t="shared" si="4"/>
        <v>N/A</v>
      </c>
      <c r="Q36" s="3" t="str">
        <f t="shared" si="5"/>
        <v>N/A</v>
      </c>
      <c r="R36" s="3" t="str">
        <f t="shared" si="6"/>
        <v>N/A</v>
      </c>
      <c r="S36" s="3" t="str">
        <f t="shared" si="7"/>
        <v>N/A</v>
      </c>
      <c r="T36" s="3" t="str">
        <f t="shared" si="8"/>
        <v>N/A</v>
      </c>
      <c r="U36" s="3" t="str">
        <f t="shared" si="9"/>
        <v>N/A</v>
      </c>
      <c r="V36" s="3" t="str">
        <f t="shared" si="10"/>
        <v>N/A</v>
      </c>
      <c r="W36" s="3" t="str">
        <f t="shared" si="11"/>
        <v>N/A</v>
      </c>
      <c r="X36" s="3" t="str">
        <f t="shared" si="12"/>
        <v>N/A</v>
      </c>
      <c r="Y36" s="3" t="str">
        <f t="shared" si="13"/>
        <v>N/A</v>
      </c>
      <c r="Z36" s="3" t="str">
        <f t="shared" si="14"/>
        <v>not eligible</v>
      </c>
      <c r="AA36" s="3" t="str">
        <f t="shared" si="15"/>
        <v>N/A</v>
      </c>
      <c r="AB36" s="3" t="str">
        <f t="shared" si="16"/>
        <v>N/A</v>
      </c>
      <c r="AC36" s="3" t="str">
        <f t="shared" si="17"/>
        <v>N/A</v>
      </c>
      <c r="AD36" s="3" t="str">
        <f t="shared" si="18"/>
        <v>N/A</v>
      </c>
      <c r="AE36" s="3" t="str">
        <f t="shared" si="19"/>
        <v>N/A</v>
      </c>
      <c r="AF36" s="3" t="str">
        <f t="shared" si="20"/>
        <v>N/A</v>
      </c>
      <c r="AG36" s="3" t="str">
        <f t="shared" si="21"/>
        <v>N/A</v>
      </c>
      <c r="AH36" s="3" t="str">
        <f t="shared" si="22"/>
        <v>N/A</v>
      </c>
      <c r="AI36" s="3" t="str">
        <f t="shared" si="23"/>
        <v>N/A</v>
      </c>
    </row>
    <row r="37" spans="1:35" x14ac:dyDescent="0.35">
      <c r="A37" t="s">
        <v>175</v>
      </c>
      <c r="B37" t="s">
        <v>178</v>
      </c>
      <c r="C37" t="s">
        <v>1104</v>
      </c>
      <c r="D37" t="s">
        <v>134</v>
      </c>
      <c r="E37">
        <v>170</v>
      </c>
      <c r="F37" t="s">
        <v>1667</v>
      </c>
      <c r="G37">
        <v>0.04</v>
      </c>
      <c r="H37" t="s">
        <v>1197</v>
      </c>
      <c r="I37" s="3" t="str">
        <f t="shared" si="24"/>
        <v>not eligible</v>
      </c>
      <c r="J37" s="3" t="str">
        <f t="shared" si="25"/>
        <v>N/A</v>
      </c>
      <c r="K37" s="3" t="str">
        <f t="shared" si="26"/>
        <v>not eligible</v>
      </c>
      <c r="L37" s="3" t="str">
        <f t="shared" si="0"/>
        <v>not eligible</v>
      </c>
      <c r="M37" s="3" t="str">
        <f t="shared" si="1"/>
        <v>not eligible</v>
      </c>
      <c r="N37" s="3" t="str">
        <f t="shared" si="2"/>
        <v>not eligible</v>
      </c>
      <c r="O37" s="3" t="str">
        <f t="shared" si="3"/>
        <v>N/A</v>
      </c>
      <c r="P37" s="3" t="str">
        <f t="shared" si="4"/>
        <v>N/A</v>
      </c>
      <c r="Q37" s="3" t="str">
        <f t="shared" si="5"/>
        <v>N/A</v>
      </c>
      <c r="R37" s="3" t="str">
        <f t="shared" si="6"/>
        <v>N/A</v>
      </c>
      <c r="S37" s="3" t="str">
        <f t="shared" si="7"/>
        <v>N/A</v>
      </c>
      <c r="T37" s="3" t="str">
        <f t="shared" si="8"/>
        <v>N/A</v>
      </c>
      <c r="U37" s="3" t="str">
        <f t="shared" si="9"/>
        <v>N/A</v>
      </c>
      <c r="V37" s="3" t="str">
        <f t="shared" si="10"/>
        <v>N/A</v>
      </c>
      <c r="W37" s="3" t="str">
        <f t="shared" si="11"/>
        <v>N/A</v>
      </c>
      <c r="X37" s="3" t="str">
        <f t="shared" si="12"/>
        <v>N/A</v>
      </c>
      <c r="Y37" s="3" t="str">
        <f t="shared" si="13"/>
        <v>N/A</v>
      </c>
      <c r="Z37" s="3" t="str">
        <f t="shared" si="14"/>
        <v>N/A</v>
      </c>
      <c r="AA37" s="3" t="str">
        <f t="shared" si="15"/>
        <v>N/A</v>
      </c>
      <c r="AB37" s="3" t="str">
        <f t="shared" si="16"/>
        <v>N/A</v>
      </c>
      <c r="AC37" s="3" t="str">
        <f t="shared" si="17"/>
        <v>N/A</v>
      </c>
      <c r="AD37" s="3" t="str">
        <f t="shared" si="18"/>
        <v>not eligible</v>
      </c>
      <c r="AE37" s="3" t="str">
        <f t="shared" si="19"/>
        <v>N/A</v>
      </c>
      <c r="AF37" s="3" t="str">
        <f t="shared" si="20"/>
        <v>N/A</v>
      </c>
      <c r="AG37" s="3" t="str">
        <f t="shared" si="21"/>
        <v>N/A</v>
      </c>
      <c r="AH37" s="3" t="str">
        <f t="shared" si="22"/>
        <v>N/A</v>
      </c>
      <c r="AI37" s="3" t="str">
        <f t="shared" si="23"/>
        <v>N/A</v>
      </c>
    </row>
    <row r="38" spans="1:35" x14ac:dyDescent="0.35">
      <c r="A38" t="s">
        <v>175</v>
      </c>
      <c r="B38" t="s">
        <v>178</v>
      </c>
      <c r="C38" t="s">
        <v>231</v>
      </c>
      <c r="D38" t="s">
        <v>134</v>
      </c>
      <c r="E38">
        <v>6</v>
      </c>
      <c r="F38" t="s">
        <v>1722</v>
      </c>
      <c r="G38">
        <v>0</v>
      </c>
      <c r="H38" t="s">
        <v>1197</v>
      </c>
      <c r="I38" s="3" t="str">
        <f t="shared" si="24"/>
        <v>not eligible</v>
      </c>
      <c r="J38" s="3" t="str">
        <f t="shared" si="25"/>
        <v>N/A</v>
      </c>
      <c r="K38" s="3" t="str">
        <f t="shared" si="26"/>
        <v>not eligible</v>
      </c>
      <c r="L38" s="3" t="str">
        <f t="shared" si="0"/>
        <v>not eligible</v>
      </c>
      <c r="M38" s="3" t="str">
        <f t="shared" si="1"/>
        <v>not eligible</v>
      </c>
      <c r="N38" s="3" t="str">
        <f t="shared" si="2"/>
        <v>not eligible</v>
      </c>
      <c r="O38" s="3" t="str">
        <f t="shared" si="3"/>
        <v>N/A</v>
      </c>
      <c r="P38" s="3" t="str">
        <f t="shared" si="4"/>
        <v>N/A</v>
      </c>
      <c r="Q38" s="3" t="str">
        <f t="shared" si="5"/>
        <v>N/A</v>
      </c>
      <c r="R38" s="3" t="str">
        <f t="shared" si="6"/>
        <v>N/A</v>
      </c>
      <c r="S38" s="3" t="str">
        <f t="shared" si="7"/>
        <v>N/A</v>
      </c>
      <c r="T38" s="3" t="str">
        <f t="shared" si="8"/>
        <v>N/A</v>
      </c>
      <c r="U38" s="3" t="str">
        <f t="shared" si="9"/>
        <v>N/A</v>
      </c>
      <c r="V38" s="3" t="str">
        <f t="shared" si="10"/>
        <v>N/A</v>
      </c>
      <c r="W38" s="3" t="str">
        <f t="shared" si="11"/>
        <v>N/A</v>
      </c>
      <c r="X38" s="3" t="str">
        <f t="shared" si="12"/>
        <v>N/A</v>
      </c>
      <c r="Y38" s="3" t="str">
        <f t="shared" si="13"/>
        <v>N/A</v>
      </c>
      <c r="Z38" s="3" t="str">
        <f t="shared" si="14"/>
        <v>N/A</v>
      </c>
      <c r="AA38" s="3" t="str">
        <f t="shared" si="15"/>
        <v>N/A</v>
      </c>
      <c r="AB38" s="3" t="str">
        <f t="shared" si="16"/>
        <v>N/A</v>
      </c>
      <c r="AC38" s="3" t="str">
        <f t="shared" si="17"/>
        <v>N/A</v>
      </c>
      <c r="AD38" s="3" t="str">
        <f t="shared" si="18"/>
        <v>not eligible</v>
      </c>
      <c r="AE38" s="3" t="str">
        <f t="shared" si="19"/>
        <v>N/A</v>
      </c>
      <c r="AF38" s="3" t="str">
        <f t="shared" si="20"/>
        <v>N/A</v>
      </c>
      <c r="AG38" s="3" t="str">
        <f t="shared" si="21"/>
        <v>N/A</v>
      </c>
      <c r="AH38" s="3" t="str">
        <f t="shared" si="22"/>
        <v>N/A</v>
      </c>
      <c r="AI38" s="3" t="str">
        <f t="shared" si="23"/>
        <v>N/A</v>
      </c>
    </row>
    <row r="39" spans="1:35" x14ac:dyDescent="0.35">
      <c r="A39" t="s">
        <v>175</v>
      </c>
      <c r="B39" t="s">
        <v>178</v>
      </c>
      <c r="C39" t="s">
        <v>715</v>
      </c>
      <c r="D39" t="s">
        <v>107</v>
      </c>
      <c r="E39" s="1">
        <v>4839</v>
      </c>
      <c r="F39" t="s">
        <v>1543</v>
      </c>
      <c r="G39">
        <v>1.1599999999999999</v>
      </c>
      <c r="H39" t="s">
        <v>1197</v>
      </c>
      <c r="I39" s="3" t="str">
        <f t="shared" si="24"/>
        <v>not eligible</v>
      </c>
      <c r="J39" s="3" t="str">
        <f t="shared" si="25"/>
        <v>N/A</v>
      </c>
      <c r="K39" s="3" t="str">
        <f t="shared" si="26"/>
        <v>not eligible</v>
      </c>
      <c r="L39" s="3" t="str">
        <f t="shared" si="0"/>
        <v>not eligible</v>
      </c>
      <c r="M39" s="3" t="str">
        <f t="shared" si="1"/>
        <v>not eligible</v>
      </c>
      <c r="N39" s="3" t="str">
        <f t="shared" si="2"/>
        <v>not eligible</v>
      </c>
      <c r="O39" s="3" t="str">
        <f t="shared" si="3"/>
        <v>N/A</v>
      </c>
      <c r="P39" s="3" t="str">
        <f t="shared" si="4"/>
        <v>N/A</v>
      </c>
      <c r="Q39" s="3" t="str">
        <f t="shared" si="5"/>
        <v>N/A</v>
      </c>
      <c r="R39" s="3" t="str">
        <f t="shared" si="6"/>
        <v>N/A</v>
      </c>
      <c r="S39" s="3" t="str">
        <f t="shared" si="7"/>
        <v>N/A</v>
      </c>
      <c r="T39" s="3" t="str">
        <f t="shared" si="8"/>
        <v>N/A</v>
      </c>
      <c r="U39" s="3" t="str">
        <f t="shared" si="9"/>
        <v>not eligible</v>
      </c>
      <c r="V39" s="3" t="str">
        <f t="shared" si="10"/>
        <v>N/A</v>
      </c>
      <c r="W39" s="3" t="str">
        <f t="shared" si="11"/>
        <v>N/A</v>
      </c>
      <c r="X39" s="3" t="str">
        <f t="shared" si="12"/>
        <v>N/A</v>
      </c>
      <c r="Y39" s="3" t="str">
        <f t="shared" si="13"/>
        <v>N/A</v>
      </c>
      <c r="Z39" s="3" t="str">
        <f t="shared" si="14"/>
        <v>N/A</v>
      </c>
      <c r="AA39" s="3" t="str">
        <f t="shared" si="15"/>
        <v>N/A</v>
      </c>
      <c r="AB39" s="3" t="str">
        <f t="shared" si="16"/>
        <v>N/A</v>
      </c>
      <c r="AC39" s="3" t="str">
        <f t="shared" si="17"/>
        <v>N/A</v>
      </c>
      <c r="AD39" s="3" t="str">
        <f t="shared" si="18"/>
        <v>N/A</v>
      </c>
      <c r="AE39" s="3" t="str">
        <f t="shared" si="19"/>
        <v>N/A</v>
      </c>
      <c r="AF39" s="3" t="str">
        <f t="shared" si="20"/>
        <v>N/A</v>
      </c>
      <c r="AG39" s="3" t="str">
        <f t="shared" si="21"/>
        <v>N/A</v>
      </c>
      <c r="AH39" s="3" t="str">
        <f t="shared" si="22"/>
        <v>N/A</v>
      </c>
      <c r="AI39" s="3" t="str">
        <f t="shared" si="23"/>
        <v>N/A</v>
      </c>
    </row>
    <row r="40" spans="1:35" x14ac:dyDescent="0.35">
      <c r="A40" t="s">
        <v>175</v>
      </c>
      <c r="B40" t="s">
        <v>178</v>
      </c>
      <c r="C40" t="s">
        <v>737</v>
      </c>
      <c r="D40" t="s">
        <v>107</v>
      </c>
      <c r="E40">
        <v>157</v>
      </c>
      <c r="F40" t="s">
        <v>1667</v>
      </c>
      <c r="G40">
        <v>0.04</v>
      </c>
      <c r="H40" t="s">
        <v>1197</v>
      </c>
      <c r="I40" s="3" t="str">
        <f t="shared" si="24"/>
        <v>not eligible</v>
      </c>
      <c r="J40" s="3" t="str">
        <f t="shared" si="25"/>
        <v>N/A</v>
      </c>
      <c r="K40" s="3" t="str">
        <f t="shared" si="26"/>
        <v>not eligible</v>
      </c>
      <c r="L40" s="3" t="str">
        <f t="shared" si="0"/>
        <v>not eligible</v>
      </c>
      <c r="M40" s="3" t="str">
        <f t="shared" si="1"/>
        <v>not eligible</v>
      </c>
      <c r="N40" s="3" t="str">
        <f t="shared" si="2"/>
        <v>not eligible</v>
      </c>
      <c r="O40" s="3" t="str">
        <f t="shared" si="3"/>
        <v>N/A</v>
      </c>
      <c r="P40" s="3" t="str">
        <f t="shared" si="4"/>
        <v>N/A</v>
      </c>
      <c r="Q40" s="3" t="str">
        <f t="shared" si="5"/>
        <v>N/A</v>
      </c>
      <c r="R40" s="3" t="str">
        <f t="shared" si="6"/>
        <v>N/A</v>
      </c>
      <c r="S40" s="3" t="str">
        <f t="shared" si="7"/>
        <v>N/A</v>
      </c>
      <c r="T40" s="3" t="str">
        <f t="shared" si="8"/>
        <v>N/A</v>
      </c>
      <c r="U40" s="3" t="str">
        <f t="shared" si="9"/>
        <v>not eligible</v>
      </c>
      <c r="V40" s="3" t="str">
        <f t="shared" si="10"/>
        <v>N/A</v>
      </c>
      <c r="W40" s="3" t="str">
        <f t="shared" si="11"/>
        <v>N/A</v>
      </c>
      <c r="X40" s="3" t="str">
        <f t="shared" si="12"/>
        <v>N/A</v>
      </c>
      <c r="Y40" s="3" t="str">
        <f t="shared" si="13"/>
        <v>N/A</v>
      </c>
      <c r="Z40" s="3" t="str">
        <f t="shared" si="14"/>
        <v>N/A</v>
      </c>
      <c r="AA40" s="3" t="str">
        <f t="shared" si="15"/>
        <v>N/A</v>
      </c>
      <c r="AB40" s="3" t="str">
        <f t="shared" si="16"/>
        <v>N/A</v>
      </c>
      <c r="AC40" s="3" t="str">
        <f t="shared" si="17"/>
        <v>N/A</v>
      </c>
      <c r="AD40" s="3" t="str">
        <f t="shared" si="18"/>
        <v>N/A</v>
      </c>
      <c r="AE40" s="3" t="str">
        <f t="shared" si="19"/>
        <v>N/A</v>
      </c>
      <c r="AF40" s="3" t="str">
        <f t="shared" si="20"/>
        <v>N/A</v>
      </c>
      <c r="AG40" s="3" t="str">
        <f t="shared" si="21"/>
        <v>N/A</v>
      </c>
      <c r="AH40" s="3" t="str">
        <f t="shared" si="22"/>
        <v>N/A</v>
      </c>
      <c r="AI40" s="3" t="str">
        <f t="shared" si="23"/>
        <v>N/A</v>
      </c>
    </row>
    <row r="41" spans="1:35" x14ac:dyDescent="0.35">
      <c r="A41" t="s">
        <v>175</v>
      </c>
      <c r="B41" t="s">
        <v>178</v>
      </c>
      <c r="C41" t="s">
        <v>464</v>
      </c>
      <c r="D41" t="s">
        <v>103</v>
      </c>
      <c r="E41" s="1">
        <v>34957</v>
      </c>
      <c r="F41" t="s">
        <v>1683</v>
      </c>
      <c r="G41">
        <v>8.35</v>
      </c>
      <c r="H41" t="s">
        <v>1197</v>
      </c>
      <c r="I41" s="3">
        <f t="shared" si="24"/>
        <v>106968.42</v>
      </c>
      <c r="J41" s="3" t="str">
        <f t="shared" si="25"/>
        <v>N/A</v>
      </c>
      <c r="K41" s="3">
        <f t="shared" si="26"/>
        <v>104871</v>
      </c>
      <c r="L41" s="3">
        <f t="shared" si="0"/>
        <v>106968.42</v>
      </c>
      <c r="M41" s="3">
        <f t="shared" si="1"/>
        <v>109065.84</v>
      </c>
      <c r="N41" s="3">
        <f t="shared" si="2"/>
        <v>110464.12000000001</v>
      </c>
      <c r="O41" s="3" t="str">
        <f t="shared" si="3"/>
        <v>N/A</v>
      </c>
      <c r="P41" s="3" t="str">
        <f t="shared" si="4"/>
        <v>N/A</v>
      </c>
      <c r="Q41" s="3" t="str">
        <f t="shared" si="5"/>
        <v>N/A</v>
      </c>
      <c r="R41" s="3" t="str">
        <f t="shared" si="6"/>
        <v>N/A</v>
      </c>
      <c r="S41" s="3" t="str">
        <f t="shared" si="7"/>
        <v>N/A</v>
      </c>
      <c r="T41" s="3">
        <f t="shared" si="8"/>
        <v>106968.42</v>
      </c>
      <c r="U41" s="3" t="str">
        <f t="shared" si="9"/>
        <v>N/A</v>
      </c>
      <c r="V41" s="3" t="str">
        <f t="shared" si="10"/>
        <v>N/A</v>
      </c>
      <c r="W41" s="3" t="str">
        <f t="shared" si="11"/>
        <v>N/A</v>
      </c>
      <c r="X41" s="3" t="str">
        <f t="shared" si="12"/>
        <v>N/A</v>
      </c>
      <c r="Y41" s="3" t="str">
        <f t="shared" si="13"/>
        <v>N/A</v>
      </c>
      <c r="Z41" s="3" t="str">
        <f t="shared" si="14"/>
        <v>N/A</v>
      </c>
      <c r="AA41" s="3" t="str">
        <f t="shared" si="15"/>
        <v>N/A</v>
      </c>
      <c r="AB41" s="3" t="str">
        <f t="shared" si="16"/>
        <v>N/A</v>
      </c>
      <c r="AC41" s="3" t="str">
        <f t="shared" si="17"/>
        <v>N/A</v>
      </c>
      <c r="AD41" s="3" t="str">
        <f t="shared" si="18"/>
        <v>N/A</v>
      </c>
      <c r="AE41" s="3" t="str">
        <f t="shared" si="19"/>
        <v>N/A</v>
      </c>
      <c r="AF41" s="3" t="str">
        <f t="shared" si="20"/>
        <v>N/A</v>
      </c>
      <c r="AG41" s="3" t="str">
        <f t="shared" si="21"/>
        <v>N/A</v>
      </c>
      <c r="AH41" s="3" t="str">
        <f t="shared" si="22"/>
        <v>N/A</v>
      </c>
      <c r="AI41" s="3" t="str">
        <f t="shared" si="23"/>
        <v>N/A</v>
      </c>
    </row>
    <row r="42" spans="1:35" x14ac:dyDescent="0.35">
      <c r="A42" t="s">
        <v>175</v>
      </c>
      <c r="B42" t="s">
        <v>178</v>
      </c>
      <c r="C42" t="s">
        <v>587</v>
      </c>
      <c r="D42" t="s">
        <v>103</v>
      </c>
      <c r="E42" s="1">
        <v>1084</v>
      </c>
      <c r="F42" t="s">
        <v>1684</v>
      </c>
      <c r="G42" s="147">
        <v>0.25</v>
      </c>
      <c r="H42" t="s">
        <v>1197</v>
      </c>
      <c r="I42" s="3" t="str">
        <f t="shared" si="24"/>
        <v>not eligible</v>
      </c>
      <c r="J42" s="3" t="str">
        <f t="shared" si="25"/>
        <v>N/A</v>
      </c>
      <c r="K42" s="3" t="str">
        <f t="shared" si="26"/>
        <v>not eligible</v>
      </c>
      <c r="L42" s="3" t="str">
        <f t="shared" si="0"/>
        <v>not eligible</v>
      </c>
      <c r="M42" s="3" t="str">
        <f t="shared" si="1"/>
        <v>not eligible</v>
      </c>
      <c r="N42" s="3" t="str">
        <f t="shared" si="2"/>
        <v>not eligible</v>
      </c>
      <c r="O42" s="3" t="str">
        <f t="shared" si="3"/>
        <v>N/A</v>
      </c>
      <c r="P42" s="3" t="str">
        <f t="shared" si="4"/>
        <v>N/A</v>
      </c>
      <c r="Q42" s="3" t="str">
        <f t="shared" si="5"/>
        <v>N/A</v>
      </c>
      <c r="R42" s="3" t="str">
        <f t="shared" si="6"/>
        <v>N/A</v>
      </c>
      <c r="S42" s="3" t="str">
        <f t="shared" si="7"/>
        <v>N/A</v>
      </c>
      <c r="T42" s="3" t="str">
        <f t="shared" si="8"/>
        <v>not eligible</v>
      </c>
      <c r="U42" s="3" t="str">
        <f t="shared" si="9"/>
        <v>N/A</v>
      </c>
      <c r="V42" s="3" t="str">
        <f t="shared" si="10"/>
        <v>N/A</v>
      </c>
      <c r="W42" s="3" t="str">
        <f t="shared" si="11"/>
        <v>N/A</v>
      </c>
      <c r="X42" s="3" t="str">
        <f t="shared" si="12"/>
        <v>N/A</v>
      </c>
      <c r="Y42" s="3" t="str">
        <f t="shared" si="13"/>
        <v>N/A</v>
      </c>
      <c r="Z42" s="3" t="str">
        <f t="shared" si="14"/>
        <v>N/A</v>
      </c>
      <c r="AA42" s="3" t="str">
        <f t="shared" si="15"/>
        <v>N/A</v>
      </c>
      <c r="AB42" s="3" t="str">
        <f t="shared" si="16"/>
        <v>N/A</v>
      </c>
      <c r="AC42" s="3" t="str">
        <f t="shared" si="17"/>
        <v>N/A</v>
      </c>
      <c r="AD42" s="3" t="str">
        <f t="shared" si="18"/>
        <v>N/A</v>
      </c>
      <c r="AE42" s="3" t="str">
        <f t="shared" si="19"/>
        <v>N/A</v>
      </c>
      <c r="AF42" s="3" t="str">
        <f t="shared" si="20"/>
        <v>N/A</v>
      </c>
      <c r="AG42" s="3" t="str">
        <f t="shared" si="21"/>
        <v>N/A</v>
      </c>
      <c r="AH42" s="3" t="str">
        <f t="shared" si="22"/>
        <v>N/A</v>
      </c>
      <c r="AI42" s="3" t="str">
        <f t="shared" si="23"/>
        <v>N/A</v>
      </c>
    </row>
    <row r="43" spans="1:35" x14ac:dyDescent="0.35">
      <c r="A43" t="s">
        <v>175</v>
      </c>
      <c r="B43" t="s">
        <v>178</v>
      </c>
      <c r="C43" t="s">
        <v>1004</v>
      </c>
      <c r="D43" t="s">
        <v>103</v>
      </c>
      <c r="E43">
        <v>349</v>
      </c>
      <c r="F43" t="s">
        <v>1669</v>
      </c>
      <c r="G43">
        <v>0.08</v>
      </c>
      <c r="H43" t="s">
        <v>1197</v>
      </c>
      <c r="I43" s="3" t="str">
        <f t="shared" si="24"/>
        <v>not eligible</v>
      </c>
      <c r="J43" s="3" t="str">
        <f t="shared" si="25"/>
        <v>N/A</v>
      </c>
      <c r="K43" s="3" t="str">
        <f t="shared" si="26"/>
        <v>not eligible</v>
      </c>
      <c r="L43" s="3" t="str">
        <f t="shared" si="0"/>
        <v>not eligible</v>
      </c>
      <c r="M43" s="3" t="str">
        <f t="shared" si="1"/>
        <v>not eligible</v>
      </c>
      <c r="N43" s="3" t="str">
        <f t="shared" si="2"/>
        <v>not eligible</v>
      </c>
      <c r="O43" s="3" t="str">
        <f t="shared" si="3"/>
        <v>N/A</v>
      </c>
      <c r="P43" s="3" t="str">
        <f t="shared" si="4"/>
        <v>N/A</v>
      </c>
      <c r="Q43" s="3" t="str">
        <f t="shared" si="5"/>
        <v>N/A</v>
      </c>
      <c r="R43" s="3" t="str">
        <f t="shared" si="6"/>
        <v>N/A</v>
      </c>
      <c r="S43" s="3" t="str">
        <f t="shared" si="7"/>
        <v>N/A</v>
      </c>
      <c r="T43" s="3" t="str">
        <f t="shared" si="8"/>
        <v>not eligible</v>
      </c>
      <c r="U43" s="3" t="str">
        <f t="shared" si="9"/>
        <v>N/A</v>
      </c>
      <c r="V43" s="3" t="str">
        <f t="shared" si="10"/>
        <v>N/A</v>
      </c>
      <c r="W43" s="3" t="str">
        <f t="shared" si="11"/>
        <v>N/A</v>
      </c>
      <c r="X43" s="3" t="str">
        <f t="shared" si="12"/>
        <v>N/A</v>
      </c>
      <c r="Y43" s="3" t="str">
        <f t="shared" si="13"/>
        <v>N/A</v>
      </c>
      <c r="Z43" s="3" t="str">
        <f t="shared" si="14"/>
        <v>N/A</v>
      </c>
      <c r="AA43" s="3" t="str">
        <f t="shared" si="15"/>
        <v>N/A</v>
      </c>
      <c r="AB43" s="3" t="str">
        <f t="shared" si="16"/>
        <v>N/A</v>
      </c>
      <c r="AC43" s="3" t="str">
        <f t="shared" si="17"/>
        <v>N/A</v>
      </c>
      <c r="AD43" s="3" t="str">
        <f t="shared" si="18"/>
        <v>N/A</v>
      </c>
      <c r="AE43" s="3" t="str">
        <f t="shared" si="19"/>
        <v>N/A</v>
      </c>
      <c r="AF43" s="3" t="str">
        <f t="shared" si="20"/>
        <v>N/A</v>
      </c>
      <c r="AG43" s="3" t="str">
        <f t="shared" si="21"/>
        <v>N/A</v>
      </c>
      <c r="AH43" s="3" t="str">
        <f t="shared" si="22"/>
        <v>N/A</v>
      </c>
      <c r="AI43" s="3" t="str">
        <f t="shared" si="23"/>
        <v>N/A</v>
      </c>
    </row>
    <row r="44" spans="1:35" x14ac:dyDescent="0.35">
      <c r="A44" t="s">
        <v>175</v>
      </c>
      <c r="B44" t="s">
        <v>178</v>
      </c>
      <c r="C44" t="s">
        <v>477</v>
      </c>
      <c r="D44" t="s">
        <v>103</v>
      </c>
      <c r="E44">
        <v>612</v>
      </c>
      <c r="F44" t="s">
        <v>1685</v>
      </c>
      <c r="G44">
        <v>0.15</v>
      </c>
      <c r="H44" t="s">
        <v>1197</v>
      </c>
      <c r="I44" s="3" t="str">
        <f t="shared" si="24"/>
        <v>not eligible</v>
      </c>
      <c r="J44" s="3" t="str">
        <f t="shared" si="25"/>
        <v>N/A</v>
      </c>
      <c r="K44" s="3" t="str">
        <f t="shared" si="26"/>
        <v>not eligible</v>
      </c>
      <c r="L44" s="3" t="str">
        <f t="shared" si="0"/>
        <v>not eligible</v>
      </c>
      <c r="M44" s="3" t="str">
        <f t="shared" si="1"/>
        <v>not eligible</v>
      </c>
      <c r="N44" s="3" t="str">
        <f t="shared" si="2"/>
        <v>not eligible</v>
      </c>
      <c r="O44" s="3" t="str">
        <f t="shared" si="3"/>
        <v>N/A</v>
      </c>
      <c r="P44" s="3" t="str">
        <f t="shared" si="4"/>
        <v>N/A</v>
      </c>
      <c r="Q44" s="3" t="str">
        <f t="shared" si="5"/>
        <v>N/A</v>
      </c>
      <c r="R44" s="3" t="str">
        <f t="shared" si="6"/>
        <v>N/A</v>
      </c>
      <c r="S44" s="3" t="str">
        <f t="shared" si="7"/>
        <v>N/A</v>
      </c>
      <c r="T44" s="3" t="str">
        <f t="shared" si="8"/>
        <v>not eligible</v>
      </c>
      <c r="U44" s="3" t="str">
        <f t="shared" si="9"/>
        <v>N/A</v>
      </c>
      <c r="V44" s="3" t="str">
        <f t="shared" si="10"/>
        <v>N/A</v>
      </c>
      <c r="W44" s="3" t="str">
        <f t="shared" si="11"/>
        <v>N/A</v>
      </c>
      <c r="X44" s="3" t="str">
        <f t="shared" si="12"/>
        <v>N/A</v>
      </c>
      <c r="Y44" s="3" t="str">
        <f t="shared" si="13"/>
        <v>N/A</v>
      </c>
      <c r="Z44" s="3" t="str">
        <f t="shared" si="14"/>
        <v>N/A</v>
      </c>
      <c r="AA44" s="3" t="str">
        <f t="shared" si="15"/>
        <v>N/A</v>
      </c>
      <c r="AB44" s="3" t="str">
        <f t="shared" si="16"/>
        <v>N/A</v>
      </c>
      <c r="AC44" s="3" t="str">
        <f t="shared" si="17"/>
        <v>N/A</v>
      </c>
      <c r="AD44" s="3" t="str">
        <f t="shared" si="18"/>
        <v>N/A</v>
      </c>
      <c r="AE44" s="3" t="str">
        <f t="shared" si="19"/>
        <v>N/A</v>
      </c>
      <c r="AF44" s="3" t="str">
        <f t="shared" si="20"/>
        <v>N/A</v>
      </c>
      <c r="AG44" s="3" t="str">
        <f t="shared" si="21"/>
        <v>N/A</v>
      </c>
      <c r="AH44" s="3" t="str">
        <f t="shared" si="22"/>
        <v>N/A</v>
      </c>
      <c r="AI44" s="3" t="str">
        <f t="shared" si="23"/>
        <v>N/A</v>
      </c>
    </row>
    <row r="45" spans="1:35" x14ac:dyDescent="0.35">
      <c r="A45" t="s">
        <v>175</v>
      </c>
      <c r="B45" t="s">
        <v>178</v>
      </c>
      <c r="C45" t="s">
        <v>1098</v>
      </c>
      <c r="D45" t="s">
        <v>103</v>
      </c>
      <c r="E45">
        <v>648</v>
      </c>
      <c r="F45" t="s">
        <v>1685</v>
      </c>
      <c r="G45">
        <v>0.15</v>
      </c>
      <c r="H45" t="s">
        <v>1197</v>
      </c>
      <c r="I45" s="3" t="str">
        <f t="shared" si="24"/>
        <v>not eligible</v>
      </c>
      <c r="J45" s="3" t="str">
        <f t="shared" si="25"/>
        <v>N/A</v>
      </c>
      <c r="K45" s="3" t="str">
        <f t="shared" si="26"/>
        <v>not eligible</v>
      </c>
      <c r="L45" s="3" t="str">
        <f t="shared" si="0"/>
        <v>not eligible</v>
      </c>
      <c r="M45" s="3" t="str">
        <f t="shared" si="1"/>
        <v>not eligible</v>
      </c>
      <c r="N45" s="3" t="str">
        <f t="shared" si="2"/>
        <v>not eligible</v>
      </c>
      <c r="O45" s="3" t="str">
        <f t="shared" si="3"/>
        <v>N/A</v>
      </c>
      <c r="P45" s="3" t="str">
        <f t="shared" si="4"/>
        <v>N/A</v>
      </c>
      <c r="Q45" s="3" t="str">
        <f t="shared" si="5"/>
        <v>N/A</v>
      </c>
      <c r="R45" s="3" t="str">
        <f t="shared" si="6"/>
        <v>N/A</v>
      </c>
      <c r="S45" s="3" t="str">
        <f t="shared" si="7"/>
        <v>N/A</v>
      </c>
      <c r="T45" s="3" t="str">
        <f t="shared" si="8"/>
        <v>not eligible</v>
      </c>
      <c r="U45" s="3" t="str">
        <f t="shared" si="9"/>
        <v>N/A</v>
      </c>
      <c r="V45" s="3" t="str">
        <f t="shared" si="10"/>
        <v>N/A</v>
      </c>
      <c r="W45" s="3" t="str">
        <f t="shared" si="11"/>
        <v>N/A</v>
      </c>
      <c r="X45" s="3" t="str">
        <f t="shared" si="12"/>
        <v>N/A</v>
      </c>
      <c r="Y45" s="3" t="str">
        <f t="shared" si="13"/>
        <v>N/A</v>
      </c>
      <c r="Z45" s="3" t="str">
        <f t="shared" si="14"/>
        <v>N/A</v>
      </c>
      <c r="AA45" s="3" t="str">
        <f t="shared" si="15"/>
        <v>N/A</v>
      </c>
      <c r="AB45" s="3" t="str">
        <f t="shared" si="16"/>
        <v>N/A</v>
      </c>
      <c r="AC45" s="3" t="str">
        <f t="shared" si="17"/>
        <v>N/A</v>
      </c>
      <c r="AD45" s="3" t="str">
        <f t="shared" si="18"/>
        <v>N/A</v>
      </c>
      <c r="AE45" s="3" t="str">
        <f t="shared" si="19"/>
        <v>N/A</v>
      </c>
      <c r="AF45" s="3" t="str">
        <f t="shared" si="20"/>
        <v>N/A</v>
      </c>
      <c r="AG45" s="3" t="str">
        <f t="shared" si="21"/>
        <v>N/A</v>
      </c>
      <c r="AH45" s="3" t="str">
        <f t="shared" si="22"/>
        <v>N/A</v>
      </c>
      <c r="AI45" s="3" t="str">
        <f t="shared" si="23"/>
        <v>N/A</v>
      </c>
    </row>
    <row r="46" spans="1:35" x14ac:dyDescent="0.35">
      <c r="A46" t="s">
        <v>175</v>
      </c>
      <c r="B46" t="s">
        <v>178</v>
      </c>
      <c r="C46" t="s">
        <v>601</v>
      </c>
      <c r="D46" t="s">
        <v>129</v>
      </c>
      <c r="E46" s="1">
        <v>2285</v>
      </c>
      <c r="F46" t="s">
        <v>1560</v>
      </c>
      <c r="G46">
        <v>0.55000000000000004</v>
      </c>
      <c r="H46" t="s">
        <v>1197</v>
      </c>
      <c r="I46" s="3" t="str">
        <f t="shared" si="24"/>
        <v>not eligible</v>
      </c>
      <c r="J46" s="3" t="str">
        <f t="shared" si="25"/>
        <v>N/A</v>
      </c>
      <c r="K46" s="3" t="str">
        <f t="shared" si="26"/>
        <v>not eligible</v>
      </c>
      <c r="L46" s="3" t="str">
        <f t="shared" si="0"/>
        <v>not eligible</v>
      </c>
      <c r="M46" s="3" t="str">
        <f t="shared" si="1"/>
        <v>not eligible</v>
      </c>
      <c r="N46" s="3" t="str">
        <f t="shared" si="2"/>
        <v>not eligible</v>
      </c>
      <c r="O46" s="3" t="str">
        <f t="shared" si="3"/>
        <v>N/A</v>
      </c>
      <c r="P46" s="3" t="str">
        <f t="shared" si="4"/>
        <v>N/A</v>
      </c>
      <c r="Q46" s="3" t="str">
        <f t="shared" si="5"/>
        <v>N/A</v>
      </c>
      <c r="R46" s="3" t="str">
        <f t="shared" si="6"/>
        <v>N/A</v>
      </c>
      <c r="S46" s="3" t="str">
        <f t="shared" si="7"/>
        <v>N/A</v>
      </c>
      <c r="T46" s="3" t="str">
        <f t="shared" si="8"/>
        <v>N/A</v>
      </c>
      <c r="U46" s="3" t="str">
        <f t="shared" si="9"/>
        <v>N/A</v>
      </c>
      <c r="V46" s="3" t="str">
        <f t="shared" si="10"/>
        <v>N/A</v>
      </c>
      <c r="W46" s="3" t="str">
        <f t="shared" si="11"/>
        <v>N/A</v>
      </c>
      <c r="X46" s="3" t="str">
        <f t="shared" si="12"/>
        <v>N/A</v>
      </c>
      <c r="Y46" s="3" t="str">
        <f t="shared" si="13"/>
        <v>N/A</v>
      </c>
      <c r="Z46" s="3" t="str">
        <f t="shared" si="14"/>
        <v>N/A</v>
      </c>
      <c r="AA46" s="3" t="str">
        <f t="shared" si="15"/>
        <v>N/A</v>
      </c>
      <c r="AB46" s="3" t="str">
        <f t="shared" si="16"/>
        <v>N/A</v>
      </c>
      <c r="AC46" s="3" t="str">
        <f t="shared" si="17"/>
        <v>not eligible</v>
      </c>
      <c r="AD46" s="3" t="str">
        <f t="shared" si="18"/>
        <v>N/A</v>
      </c>
      <c r="AE46" s="3" t="str">
        <f t="shared" si="19"/>
        <v>N/A</v>
      </c>
      <c r="AF46" s="3" t="str">
        <f t="shared" si="20"/>
        <v>N/A</v>
      </c>
      <c r="AG46" s="3" t="str">
        <f t="shared" si="21"/>
        <v>N/A</v>
      </c>
      <c r="AH46" s="3" t="str">
        <f t="shared" si="22"/>
        <v>N/A</v>
      </c>
      <c r="AI46" s="3" t="str">
        <f t="shared" si="23"/>
        <v>N/A</v>
      </c>
    </row>
    <row r="47" spans="1:35" x14ac:dyDescent="0.35">
      <c r="A47" t="s">
        <v>175</v>
      </c>
      <c r="B47" t="s">
        <v>178</v>
      </c>
      <c r="C47" t="s">
        <v>316</v>
      </c>
      <c r="D47" t="s">
        <v>129</v>
      </c>
      <c r="E47">
        <v>141</v>
      </c>
      <c r="F47" t="s">
        <v>1666</v>
      </c>
      <c r="G47">
        <v>0.03</v>
      </c>
      <c r="H47" t="s">
        <v>1197</v>
      </c>
      <c r="I47" s="3" t="str">
        <f t="shared" si="24"/>
        <v>not eligible</v>
      </c>
      <c r="J47" s="3" t="str">
        <f t="shared" si="25"/>
        <v>N/A</v>
      </c>
      <c r="K47" s="3" t="str">
        <f t="shared" si="26"/>
        <v>not eligible</v>
      </c>
      <c r="L47" s="3" t="str">
        <f t="shared" si="0"/>
        <v>not eligible</v>
      </c>
      <c r="M47" s="3" t="str">
        <f t="shared" si="1"/>
        <v>not eligible</v>
      </c>
      <c r="N47" s="3" t="str">
        <f t="shared" si="2"/>
        <v>not eligible</v>
      </c>
      <c r="O47" s="3" t="str">
        <f t="shared" si="3"/>
        <v>N/A</v>
      </c>
      <c r="P47" s="3" t="str">
        <f t="shared" si="4"/>
        <v>N/A</v>
      </c>
      <c r="Q47" s="3" t="str">
        <f t="shared" si="5"/>
        <v>N/A</v>
      </c>
      <c r="R47" s="3" t="str">
        <f t="shared" si="6"/>
        <v>N/A</v>
      </c>
      <c r="S47" s="3" t="str">
        <f t="shared" si="7"/>
        <v>N/A</v>
      </c>
      <c r="T47" s="3" t="str">
        <f t="shared" si="8"/>
        <v>N/A</v>
      </c>
      <c r="U47" s="3" t="str">
        <f t="shared" si="9"/>
        <v>N/A</v>
      </c>
      <c r="V47" s="3" t="str">
        <f t="shared" si="10"/>
        <v>N/A</v>
      </c>
      <c r="W47" s="3" t="str">
        <f t="shared" si="11"/>
        <v>N/A</v>
      </c>
      <c r="X47" s="3" t="str">
        <f t="shared" si="12"/>
        <v>N/A</v>
      </c>
      <c r="Y47" s="3" t="str">
        <f t="shared" si="13"/>
        <v>N/A</v>
      </c>
      <c r="Z47" s="3" t="str">
        <f t="shared" si="14"/>
        <v>N/A</v>
      </c>
      <c r="AA47" s="3" t="str">
        <f t="shared" si="15"/>
        <v>N/A</v>
      </c>
      <c r="AB47" s="3" t="str">
        <f t="shared" si="16"/>
        <v>N/A</v>
      </c>
      <c r="AC47" s="3" t="str">
        <f t="shared" si="17"/>
        <v>not eligible</v>
      </c>
      <c r="AD47" s="3" t="str">
        <f t="shared" si="18"/>
        <v>N/A</v>
      </c>
      <c r="AE47" s="3" t="str">
        <f t="shared" si="19"/>
        <v>N/A</v>
      </c>
      <c r="AF47" s="3" t="str">
        <f t="shared" si="20"/>
        <v>N/A</v>
      </c>
      <c r="AG47" s="3" t="str">
        <f t="shared" si="21"/>
        <v>N/A</v>
      </c>
      <c r="AH47" s="3" t="str">
        <f t="shared" si="22"/>
        <v>N/A</v>
      </c>
      <c r="AI47" s="3" t="str">
        <f t="shared" si="23"/>
        <v>N/A</v>
      </c>
    </row>
    <row r="48" spans="1:35" x14ac:dyDescent="0.35">
      <c r="A48" t="s">
        <v>175</v>
      </c>
      <c r="B48" t="s">
        <v>183</v>
      </c>
      <c r="C48" t="s">
        <v>502</v>
      </c>
      <c r="D48" t="s">
        <v>86</v>
      </c>
      <c r="E48" s="1">
        <v>14814</v>
      </c>
      <c r="F48" t="s">
        <v>1664</v>
      </c>
      <c r="G48">
        <v>3.17</v>
      </c>
      <c r="H48" t="s">
        <v>1197</v>
      </c>
      <c r="I48" s="3" t="str">
        <f t="shared" si="24"/>
        <v>not eligible</v>
      </c>
      <c r="J48" s="3" t="str">
        <f t="shared" si="25"/>
        <v>N/A</v>
      </c>
      <c r="K48" s="3" t="str">
        <f t="shared" si="26"/>
        <v>not eligible</v>
      </c>
      <c r="L48" s="3" t="str">
        <f t="shared" si="0"/>
        <v>not eligible</v>
      </c>
      <c r="M48" s="3" t="str">
        <f t="shared" si="1"/>
        <v>not eligible</v>
      </c>
      <c r="N48" s="3" t="str">
        <f t="shared" si="2"/>
        <v>not eligible</v>
      </c>
      <c r="O48" s="3" t="str">
        <f t="shared" si="3"/>
        <v>N/A</v>
      </c>
      <c r="P48" s="3" t="str">
        <f t="shared" si="4"/>
        <v>N/A</v>
      </c>
      <c r="Q48" s="3" t="str">
        <f t="shared" si="5"/>
        <v>N/A</v>
      </c>
      <c r="R48" s="3" t="str">
        <f t="shared" si="6"/>
        <v>N/A</v>
      </c>
      <c r="S48" s="3" t="str">
        <f t="shared" si="7"/>
        <v>not eligible</v>
      </c>
      <c r="T48" s="3" t="str">
        <f t="shared" si="8"/>
        <v>N/A</v>
      </c>
      <c r="U48" s="3" t="str">
        <f t="shared" si="9"/>
        <v>N/A</v>
      </c>
      <c r="V48" s="3" t="str">
        <f t="shared" si="10"/>
        <v>N/A</v>
      </c>
      <c r="W48" s="3" t="str">
        <f t="shared" si="11"/>
        <v>N/A</v>
      </c>
      <c r="X48" s="3" t="str">
        <f t="shared" si="12"/>
        <v>N/A</v>
      </c>
      <c r="Y48" s="3" t="str">
        <f t="shared" si="13"/>
        <v>N/A</v>
      </c>
      <c r="Z48" s="3" t="str">
        <f t="shared" si="14"/>
        <v>N/A</v>
      </c>
      <c r="AA48" s="3" t="str">
        <f t="shared" si="15"/>
        <v>N/A</v>
      </c>
      <c r="AB48" s="3" t="str">
        <f t="shared" si="16"/>
        <v>N/A</v>
      </c>
      <c r="AC48" s="3" t="str">
        <f t="shared" si="17"/>
        <v>N/A</v>
      </c>
      <c r="AD48" s="3" t="str">
        <f t="shared" si="18"/>
        <v>N/A</v>
      </c>
      <c r="AE48" s="3" t="str">
        <f t="shared" si="19"/>
        <v>N/A</v>
      </c>
      <c r="AF48" s="3" t="str">
        <f t="shared" si="20"/>
        <v>N/A</v>
      </c>
      <c r="AG48" s="3" t="str">
        <f t="shared" si="21"/>
        <v>N/A</v>
      </c>
      <c r="AH48" s="3" t="str">
        <f t="shared" si="22"/>
        <v>N/A</v>
      </c>
      <c r="AI48" s="3" t="str">
        <f t="shared" si="23"/>
        <v>N/A</v>
      </c>
    </row>
    <row r="49" spans="1:35" x14ac:dyDescent="0.35">
      <c r="A49" t="s">
        <v>175</v>
      </c>
      <c r="B49" t="s">
        <v>183</v>
      </c>
      <c r="C49" t="s">
        <v>769</v>
      </c>
      <c r="D49" t="s">
        <v>86</v>
      </c>
      <c r="E49">
        <v>281</v>
      </c>
      <c r="F49" t="s">
        <v>1665</v>
      </c>
      <c r="G49">
        <v>0.06</v>
      </c>
      <c r="H49" t="s">
        <v>1197</v>
      </c>
      <c r="I49" s="3" t="str">
        <f t="shared" si="24"/>
        <v>not eligible</v>
      </c>
      <c r="J49" s="3" t="str">
        <f t="shared" si="25"/>
        <v>N/A</v>
      </c>
      <c r="K49" s="3" t="str">
        <f t="shared" si="26"/>
        <v>not eligible</v>
      </c>
      <c r="L49" s="3" t="str">
        <f t="shared" si="0"/>
        <v>not eligible</v>
      </c>
      <c r="M49" s="3" t="str">
        <f t="shared" si="1"/>
        <v>not eligible</v>
      </c>
      <c r="N49" s="3" t="str">
        <f t="shared" si="2"/>
        <v>not eligible</v>
      </c>
      <c r="O49" s="3" t="str">
        <f t="shared" si="3"/>
        <v>N/A</v>
      </c>
      <c r="P49" s="3" t="str">
        <f t="shared" si="4"/>
        <v>N/A</v>
      </c>
      <c r="Q49" s="3" t="str">
        <f t="shared" si="5"/>
        <v>N/A</v>
      </c>
      <c r="R49" s="3" t="str">
        <f t="shared" si="6"/>
        <v>N/A</v>
      </c>
      <c r="S49" s="3" t="str">
        <f t="shared" si="7"/>
        <v>not eligible</v>
      </c>
      <c r="T49" s="3" t="str">
        <f t="shared" si="8"/>
        <v>N/A</v>
      </c>
      <c r="U49" s="3" t="str">
        <f t="shared" si="9"/>
        <v>N/A</v>
      </c>
      <c r="V49" s="3" t="str">
        <f t="shared" si="10"/>
        <v>N/A</v>
      </c>
      <c r="W49" s="3" t="str">
        <f t="shared" si="11"/>
        <v>N/A</v>
      </c>
      <c r="X49" s="3" t="str">
        <f t="shared" si="12"/>
        <v>N/A</v>
      </c>
      <c r="Y49" s="3" t="str">
        <f t="shared" si="13"/>
        <v>N/A</v>
      </c>
      <c r="Z49" s="3" t="str">
        <f t="shared" si="14"/>
        <v>N/A</v>
      </c>
      <c r="AA49" s="3" t="str">
        <f t="shared" si="15"/>
        <v>N/A</v>
      </c>
      <c r="AB49" s="3" t="str">
        <f t="shared" si="16"/>
        <v>N/A</v>
      </c>
      <c r="AC49" s="3" t="str">
        <f t="shared" si="17"/>
        <v>N/A</v>
      </c>
      <c r="AD49" s="3" t="str">
        <f t="shared" si="18"/>
        <v>N/A</v>
      </c>
      <c r="AE49" s="3" t="str">
        <f t="shared" si="19"/>
        <v>N/A</v>
      </c>
      <c r="AF49" s="3" t="str">
        <f t="shared" si="20"/>
        <v>N/A</v>
      </c>
      <c r="AG49" s="3" t="str">
        <f t="shared" si="21"/>
        <v>N/A</v>
      </c>
      <c r="AH49" s="3" t="str">
        <f t="shared" si="22"/>
        <v>N/A</v>
      </c>
      <c r="AI49" s="3" t="str">
        <f t="shared" si="23"/>
        <v>N/A</v>
      </c>
    </row>
    <row r="50" spans="1:35" x14ac:dyDescent="0.35">
      <c r="A50" t="s">
        <v>175</v>
      </c>
      <c r="B50" t="s">
        <v>183</v>
      </c>
      <c r="C50" t="s">
        <v>975</v>
      </c>
      <c r="D50" t="s">
        <v>143</v>
      </c>
      <c r="E50" s="1">
        <v>2579</v>
      </c>
      <c r="F50" t="s">
        <v>1560</v>
      </c>
      <c r="G50">
        <v>0.55000000000000004</v>
      </c>
      <c r="H50" t="s">
        <v>1197</v>
      </c>
      <c r="I50" s="3" t="str">
        <f t="shared" si="24"/>
        <v>not eligible</v>
      </c>
      <c r="J50" s="3" t="str">
        <f t="shared" si="25"/>
        <v>N/A</v>
      </c>
      <c r="K50" s="3" t="str">
        <f t="shared" si="26"/>
        <v>not eligible</v>
      </c>
      <c r="L50" s="3" t="str">
        <f t="shared" si="0"/>
        <v>not eligible</v>
      </c>
      <c r="M50" s="3" t="str">
        <f t="shared" si="1"/>
        <v>not eligible</v>
      </c>
      <c r="N50" s="3" t="str">
        <f t="shared" si="2"/>
        <v>not eligible</v>
      </c>
      <c r="O50" s="3" t="str">
        <f t="shared" si="3"/>
        <v>N/A</v>
      </c>
      <c r="P50" s="3" t="str">
        <f t="shared" si="4"/>
        <v>N/A</v>
      </c>
      <c r="Q50" s="3" t="str">
        <f t="shared" si="5"/>
        <v>N/A</v>
      </c>
      <c r="R50" s="3" t="str">
        <f t="shared" si="6"/>
        <v>N/A</v>
      </c>
      <c r="S50" s="3" t="str">
        <f t="shared" si="7"/>
        <v>N/A</v>
      </c>
      <c r="T50" s="3" t="str">
        <f t="shared" si="8"/>
        <v>N/A</v>
      </c>
      <c r="U50" s="3" t="str">
        <f t="shared" si="9"/>
        <v>N/A</v>
      </c>
      <c r="V50" s="3" t="str">
        <f t="shared" si="10"/>
        <v>N/A</v>
      </c>
      <c r="W50" s="3" t="str">
        <f t="shared" si="11"/>
        <v>N/A</v>
      </c>
      <c r="X50" s="3" t="str">
        <f t="shared" si="12"/>
        <v>N/A</v>
      </c>
      <c r="Y50" s="3" t="str">
        <f t="shared" si="13"/>
        <v>not eligible</v>
      </c>
      <c r="Z50" s="3" t="str">
        <f t="shared" si="14"/>
        <v>N/A</v>
      </c>
      <c r="AA50" s="3" t="str">
        <f t="shared" si="15"/>
        <v>N/A</v>
      </c>
      <c r="AB50" s="3" t="str">
        <f t="shared" si="16"/>
        <v>N/A</v>
      </c>
      <c r="AC50" s="3" t="str">
        <f t="shared" si="17"/>
        <v>N/A</v>
      </c>
      <c r="AD50" s="3" t="str">
        <f t="shared" si="18"/>
        <v>N/A</v>
      </c>
      <c r="AE50" s="3" t="str">
        <f t="shared" si="19"/>
        <v>N/A</v>
      </c>
      <c r="AF50" s="3" t="str">
        <f t="shared" si="20"/>
        <v>N/A</v>
      </c>
      <c r="AG50" s="3" t="str">
        <f t="shared" si="21"/>
        <v>N/A</v>
      </c>
      <c r="AH50" s="3" t="str">
        <f t="shared" si="22"/>
        <v>N/A</v>
      </c>
      <c r="AI50" s="3" t="str">
        <f t="shared" si="23"/>
        <v>N/A</v>
      </c>
    </row>
    <row r="51" spans="1:35" x14ac:dyDescent="0.35">
      <c r="A51" t="s">
        <v>175</v>
      </c>
      <c r="B51" t="s">
        <v>183</v>
      </c>
      <c r="C51" t="s">
        <v>958</v>
      </c>
      <c r="D51" t="s">
        <v>143</v>
      </c>
      <c r="E51">
        <v>43</v>
      </c>
      <c r="F51" t="s">
        <v>1671</v>
      </c>
      <c r="G51">
        <v>0.01</v>
      </c>
      <c r="H51" t="s">
        <v>1197</v>
      </c>
      <c r="I51" s="3" t="str">
        <f t="shared" si="24"/>
        <v>not eligible</v>
      </c>
      <c r="J51" s="3" t="str">
        <f t="shared" si="25"/>
        <v>N/A</v>
      </c>
      <c r="K51" s="3" t="str">
        <f t="shared" si="26"/>
        <v>not eligible</v>
      </c>
      <c r="L51" s="3" t="str">
        <f t="shared" si="0"/>
        <v>not eligible</v>
      </c>
      <c r="M51" s="3" t="str">
        <f t="shared" si="1"/>
        <v>not eligible</v>
      </c>
      <c r="N51" s="3" t="str">
        <f t="shared" si="2"/>
        <v>not eligible</v>
      </c>
      <c r="O51" s="3" t="str">
        <f t="shared" si="3"/>
        <v>N/A</v>
      </c>
      <c r="P51" s="3" t="str">
        <f t="shared" si="4"/>
        <v>N/A</v>
      </c>
      <c r="Q51" s="3" t="str">
        <f t="shared" si="5"/>
        <v>N/A</v>
      </c>
      <c r="R51" s="3" t="str">
        <f t="shared" si="6"/>
        <v>N/A</v>
      </c>
      <c r="S51" s="3" t="str">
        <f t="shared" si="7"/>
        <v>N/A</v>
      </c>
      <c r="T51" s="3" t="str">
        <f t="shared" si="8"/>
        <v>N/A</v>
      </c>
      <c r="U51" s="3" t="str">
        <f t="shared" si="9"/>
        <v>N/A</v>
      </c>
      <c r="V51" s="3" t="str">
        <f t="shared" si="10"/>
        <v>N/A</v>
      </c>
      <c r="W51" s="3" t="str">
        <f t="shared" si="11"/>
        <v>N/A</v>
      </c>
      <c r="X51" s="3" t="str">
        <f t="shared" si="12"/>
        <v>N/A</v>
      </c>
      <c r="Y51" s="3" t="str">
        <f t="shared" si="13"/>
        <v>not eligible</v>
      </c>
      <c r="Z51" s="3" t="str">
        <f t="shared" si="14"/>
        <v>N/A</v>
      </c>
      <c r="AA51" s="3" t="str">
        <f t="shared" si="15"/>
        <v>N/A</v>
      </c>
      <c r="AB51" s="3" t="str">
        <f t="shared" si="16"/>
        <v>N/A</v>
      </c>
      <c r="AC51" s="3" t="str">
        <f t="shared" si="17"/>
        <v>N/A</v>
      </c>
      <c r="AD51" s="3" t="str">
        <f t="shared" si="18"/>
        <v>N/A</v>
      </c>
      <c r="AE51" s="3" t="str">
        <f t="shared" si="19"/>
        <v>N/A</v>
      </c>
      <c r="AF51" s="3" t="str">
        <f t="shared" si="20"/>
        <v>N/A</v>
      </c>
      <c r="AG51" s="3" t="str">
        <f t="shared" si="21"/>
        <v>N/A</v>
      </c>
      <c r="AH51" s="3" t="str">
        <f t="shared" si="22"/>
        <v>N/A</v>
      </c>
      <c r="AI51" s="3" t="str">
        <f t="shared" si="23"/>
        <v>N/A</v>
      </c>
    </row>
    <row r="52" spans="1:35" x14ac:dyDescent="0.35">
      <c r="A52" t="s">
        <v>175</v>
      </c>
      <c r="B52" t="s">
        <v>183</v>
      </c>
      <c r="C52" t="s">
        <v>322</v>
      </c>
      <c r="D52" t="s">
        <v>112</v>
      </c>
      <c r="E52" s="1">
        <v>18655</v>
      </c>
      <c r="F52" t="s">
        <v>1748</v>
      </c>
      <c r="G52">
        <v>3.99</v>
      </c>
      <c r="H52" t="s">
        <v>1197</v>
      </c>
      <c r="I52" s="3" t="str">
        <f t="shared" si="24"/>
        <v>not eligible</v>
      </c>
      <c r="J52" s="3" t="str">
        <f t="shared" si="25"/>
        <v>N/A</v>
      </c>
      <c r="K52" s="3" t="str">
        <f t="shared" si="26"/>
        <v>not eligible</v>
      </c>
      <c r="L52" s="3" t="str">
        <f t="shared" si="0"/>
        <v>not eligible</v>
      </c>
      <c r="M52" s="3" t="str">
        <f t="shared" si="1"/>
        <v>not eligible</v>
      </c>
      <c r="N52" s="3" t="str">
        <f t="shared" si="2"/>
        <v>not eligible</v>
      </c>
      <c r="O52" s="3" t="str">
        <f t="shared" si="3"/>
        <v>N/A</v>
      </c>
      <c r="P52" s="3" t="str">
        <f t="shared" si="4"/>
        <v>N/A</v>
      </c>
      <c r="Q52" s="3" t="str">
        <f t="shared" si="5"/>
        <v>N/A</v>
      </c>
      <c r="R52" s="3" t="str">
        <f t="shared" si="6"/>
        <v>not eligible</v>
      </c>
      <c r="S52" s="3" t="str">
        <f t="shared" si="7"/>
        <v>N/A</v>
      </c>
      <c r="T52" s="3" t="str">
        <f t="shared" si="8"/>
        <v>N/A</v>
      </c>
      <c r="U52" s="3" t="str">
        <f t="shared" si="9"/>
        <v>N/A</v>
      </c>
      <c r="V52" s="3" t="str">
        <f t="shared" si="10"/>
        <v>N/A</v>
      </c>
      <c r="W52" s="3" t="str">
        <f t="shared" si="11"/>
        <v>N/A</v>
      </c>
      <c r="X52" s="3" t="str">
        <f t="shared" si="12"/>
        <v>N/A</v>
      </c>
      <c r="Y52" s="3" t="str">
        <f t="shared" si="13"/>
        <v>N/A</v>
      </c>
      <c r="Z52" s="3" t="str">
        <f t="shared" si="14"/>
        <v>N/A</v>
      </c>
      <c r="AA52" s="3" t="str">
        <f t="shared" si="15"/>
        <v>N/A</v>
      </c>
      <c r="AB52" s="3" t="str">
        <f t="shared" si="16"/>
        <v>N/A</v>
      </c>
      <c r="AC52" s="3" t="str">
        <f t="shared" si="17"/>
        <v>N/A</v>
      </c>
      <c r="AD52" s="3" t="str">
        <f t="shared" si="18"/>
        <v>N/A</v>
      </c>
      <c r="AE52" s="3" t="str">
        <f t="shared" si="19"/>
        <v>N/A</v>
      </c>
      <c r="AF52" s="3" t="str">
        <f t="shared" si="20"/>
        <v>N/A</v>
      </c>
      <c r="AG52" s="3" t="str">
        <f t="shared" si="21"/>
        <v>N/A</v>
      </c>
      <c r="AH52" s="3" t="str">
        <f t="shared" si="22"/>
        <v>N/A</v>
      </c>
      <c r="AI52" s="3" t="str">
        <f t="shared" si="23"/>
        <v>N/A</v>
      </c>
    </row>
    <row r="53" spans="1:35" x14ac:dyDescent="0.35">
      <c r="A53" t="s">
        <v>175</v>
      </c>
      <c r="B53" t="s">
        <v>183</v>
      </c>
      <c r="C53" t="s">
        <v>776</v>
      </c>
      <c r="D53" t="s">
        <v>112</v>
      </c>
      <c r="E53">
        <v>201</v>
      </c>
      <c r="F53" t="s">
        <v>1667</v>
      </c>
      <c r="G53">
        <v>0.04</v>
      </c>
      <c r="H53" t="s">
        <v>1197</v>
      </c>
      <c r="I53" s="3" t="str">
        <f t="shared" si="24"/>
        <v>not eligible</v>
      </c>
      <c r="J53" s="3" t="str">
        <f t="shared" si="25"/>
        <v>N/A</v>
      </c>
      <c r="K53" s="3" t="str">
        <f t="shared" si="26"/>
        <v>not eligible</v>
      </c>
      <c r="L53" s="3" t="str">
        <f t="shared" si="0"/>
        <v>not eligible</v>
      </c>
      <c r="M53" s="3" t="str">
        <f t="shared" si="1"/>
        <v>not eligible</v>
      </c>
      <c r="N53" s="3" t="str">
        <f t="shared" si="2"/>
        <v>not eligible</v>
      </c>
      <c r="O53" s="3" t="str">
        <f t="shared" si="3"/>
        <v>N/A</v>
      </c>
      <c r="P53" s="3" t="str">
        <f t="shared" si="4"/>
        <v>N/A</v>
      </c>
      <c r="Q53" s="3" t="str">
        <f t="shared" si="5"/>
        <v>N/A</v>
      </c>
      <c r="R53" s="3" t="str">
        <f t="shared" si="6"/>
        <v>not eligible</v>
      </c>
      <c r="S53" s="3" t="str">
        <f t="shared" si="7"/>
        <v>N/A</v>
      </c>
      <c r="T53" s="3" t="str">
        <f t="shared" si="8"/>
        <v>N/A</v>
      </c>
      <c r="U53" s="3" t="str">
        <f t="shared" si="9"/>
        <v>N/A</v>
      </c>
      <c r="V53" s="3" t="str">
        <f t="shared" si="10"/>
        <v>N/A</v>
      </c>
      <c r="W53" s="3" t="str">
        <f t="shared" si="11"/>
        <v>N/A</v>
      </c>
      <c r="X53" s="3" t="str">
        <f t="shared" si="12"/>
        <v>N/A</v>
      </c>
      <c r="Y53" s="3" t="str">
        <f t="shared" si="13"/>
        <v>N/A</v>
      </c>
      <c r="Z53" s="3" t="str">
        <f t="shared" si="14"/>
        <v>N/A</v>
      </c>
      <c r="AA53" s="3" t="str">
        <f t="shared" si="15"/>
        <v>N/A</v>
      </c>
      <c r="AB53" s="3" t="str">
        <f t="shared" si="16"/>
        <v>N/A</v>
      </c>
      <c r="AC53" s="3" t="str">
        <f t="shared" si="17"/>
        <v>N/A</v>
      </c>
      <c r="AD53" s="3" t="str">
        <f t="shared" si="18"/>
        <v>N/A</v>
      </c>
      <c r="AE53" s="3" t="str">
        <f t="shared" si="19"/>
        <v>N/A</v>
      </c>
      <c r="AF53" s="3" t="str">
        <f t="shared" si="20"/>
        <v>N/A</v>
      </c>
      <c r="AG53" s="3" t="str">
        <f t="shared" si="21"/>
        <v>N/A</v>
      </c>
      <c r="AH53" s="3" t="str">
        <f t="shared" si="22"/>
        <v>N/A</v>
      </c>
      <c r="AI53" s="3" t="str">
        <f t="shared" si="23"/>
        <v>N/A</v>
      </c>
    </row>
    <row r="54" spans="1:35" x14ac:dyDescent="0.35">
      <c r="A54" t="s">
        <v>175</v>
      </c>
      <c r="B54" t="s">
        <v>183</v>
      </c>
      <c r="C54" t="s">
        <v>571</v>
      </c>
      <c r="D54" t="s">
        <v>165</v>
      </c>
      <c r="E54" s="1">
        <v>6079</v>
      </c>
      <c r="F54" t="s">
        <v>1738</v>
      </c>
      <c r="G54">
        <v>1.3</v>
      </c>
      <c r="H54" t="s">
        <v>1197</v>
      </c>
      <c r="I54" s="3" t="str">
        <f t="shared" si="24"/>
        <v>not eligible</v>
      </c>
      <c r="J54" s="3" t="str">
        <f t="shared" si="25"/>
        <v>N/A</v>
      </c>
      <c r="K54" s="3" t="str">
        <f t="shared" si="26"/>
        <v>not eligible</v>
      </c>
      <c r="L54" s="3" t="str">
        <f t="shared" si="0"/>
        <v>not eligible</v>
      </c>
      <c r="M54" s="3" t="str">
        <f t="shared" si="1"/>
        <v>not eligible</v>
      </c>
      <c r="N54" s="3" t="str">
        <f t="shared" si="2"/>
        <v>not eligible</v>
      </c>
      <c r="O54" s="3" t="str">
        <f t="shared" si="3"/>
        <v>N/A</v>
      </c>
      <c r="P54" s="3" t="str">
        <f t="shared" si="4"/>
        <v>N/A</v>
      </c>
      <c r="Q54" s="3" t="str">
        <f t="shared" si="5"/>
        <v>N/A</v>
      </c>
      <c r="R54" s="3" t="str">
        <f t="shared" si="6"/>
        <v>N/A</v>
      </c>
      <c r="S54" s="3" t="str">
        <f t="shared" si="7"/>
        <v>N/A</v>
      </c>
      <c r="T54" s="3" t="str">
        <f t="shared" si="8"/>
        <v>N/A</v>
      </c>
      <c r="U54" s="3" t="str">
        <f t="shared" si="9"/>
        <v>N/A</v>
      </c>
      <c r="V54" s="3" t="str">
        <f t="shared" si="10"/>
        <v>N/A</v>
      </c>
      <c r="W54" s="3" t="str">
        <f t="shared" si="11"/>
        <v>N/A</v>
      </c>
      <c r="X54" s="3" t="str">
        <f t="shared" si="12"/>
        <v>N/A</v>
      </c>
      <c r="Y54" s="3" t="str">
        <f t="shared" si="13"/>
        <v>N/A</v>
      </c>
      <c r="Z54" s="3" t="str">
        <f t="shared" si="14"/>
        <v>N/A</v>
      </c>
      <c r="AA54" s="3" t="str">
        <f t="shared" si="15"/>
        <v>N/A</v>
      </c>
      <c r="AB54" s="3" t="str">
        <f t="shared" si="16"/>
        <v>N/A</v>
      </c>
      <c r="AC54" s="3" t="str">
        <f t="shared" si="17"/>
        <v>N/A</v>
      </c>
      <c r="AD54" s="3" t="str">
        <f t="shared" si="18"/>
        <v>N/A</v>
      </c>
      <c r="AE54" s="3" t="str">
        <f t="shared" si="19"/>
        <v>N/A</v>
      </c>
      <c r="AF54" s="3" t="str">
        <f t="shared" si="20"/>
        <v>N/A</v>
      </c>
      <c r="AG54" s="3" t="str">
        <f t="shared" si="21"/>
        <v>not eligible</v>
      </c>
      <c r="AH54" s="3" t="str">
        <f t="shared" si="22"/>
        <v>N/A</v>
      </c>
      <c r="AI54" s="3" t="str">
        <f t="shared" si="23"/>
        <v>N/A</v>
      </c>
    </row>
    <row r="55" spans="1:35" x14ac:dyDescent="0.35">
      <c r="A55" t="s">
        <v>175</v>
      </c>
      <c r="B55" t="s">
        <v>183</v>
      </c>
      <c r="C55" t="s">
        <v>247</v>
      </c>
      <c r="D55" t="s">
        <v>165</v>
      </c>
      <c r="E55">
        <v>143</v>
      </c>
      <c r="F55" t="s">
        <v>1666</v>
      </c>
      <c r="G55">
        <v>0.03</v>
      </c>
      <c r="H55" t="s">
        <v>1197</v>
      </c>
      <c r="I55" s="3" t="str">
        <f t="shared" si="24"/>
        <v>not eligible</v>
      </c>
      <c r="J55" s="3" t="str">
        <f t="shared" si="25"/>
        <v>N/A</v>
      </c>
      <c r="K55" s="3" t="str">
        <f t="shared" si="26"/>
        <v>not eligible</v>
      </c>
      <c r="L55" s="3" t="str">
        <f t="shared" si="0"/>
        <v>not eligible</v>
      </c>
      <c r="M55" s="3" t="str">
        <f t="shared" si="1"/>
        <v>not eligible</v>
      </c>
      <c r="N55" s="3" t="str">
        <f t="shared" si="2"/>
        <v>not eligible</v>
      </c>
      <c r="O55" s="3" t="str">
        <f t="shared" si="3"/>
        <v>N/A</v>
      </c>
      <c r="P55" s="3" t="str">
        <f t="shared" si="4"/>
        <v>N/A</v>
      </c>
      <c r="Q55" s="3" t="str">
        <f t="shared" si="5"/>
        <v>N/A</v>
      </c>
      <c r="R55" s="3" t="str">
        <f t="shared" si="6"/>
        <v>N/A</v>
      </c>
      <c r="S55" s="3" t="str">
        <f t="shared" si="7"/>
        <v>N/A</v>
      </c>
      <c r="T55" s="3" t="str">
        <f t="shared" si="8"/>
        <v>N/A</v>
      </c>
      <c r="U55" s="3" t="str">
        <f t="shared" si="9"/>
        <v>N/A</v>
      </c>
      <c r="V55" s="3" t="str">
        <f t="shared" si="10"/>
        <v>N/A</v>
      </c>
      <c r="W55" s="3" t="str">
        <f t="shared" si="11"/>
        <v>N/A</v>
      </c>
      <c r="X55" s="3" t="str">
        <f t="shared" si="12"/>
        <v>N/A</v>
      </c>
      <c r="Y55" s="3" t="str">
        <f t="shared" si="13"/>
        <v>N/A</v>
      </c>
      <c r="Z55" s="3" t="str">
        <f t="shared" si="14"/>
        <v>N/A</v>
      </c>
      <c r="AA55" s="3" t="str">
        <f t="shared" si="15"/>
        <v>N/A</v>
      </c>
      <c r="AB55" s="3" t="str">
        <f t="shared" si="16"/>
        <v>N/A</v>
      </c>
      <c r="AC55" s="3" t="str">
        <f t="shared" si="17"/>
        <v>N/A</v>
      </c>
      <c r="AD55" s="3" t="str">
        <f t="shared" si="18"/>
        <v>N/A</v>
      </c>
      <c r="AE55" s="3" t="str">
        <f t="shared" si="19"/>
        <v>N/A</v>
      </c>
      <c r="AF55" s="3" t="str">
        <f t="shared" si="20"/>
        <v>N/A</v>
      </c>
      <c r="AG55" s="3" t="str">
        <f t="shared" si="21"/>
        <v>not eligible</v>
      </c>
      <c r="AH55" s="3" t="str">
        <f t="shared" si="22"/>
        <v>N/A</v>
      </c>
      <c r="AI55" s="3" t="str">
        <f t="shared" si="23"/>
        <v>N/A</v>
      </c>
    </row>
    <row r="56" spans="1:35" x14ac:dyDescent="0.35">
      <c r="A56" t="s">
        <v>175</v>
      </c>
      <c r="B56" t="s">
        <v>183</v>
      </c>
      <c r="C56" t="s">
        <v>877</v>
      </c>
      <c r="D56" t="s">
        <v>129</v>
      </c>
      <c r="E56" s="1">
        <v>3952</v>
      </c>
      <c r="F56" t="s">
        <v>1536</v>
      </c>
      <c r="G56">
        <v>0.85</v>
      </c>
      <c r="H56" t="s">
        <v>1197</v>
      </c>
      <c r="I56" s="3" t="str">
        <f t="shared" si="24"/>
        <v>not eligible</v>
      </c>
      <c r="J56" s="3" t="str">
        <f t="shared" si="25"/>
        <v>N/A</v>
      </c>
      <c r="K56" s="3" t="str">
        <f t="shared" si="26"/>
        <v>not eligible</v>
      </c>
      <c r="L56" s="3" t="str">
        <f t="shared" si="0"/>
        <v>not eligible</v>
      </c>
      <c r="M56" s="3" t="str">
        <f t="shared" si="1"/>
        <v>not eligible</v>
      </c>
      <c r="N56" s="3" t="str">
        <f t="shared" si="2"/>
        <v>not eligible</v>
      </c>
      <c r="O56" s="3" t="str">
        <f t="shared" si="3"/>
        <v>N/A</v>
      </c>
      <c r="P56" s="3" t="str">
        <f t="shared" si="4"/>
        <v>N/A</v>
      </c>
      <c r="Q56" s="3" t="str">
        <f t="shared" si="5"/>
        <v>N/A</v>
      </c>
      <c r="R56" s="3" t="str">
        <f t="shared" si="6"/>
        <v>N/A</v>
      </c>
      <c r="S56" s="3" t="str">
        <f t="shared" si="7"/>
        <v>N/A</v>
      </c>
      <c r="T56" s="3" t="str">
        <f t="shared" si="8"/>
        <v>N/A</v>
      </c>
      <c r="U56" s="3" t="str">
        <f t="shared" si="9"/>
        <v>N/A</v>
      </c>
      <c r="V56" s="3" t="str">
        <f t="shared" si="10"/>
        <v>N/A</v>
      </c>
      <c r="W56" s="3" t="str">
        <f t="shared" si="11"/>
        <v>N/A</v>
      </c>
      <c r="X56" s="3" t="str">
        <f t="shared" si="12"/>
        <v>N/A</v>
      </c>
      <c r="Y56" s="3" t="str">
        <f t="shared" si="13"/>
        <v>N/A</v>
      </c>
      <c r="Z56" s="3" t="str">
        <f t="shared" si="14"/>
        <v>N/A</v>
      </c>
      <c r="AA56" s="3" t="str">
        <f t="shared" si="15"/>
        <v>N/A</v>
      </c>
      <c r="AB56" s="3" t="str">
        <f t="shared" si="16"/>
        <v>N/A</v>
      </c>
      <c r="AC56" s="3" t="str">
        <f t="shared" si="17"/>
        <v>not eligible</v>
      </c>
      <c r="AD56" s="3" t="str">
        <f t="shared" si="18"/>
        <v>N/A</v>
      </c>
      <c r="AE56" s="3" t="str">
        <f t="shared" si="19"/>
        <v>N/A</v>
      </c>
      <c r="AF56" s="3" t="str">
        <f t="shared" si="20"/>
        <v>N/A</v>
      </c>
      <c r="AG56" s="3" t="str">
        <f t="shared" si="21"/>
        <v>N/A</v>
      </c>
      <c r="AH56" s="3" t="str">
        <f t="shared" si="22"/>
        <v>N/A</v>
      </c>
      <c r="AI56" s="3" t="str">
        <f t="shared" si="23"/>
        <v>N/A</v>
      </c>
    </row>
    <row r="57" spans="1:35" x14ac:dyDescent="0.35">
      <c r="A57" t="s">
        <v>175</v>
      </c>
      <c r="B57" t="s">
        <v>183</v>
      </c>
      <c r="C57" t="s">
        <v>612</v>
      </c>
      <c r="D57" t="s">
        <v>129</v>
      </c>
      <c r="E57">
        <v>203</v>
      </c>
      <c r="F57" t="s">
        <v>1667</v>
      </c>
      <c r="G57">
        <v>0.04</v>
      </c>
      <c r="H57" t="s">
        <v>1197</v>
      </c>
      <c r="I57" s="3" t="str">
        <f t="shared" si="24"/>
        <v>not eligible</v>
      </c>
      <c r="J57" s="3" t="str">
        <f t="shared" si="25"/>
        <v>N/A</v>
      </c>
      <c r="K57" s="3" t="str">
        <f t="shared" si="26"/>
        <v>not eligible</v>
      </c>
      <c r="L57" s="3" t="str">
        <f t="shared" si="0"/>
        <v>not eligible</v>
      </c>
      <c r="M57" s="3" t="str">
        <f t="shared" si="1"/>
        <v>not eligible</v>
      </c>
      <c r="N57" s="3" t="str">
        <f t="shared" si="2"/>
        <v>not eligible</v>
      </c>
      <c r="O57" s="3" t="str">
        <f t="shared" si="3"/>
        <v>N/A</v>
      </c>
      <c r="P57" s="3" t="str">
        <f t="shared" si="4"/>
        <v>N/A</v>
      </c>
      <c r="Q57" s="3" t="str">
        <f t="shared" si="5"/>
        <v>N/A</v>
      </c>
      <c r="R57" s="3" t="str">
        <f t="shared" si="6"/>
        <v>N/A</v>
      </c>
      <c r="S57" s="3" t="str">
        <f t="shared" si="7"/>
        <v>N/A</v>
      </c>
      <c r="T57" s="3" t="str">
        <f t="shared" si="8"/>
        <v>N/A</v>
      </c>
      <c r="U57" s="3" t="str">
        <f t="shared" si="9"/>
        <v>N/A</v>
      </c>
      <c r="V57" s="3" t="str">
        <f t="shared" si="10"/>
        <v>N/A</v>
      </c>
      <c r="W57" s="3" t="str">
        <f t="shared" si="11"/>
        <v>N/A</v>
      </c>
      <c r="X57" s="3" t="str">
        <f t="shared" si="12"/>
        <v>N/A</v>
      </c>
      <c r="Y57" s="3" t="str">
        <f t="shared" si="13"/>
        <v>N/A</v>
      </c>
      <c r="Z57" s="3" t="str">
        <f t="shared" si="14"/>
        <v>N/A</v>
      </c>
      <c r="AA57" s="3" t="str">
        <f t="shared" si="15"/>
        <v>N/A</v>
      </c>
      <c r="AB57" s="3" t="str">
        <f t="shared" si="16"/>
        <v>N/A</v>
      </c>
      <c r="AC57" s="3" t="str">
        <f t="shared" si="17"/>
        <v>not eligible</v>
      </c>
      <c r="AD57" s="3" t="str">
        <f t="shared" si="18"/>
        <v>N/A</v>
      </c>
      <c r="AE57" s="3" t="str">
        <f t="shared" si="19"/>
        <v>N/A</v>
      </c>
      <c r="AF57" s="3" t="str">
        <f t="shared" si="20"/>
        <v>N/A</v>
      </c>
      <c r="AG57" s="3" t="str">
        <f t="shared" si="21"/>
        <v>N/A</v>
      </c>
      <c r="AH57" s="3" t="str">
        <f t="shared" si="22"/>
        <v>N/A</v>
      </c>
      <c r="AI57" s="3" t="str">
        <f t="shared" si="23"/>
        <v>N/A</v>
      </c>
    </row>
    <row r="58" spans="1:35" x14ac:dyDescent="0.35">
      <c r="A58" t="s">
        <v>175</v>
      </c>
      <c r="B58" t="s">
        <v>183</v>
      </c>
      <c r="C58" t="s">
        <v>318</v>
      </c>
      <c r="D58" t="s">
        <v>113</v>
      </c>
      <c r="E58" s="1">
        <v>2600</v>
      </c>
      <c r="F58" t="s">
        <v>1719</v>
      </c>
      <c r="G58">
        <v>0.56000000000000005</v>
      </c>
      <c r="H58" t="s">
        <v>1197</v>
      </c>
      <c r="I58" s="3" t="str">
        <f t="shared" si="24"/>
        <v>not eligible</v>
      </c>
      <c r="J58" s="3" t="str">
        <f t="shared" si="25"/>
        <v>N/A</v>
      </c>
      <c r="K58" s="3" t="str">
        <f t="shared" si="26"/>
        <v>not eligible</v>
      </c>
      <c r="L58" s="3" t="str">
        <f t="shared" si="0"/>
        <v>not eligible</v>
      </c>
      <c r="M58" s="3" t="str">
        <f t="shared" si="1"/>
        <v>not eligible</v>
      </c>
      <c r="N58" s="3" t="str">
        <f t="shared" si="2"/>
        <v>not eligible</v>
      </c>
      <c r="O58" s="3" t="str">
        <f t="shared" si="3"/>
        <v>N/A</v>
      </c>
      <c r="P58" s="3" t="str">
        <f t="shared" si="4"/>
        <v>N/A</v>
      </c>
      <c r="Q58" s="3" t="str">
        <f t="shared" si="5"/>
        <v>N/A</v>
      </c>
      <c r="R58" s="3" t="str">
        <f t="shared" si="6"/>
        <v>N/A</v>
      </c>
      <c r="S58" s="3" t="str">
        <f t="shared" si="7"/>
        <v>N/A</v>
      </c>
      <c r="T58" s="3" t="str">
        <f t="shared" si="8"/>
        <v>N/A</v>
      </c>
      <c r="U58" s="3" t="str">
        <f t="shared" si="9"/>
        <v>N/A</v>
      </c>
      <c r="V58" s="3" t="str">
        <f t="shared" si="10"/>
        <v>N/A</v>
      </c>
      <c r="W58" s="3" t="str">
        <f t="shared" si="11"/>
        <v>N/A</v>
      </c>
      <c r="X58" s="3" t="str">
        <f t="shared" si="12"/>
        <v>N/A</v>
      </c>
      <c r="Y58" s="3" t="str">
        <f t="shared" si="13"/>
        <v>N/A</v>
      </c>
      <c r="Z58" s="3" t="str">
        <f t="shared" si="14"/>
        <v>N/A</v>
      </c>
      <c r="AA58" s="3" t="str">
        <f t="shared" si="15"/>
        <v>N/A</v>
      </c>
      <c r="AB58" s="3" t="str">
        <f t="shared" si="16"/>
        <v>not eligible</v>
      </c>
      <c r="AC58" s="3" t="str">
        <f t="shared" si="17"/>
        <v>N/A</v>
      </c>
      <c r="AD58" s="3" t="str">
        <f t="shared" si="18"/>
        <v>N/A</v>
      </c>
      <c r="AE58" s="3" t="str">
        <f t="shared" si="19"/>
        <v>N/A</v>
      </c>
      <c r="AF58" s="3" t="str">
        <f t="shared" si="20"/>
        <v>N/A</v>
      </c>
      <c r="AG58" s="3" t="str">
        <f t="shared" si="21"/>
        <v>N/A</v>
      </c>
      <c r="AH58" s="3" t="str">
        <f t="shared" si="22"/>
        <v>N/A</v>
      </c>
      <c r="AI58" s="3" t="str">
        <f t="shared" si="23"/>
        <v>N/A</v>
      </c>
    </row>
    <row r="59" spans="1:35" x14ac:dyDescent="0.35">
      <c r="A59" t="s">
        <v>175</v>
      </c>
      <c r="B59" t="s">
        <v>183</v>
      </c>
      <c r="C59" t="s">
        <v>650</v>
      </c>
      <c r="D59" t="s">
        <v>113</v>
      </c>
      <c r="E59">
        <v>52</v>
      </c>
      <c r="F59" t="s">
        <v>1671</v>
      </c>
      <c r="G59">
        <v>0.01</v>
      </c>
      <c r="H59" t="s">
        <v>1197</v>
      </c>
      <c r="I59" s="3" t="str">
        <f t="shared" si="24"/>
        <v>not eligible</v>
      </c>
      <c r="J59" s="3" t="str">
        <f t="shared" si="25"/>
        <v>N/A</v>
      </c>
      <c r="K59" s="3" t="str">
        <f t="shared" si="26"/>
        <v>not eligible</v>
      </c>
      <c r="L59" s="3" t="str">
        <f t="shared" si="0"/>
        <v>not eligible</v>
      </c>
      <c r="M59" s="3" t="str">
        <f t="shared" si="1"/>
        <v>not eligible</v>
      </c>
      <c r="N59" s="3" t="str">
        <f t="shared" si="2"/>
        <v>not eligible</v>
      </c>
      <c r="O59" s="3" t="str">
        <f t="shared" si="3"/>
        <v>N/A</v>
      </c>
      <c r="P59" s="3" t="str">
        <f t="shared" si="4"/>
        <v>N/A</v>
      </c>
      <c r="Q59" s="3" t="str">
        <f t="shared" si="5"/>
        <v>N/A</v>
      </c>
      <c r="R59" s="3" t="str">
        <f t="shared" si="6"/>
        <v>N/A</v>
      </c>
      <c r="S59" s="3" t="str">
        <f t="shared" si="7"/>
        <v>N/A</v>
      </c>
      <c r="T59" s="3" t="str">
        <f t="shared" si="8"/>
        <v>N/A</v>
      </c>
      <c r="U59" s="3" t="str">
        <f t="shared" si="9"/>
        <v>N/A</v>
      </c>
      <c r="V59" s="3" t="str">
        <f t="shared" si="10"/>
        <v>N/A</v>
      </c>
      <c r="W59" s="3" t="str">
        <f t="shared" si="11"/>
        <v>N/A</v>
      </c>
      <c r="X59" s="3" t="str">
        <f t="shared" si="12"/>
        <v>N/A</v>
      </c>
      <c r="Y59" s="3" t="str">
        <f t="shared" si="13"/>
        <v>N/A</v>
      </c>
      <c r="Z59" s="3" t="str">
        <f t="shared" si="14"/>
        <v>N/A</v>
      </c>
      <c r="AA59" s="3" t="str">
        <f t="shared" si="15"/>
        <v>N/A</v>
      </c>
      <c r="AB59" s="3" t="str">
        <f t="shared" si="16"/>
        <v>not eligible</v>
      </c>
      <c r="AC59" s="3" t="str">
        <f t="shared" si="17"/>
        <v>N/A</v>
      </c>
      <c r="AD59" s="3" t="str">
        <f t="shared" si="18"/>
        <v>N/A</v>
      </c>
      <c r="AE59" s="3" t="str">
        <f t="shared" si="19"/>
        <v>N/A</v>
      </c>
      <c r="AF59" s="3" t="str">
        <f t="shared" si="20"/>
        <v>N/A</v>
      </c>
      <c r="AG59" s="3" t="str">
        <f t="shared" si="21"/>
        <v>N/A</v>
      </c>
      <c r="AH59" s="3" t="str">
        <f t="shared" si="22"/>
        <v>N/A</v>
      </c>
      <c r="AI59" s="3" t="str">
        <f t="shared" si="23"/>
        <v>N/A</v>
      </c>
    </row>
    <row r="60" spans="1:35" x14ac:dyDescent="0.35">
      <c r="A60" t="s">
        <v>175</v>
      </c>
      <c r="B60" t="s">
        <v>183</v>
      </c>
      <c r="C60" t="s">
        <v>414</v>
      </c>
      <c r="D60" t="s">
        <v>103</v>
      </c>
      <c r="E60" s="1">
        <v>30000</v>
      </c>
      <c r="F60" t="s">
        <v>1686</v>
      </c>
      <c r="G60">
        <v>6.42</v>
      </c>
      <c r="H60" t="s">
        <v>1197</v>
      </c>
      <c r="I60" s="3">
        <f t="shared" si="24"/>
        <v>91800</v>
      </c>
      <c r="J60" s="3" t="str">
        <f t="shared" si="25"/>
        <v>N/A</v>
      </c>
      <c r="K60" s="3">
        <f t="shared" si="26"/>
        <v>90000</v>
      </c>
      <c r="L60" s="3">
        <f t="shared" si="0"/>
        <v>91800</v>
      </c>
      <c r="M60" s="3">
        <f t="shared" si="1"/>
        <v>93600</v>
      </c>
      <c r="N60" s="3">
        <f t="shared" si="2"/>
        <v>94800</v>
      </c>
      <c r="O60" s="3" t="str">
        <f t="shared" si="3"/>
        <v>N/A</v>
      </c>
      <c r="P60" s="3" t="str">
        <f t="shared" si="4"/>
        <v>N/A</v>
      </c>
      <c r="Q60" s="3" t="str">
        <f t="shared" si="5"/>
        <v>N/A</v>
      </c>
      <c r="R60" s="3" t="str">
        <f t="shared" si="6"/>
        <v>N/A</v>
      </c>
      <c r="S60" s="3" t="str">
        <f t="shared" si="7"/>
        <v>N/A</v>
      </c>
      <c r="T60" s="3">
        <f t="shared" si="8"/>
        <v>91800</v>
      </c>
      <c r="U60" s="3" t="str">
        <f t="shared" si="9"/>
        <v>N/A</v>
      </c>
      <c r="V60" s="3" t="str">
        <f t="shared" si="10"/>
        <v>N/A</v>
      </c>
      <c r="W60" s="3" t="str">
        <f t="shared" si="11"/>
        <v>N/A</v>
      </c>
      <c r="X60" s="3" t="str">
        <f t="shared" si="12"/>
        <v>N/A</v>
      </c>
      <c r="Y60" s="3" t="str">
        <f t="shared" si="13"/>
        <v>N/A</v>
      </c>
      <c r="Z60" s="3" t="str">
        <f t="shared" si="14"/>
        <v>N/A</v>
      </c>
      <c r="AA60" s="3" t="str">
        <f t="shared" si="15"/>
        <v>N/A</v>
      </c>
      <c r="AB60" s="3" t="str">
        <f t="shared" si="16"/>
        <v>N/A</v>
      </c>
      <c r="AC60" s="3" t="str">
        <f t="shared" si="17"/>
        <v>N/A</v>
      </c>
      <c r="AD60" s="3" t="str">
        <f t="shared" si="18"/>
        <v>N/A</v>
      </c>
      <c r="AE60" s="3" t="str">
        <f t="shared" si="19"/>
        <v>N/A</v>
      </c>
      <c r="AF60" s="3" t="str">
        <f t="shared" si="20"/>
        <v>N/A</v>
      </c>
      <c r="AG60" s="3" t="str">
        <f t="shared" si="21"/>
        <v>N/A</v>
      </c>
      <c r="AH60" s="3" t="str">
        <f t="shared" si="22"/>
        <v>N/A</v>
      </c>
      <c r="AI60" s="3" t="str">
        <f t="shared" si="23"/>
        <v>N/A</v>
      </c>
    </row>
    <row r="61" spans="1:35" x14ac:dyDescent="0.35">
      <c r="A61" t="s">
        <v>175</v>
      </c>
      <c r="B61" t="s">
        <v>183</v>
      </c>
      <c r="C61" t="s">
        <v>745</v>
      </c>
      <c r="D61" t="s">
        <v>103</v>
      </c>
      <c r="E61">
        <v>438</v>
      </c>
      <c r="F61" t="s">
        <v>1687</v>
      </c>
      <c r="G61">
        <v>0.09</v>
      </c>
      <c r="H61" t="s">
        <v>1197</v>
      </c>
      <c r="I61" s="3" t="str">
        <f t="shared" si="24"/>
        <v>not eligible</v>
      </c>
      <c r="J61" s="3" t="str">
        <f t="shared" si="25"/>
        <v>N/A</v>
      </c>
      <c r="K61" s="3" t="str">
        <f t="shared" si="26"/>
        <v>not eligible</v>
      </c>
      <c r="L61" s="3" t="str">
        <f t="shared" si="0"/>
        <v>not eligible</v>
      </c>
      <c r="M61" s="3" t="str">
        <f t="shared" si="1"/>
        <v>not eligible</v>
      </c>
      <c r="N61" s="3" t="str">
        <f t="shared" si="2"/>
        <v>not eligible</v>
      </c>
      <c r="O61" s="3" t="str">
        <f t="shared" si="3"/>
        <v>N/A</v>
      </c>
      <c r="P61" s="3" t="str">
        <f t="shared" si="4"/>
        <v>N/A</v>
      </c>
      <c r="Q61" s="3" t="str">
        <f t="shared" si="5"/>
        <v>N/A</v>
      </c>
      <c r="R61" s="3" t="str">
        <f t="shared" si="6"/>
        <v>N/A</v>
      </c>
      <c r="S61" s="3" t="str">
        <f t="shared" si="7"/>
        <v>N/A</v>
      </c>
      <c r="T61" s="3" t="str">
        <f t="shared" si="8"/>
        <v>not eligible</v>
      </c>
      <c r="U61" s="3" t="str">
        <f t="shared" si="9"/>
        <v>N/A</v>
      </c>
      <c r="V61" s="3" t="str">
        <f t="shared" si="10"/>
        <v>N/A</v>
      </c>
      <c r="W61" s="3" t="str">
        <f t="shared" si="11"/>
        <v>N/A</v>
      </c>
      <c r="X61" s="3" t="str">
        <f t="shared" si="12"/>
        <v>N/A</v>
      </c>
      <c r="Y61" s="3" t="str">
        <f t="shared" si="13"/>
        <v>N/A</v>
      </c>
      <c r="Z61" s="3" t="str">
        <f t="shared" si="14"/>
        <v>N/A</v>
      </c>
      <c r="AA61" s="3" t="str">
        <f t="shared" si="15"/>
        <v>N/A</v>
      </c>
      <c r="AB61" s="3" t="str">
        <f t="shared" si="16"/>
        <v>N/A</v>
      </c>
      <c r="AC61" s="3" t="str">
        <f t="shared" si="17"/>
        <v>N/A</v>
      </c>
      <c r="AD61" s="3" t="str">
        <f t="shared" si="18"/>
        <v>N/A</v>
      </c>
      <c r="AE61" s="3" t="str">
        <f t="shared" si="19"/>
        <v>N/A</v>
      </c>
      <c r="AF61" s="3" t="str">
        <f t="shared" si="20"/>
        <v>N/A</v>
      </c>
      <c r="AG61" s="3" t="str">
        <f t="shared" si="21"/>
        <v>N/A</v>
      </c>
      <c r="AH61" s="3" t="str">
        <f t="shared" si="22"/>
        <v>N/A</v>
      </c>
      <c r="AI61" s="3" t="str">
        <f t="shared" si="23"/>
        <v>N/A</v>
      </c>
    </row>
    <row r="62" spans="1:35" x14ac:dyDescent="0.35">
      <c r="A62" t="s">
        <v>175</v>
      </c>
      <c r="B62" t="s">
        <v>183</v>
      </c>
      <c r="C62" t="s">
        <v>184</v>
      </c>
      <c r="D62" t="s">
        <v>103</v>
      </c>
      <c r="E62">
        <v>743</v>
      </c>
      <c r="F62" t="s">
        <v>1680</v>
      </c>
      <c r="G62">
        <v>0.16</v>
      </c>
      <c r="H62" t="s">
        <v>1197</v>
      </c>
      <c r="I62" s="3" t="str">
        <f t="shared" si="24"/>
        <v>not eligible</v>
      </c>
      <c r="J62" s="3" t="str">
        <f t="shared" si="25"/>
        <v>N/A</v>
      </c>
      <c r="K62" s="3" t="str">
        <f t="shared" si="26"/>
        <v>not eligible</v>
      </c>
      <c r="L62" s="3" t="str">
        <f t="shared" si="0"/>
        <v>not eligible</v>
      </c>
      <c r="M62" s="3" t="str">
        <f t="shared" si="1"/>
        <v>not eligible</v>
      </c>
      <c r="N62" s="3" t="str">
        <f t="shared" si="2"/>
        <v>not eligible</v>
      </c>
      <c r="O62" s="3" t="str">
        <f t="shared" si="3"/>
        <v>N/A</v>
      </c>
      <c r="P62" s="3" t="str">
        <f t="shared" si="4"/>
        <v>N/A</v>
      </c>
      <c r="Q62" s="3" t="str">
        <f t="shared" si="5"/>
        <v>N/A</v>
      </c>
      <c r="R62" s="3" t="str">
        <f t="shared" si="6"/>
        <v>N/A</v>
      </c>
      <c r="S62" s="3" t="str">
        <f t="shared" si="7"/>
        <v>N/A</v>
      </c>
      <c r="T62" s="3" t="str">
        <f t="shared" si="8"/>
        <v>not eligible</v>
      </c>
      <c r="U62" s="3" t="str">
        <f t="shared" si="9"/>
        <v>N/A</v>
      </c>
      <c r="V62" s="3" t="str">
        <f t="shared" si="10"/>
        <v>N/A</v>
      </c>
      <c r="W62" s="3" t="str">
        <f t="shared" si="11"/>
        <v>N/A</v>
      </c>
      <c r="X62" s="3" t="str">
        <f t="shared" si="12"/>
        <v>N/A</v>
      </c>
      <c r="Y62" s="3" t="str">
        <f t="shared" si="13"/>
        <v>N/A</v>
      </c>
      <c r="Z62" s="3" t="str">
        <f t="shared" si="14"/>
        <v>N/A</v>
      </c>
      <c r="AA62" s="3" t="str">
        <f t="shared" si="15"/>
        <v>N/A</v>
      </c>
      <c r="AB62" s="3" t="str">
        <f t="shared" si="16"/>
        <v>N/A</v>
      </c>
      <c r="AC62" s="3" t="str">
        <f t="shared" si="17"/>
        <v>N/A</v>
      </c>
      <c r="AD62" s="3" t="str">
        <f t="shared" si="18"/>
        <v>N/A</v>
      </c>
      <c r="AE62" s="3" t="str">
        <f t="shared" si="19"/>
        <v>N/A</v>
      </c>
      <c r="AF62" s="3" t="str">
        <f t="shared" si="20"/>
        <v>N/A</v>
      </c>
      <c r="AG62" s="3" t="str">
        <f t="shared" si="21"/>
        <v>N/A</v>
      </c>
      <c r="AH62" s="3" t="str">
        <f t="shared" si="22"/>
        <v>N/A</v>
      </c>
      <c r="AI62" s="3" t="str">
        <f t="shared" si="23"/>
        <v>N/A</v>
      </c>
    </row>
    <row r="63" spans="1:35" x14ac:dyDescent="0.35">
      <c r="A63" t="s">
        <v>175</v>
      </c>
      <c r="B63" t="s">
        <v>183</v>
      </c>
      <c r="C63" t="s">
        <v>536</v>
      </c>
      <c r="D63" t="s">
        <v>103</v>
      </c>
      <c r="E63">
        <v>135</v>
      </c>
      <c r="F63" t="s">
        <v>1666</v>
      </c>
      <c r="G63">
        <v>0.03</v>
      </c>
      <c r="H63" t="s">
        <v>1197</v>
      </c>
      <c r="I63" s="3" t="str">
        <f t="shared" si="24"/>
        <v>not eligible</v>
      </c>
      <c r="J63" s="3" t="str">
        <f t="shared" si="25"/>
        <v>N/A</v>
      </c>
      <c r="K63" s="3" t="str">
        <f t="shared" si="26"/>
        <v>not eligible</v>
      </c>
      <c r="L63" s="3" t="str">
        <f t="shared" si="0"/>
        <v>not eligible</v>
      </c>
      <c r="M63" s="3" t="str">
        <f t="shared" si="1"/>
        <v>not eligible</v>
      </c>
      <c r="N63" s="3" t="str">
        <f t="shared" si="2"/>
        <v>not eligible</v>
      </c>
      <c r="O63" s="3" t="str">
        <f t="shared" si="3"/>
        <v>N/A</v>
      </c>
      <c r="P63" s="3" t="str">
        <f t="shared" si="4"/>
        <v>N/A</v>
      </c>
      <c r="Q63" s="3" t="str">
        <f t="shared" si="5"/>
        <v>N/A</v>
      </c>
      <c r="R63" s="3" t="str">
        <f t="shared" si="6"/>
        <v>N/A</v>
      </c>
      <c r="S63" s="3" t="str">
        <f t="shared" si="7"/>
        <v>N/A</v>
      </c>
      <c r="T63" s="3" t="str">
        <f t="shared" si="8"/>
        <v>not eligible</v>
      </c>
      <c r="U63" s="3" t="str">
        <f t="shared" si="9"/>
        <v>N/A</v>
      </c>
      <c r="V63" s="3" t="str">
        <f t="shared" si="10"/>
        <v>N/A</v>
      </c>
      <c r="W63" s="3" t="str">
        <f t="shared" si="11"/>
        <v>N/A</v>
      </c>
      <c r="X63" s="3" t="str">
        <f t="shared" si="12"/>
        <v>N/A</v>
      </c>
      <c r="Y63" s="3" t="str">
        <f t="shared" si="13"/>
        <v>N/A</v>
      </c>
      <c r="Z63" s="3" t="str">
        <f t="shared" si="14"/>
        <v>N/A</v>
      </c>
      <c r="AA63" s="3" t="str">
        <f t="shared" si="15"/>
        <v>N/A</v>
      </c>
      <c r="AB63" s="3" t="str">
        <f t="shared" si="16"/>
        <v>N/A</v>
      </c>
      <c r="AC63" s="3" t="str">
        <f t="shared" si="17"/>
        <v>N/A</v>
      </c>
      <c r="AD63" s="3" t="str">
        <f t="shared" si="18"/>
        <v>N/A</v>
      </c>
      <c r="AE63" s="3" t="str">
        <f t="shared" si="19"/>
        <v>N/A</v>
      </c>
      <c r="AF63" s="3" t="str">
        <f t="shared" si="20"/>
        <v>N/A</v>
      </c>
      <c r="AG63" s="3" t="str">
        <f t="shared" si="21"/>
        <v>N/A</v>
      </c>
      <c r="AH63" s="3" t="str">
        <f t="shared" si="22"/>
        <v>N/A</v>
      </c>
      <c r="AI63" s="3" t="str">
        <f t="shared" si="23"/>
        <v>N/A</v>
      </c>
    </row>
    <row r="64" spans="1:35" x14ac:dyDescent="0.35">
      <c r="A64" t="s">
        <v>175</v>
      </c>
      <c r="B64" t="s">
        <v>183</v>
      </c>
      <c r="C64" t="s">
        <v>1053</v>
      </c>
      <c r="D64" t="s">
        <v>103</v>
      </c>
      <c r="E64">
        <v>151</v>
      </c>
      <c r="F64" t="s">
        <v>1666</v>
      </c>
      <c r="G64">
        <v>0.03</v>
      </c>
      <c r="H64" t="s">
        <v>1197</v>
      </c>
      <c r="I64" s="3" t="str">
        <f t="shared" si="24"/>
        <v>not eligible</v>
      </c>
      <c r="J64" s="3" t="str">
        <f t="shared" si="25"/>
        <v>N/A</v>
      </c>
      <c r="K64" s="3" t="str">
        <f t="shared" si="26"/>
        <v>not eligible</v>
      </c>
      <c r="L64" s="3" t="str">
        <f t="shared" si="0"/>
        <v>not eligible</v>
      </c>
      <c r="M64" s="3" t="str">
        <f t="shared" si="1"/>
        <v>not eligible</v>
      </c>
      <c r="N64" s="3" t="str">
        <f t="shared" si="2"/>
        <v>not eligible</v>
      </c>
      <c r="O64" s="3" t="str">
        <f t="shared" si="3"/>
        <v>N/A</v>
      </c>
      <c r="P64" s="3" t="str">
        <f t="shared" si="4"/>
        <v>N/A</v>
      </c>
      <c r="Q64" s="3" t="str">
        <f t="shared" si="5"/>
        <v>N/A</v>
      </c>
      <c r="R64" s="3" t="str">
        <f t="shared" si="6"/>
        <v>N/A</v>
      </c>
      <c r="S64" s="3" t="str">
        <f t="shared" si="7"/>
        <v>N/A</v>
      </c>
      <c r="T64" s="3" t="str">
        <f t="shared" si="8"/>
        <v>not eligible</v>
      </c>
      <c r="U64" s="3" t="str">
        <f t="shared" si="9"/>
        <v>N/A</v>
      </c>
      <c r="V64" s="3" t="str">
        <f t="shared" si="10"/>
        <v>N/A</v>
      </c>
      <c r="W64" s="3" t="str">
        <f t="shared" si="11"/>
        <v>N/A</v>
      </c>
      <c r="X64" s="3" t="str">
        <f t="shared" si="12"/>
        <v>N/A</v>
      </c>
      <c r="Y64" s="3" t="str">
        <f t="shared" si="13"/>
        <v>N/A</v>
      </c>
      <c r="Z64" s="3" t="str">
        <f t="shared" si="14"/>
        <v>N/A</v>
      </c>
      <c r="AA64" s="3" t="str">
        <f t="shared" si="15"/>
        <v>N/A</v>
      </c>
      <c r="AB64" s="3" t="str">
        <f t="shared" si="16"/>
        <v>N/A</v>
      </c>
      <c r="AC64" s="3" t="str">
        <f t="shared" si="17"/>
        <v>N/A</v>
      </c>
      <c r="AD64" s="3" t="str">
        <f t="shared" si="18"/>
        <v>N/A</v>
      </c>
      <c r="AE64" s="3" t="str">
        <f t="shared" si="19"/>
        <v>N/A</v>
      </c>
      <c r="AF64" s="3" t="str">
        <f t="shared" si="20"/>
        <v>N/A</v>
      </c>
      <c r="AG64" s="3" t="str">
        <f t="shared" si="21"/>
        <v>N/A</v>
      </c>
      <c r="AH64" s="3" t="str">
        <f t="shared" si="22"/>
        <v>N/A</v>
      </c>
      <c r="AI64" s="3" t="str">
        <f t="shared" si="23"/>
        <v>N/A</v>
      </c>
    </row>
    <row r="65" spans="1:35" x14ac:dyDescent="0.35">
      <c r="A65" t="s">
        <v>175</v>
      </c>
      <c r="B65" t="s">
        <v>183</v>
      </c>
      <c r="C65" t="s">
        <v>302</v>
      </c>
      <c r="D65" t="s">
        <v>128</v>
      </c>
      <c r="E65" s="1">
        <v>22896</v>
      </c>
      <c r="F65" t="s">
        <v>1754</v>
      </c>
      <c r="G65">
        <v>4.9000000000000004</v>
      </c>
      <c r="H65" t="s">
        <v>187</v>
      </c>
      <c r="I65" s="3">
        <f t="shared" si="24"/>
        <v>70061.759999999995</v>
      </c>
      <c r="J65" s="3" t="str">
        <f t="shared" si="25"/>
        <v>N/A</v>
      </c>
      <c r="K65" s="3">
        <f t="shared" si="26"/>
        <v>68688</v>
      </c>
      <c r="L65" s="3">
        <f t="shared" si="0"/>
        <v>70061.759999999995</v>
      </c>
      <c r="M65" s="3">
        <f t="shared" si="1"/>
        <v>71435.520000000004</v>
      </c>
      <c r="N65" s="3">
        <f t="shared" si="2"/>
        <v>72351.360000000001</v>
      </c>
      <c r="O65" s="3" t="str">
        <f t="shared" si="3"/>
        <v>N/A</v>
      </c>
      <c r="P65" s="3" t="str">
        <f t="shared" si="4"/>
        <v>N/A</v>
      </c>
      <c r="Q65" s="3" t="str">
        <f t="shared" si="5"/>
        <v>N/A</v>
      </c>
      <c r="R65" s="3" t="str">
        <f t="shared" si="6"/>
        <v>N/A</v>
      </c>
      <c r="S65" s="3" t="str">
        <f t="shared" si="7"/>
        <v>N/A</v>
      </c>
      <c r="T65" s="3" t="str">
        <f t="shared" si="8"/>
        <v>N/A</v>
      </c>
      <c r="U65" s="3" t="str">
        <f t="shared" si="9"/>
        <v>N/A</v>
      </c>
      <c r="V65" s="3" t="str">
        <f t="shared" si="10"/>
        <v>N/A</v>
      </c>
      <c r="W65" s="3">
        <f t="shared" si="11"/>
        <v>70061.759999999995</v>
      </c>
      <c r="X65" s="3" t="str">
        <f t="shared" si="12"/>
        <v>N/A</v>
      </c>
      <c r="Y65" s="3" t="str">
        <f t="shared" si="13"/>
        <v>N/A</v>
      </c>
      <c r="Z65" s="3" t="str">
        <f t="shared" si="14"/>
        <v>N/A</v>
      </c>
      <c r="AA65" s="3" t="str">
        <f t="shared" si="15"/>
        <v>N/A</v>
      </c>
      <c r="AB65" s="3" t="str">
        <f t="shared" si="16"/>
        <v>N/A</v>
      </c>
      <c r="AC65" s="3" t="str">
        <f t="shared" si="17"/>
        <v>N/A</v>
      </c>
      <c r="AD65" s="3" t="str">
        <f t="shared" si="18"/>
        <v>N/A</v>
      </c>
      <c r="AE65" s="3" t="str">
        <f t="shared" si="19"/>
        <v>N/A</v>
      </c>
      <c r="AF65" s="3" t="str">
        <f t="shared" si="20"/>
        <v>N/A</v>
      </c>
      <c r="AG65" s="3" t="str">
        <f t="shared" si="21"/>
        <v>N/A</v>
      </c>
      <c r="AH65" s="3" t="str">
        <f t="shared" si="22"/>
        <v>N/A</v>
      </c>
      <c r="AI65" s="3" t="str">
        <f t="shared" si="23"/>
        <v>N/A</v>
      </c>
    </row>
    <row r="66" spans="1:35" x14ac:dyDescent="0.35">
      <c r="A66" t="s">
        <v>175</v>
      </c>
      <c r="B66" t="s">
        <v>183</v>
      </c>
      <c r="C66" t="s">
        <v>827</v>
      </c>
      <c r="D66" t="s">
        <v>128</v>
      </c>
      <c r="E66">
        <v>513</v>
      </c>
      <c r="F66" t="s">
        <v>1690</v>
      </c>
      <c r="G66">
        <v>0.11</v>
      </c>
      <c r="H66" t="s">
        <v>1197</v>
      </c>
      <c r="I66" s="3" t="str">
        <f t="shared" si="24"/>
        <v>not eligible</v>
      </c>
      <c r="J66" s="3" t="str">
        <f t="shared" si="25"/>
        <v>N/A</v>
      </c>
      <c r="K66" s="3" t="str">
        <f t="shared" si="26"/>
        <v>not eligible</v>
      </c>
      <c r="L66" s="3" t="str">
        <f t="shared" si="0"/>
        <v>not eligible</v>
      </c>
      <c r="M66" s="3" t="str">
        <f t="shared" si="1"/>
        <v>not eligible</v>
      </c>
      <c r="N66" s="3" t="str">
        <f t="shared" si="2"/>
        <v>not eligible</v>
      </c>
      <c r="O66" s="3" t="str">
        <f t="shared" si="3"/>
        <v>N/A</v>
      </c>
      <c r="P66" s="3" t="str">
        <f t="shared" si="4"/>
        <v>N/A</v>
      </c>
      <c r="Q66" s="3" t="str">
        <f t="shared" si="5"/>
        <v>N/A</v>
      </c>
      <c r="R66" s="3" t="str">
        <f t="shared" si="6"/>
        <v>N/A</v>
      </c>
      <c r="S66" s="3" t="str">
        <f t="shared" si="7"/>
        <v>N/A</v>
      </c>
      <c r="T66" s="3" t="str">
        <f t="shared" si="8"/>
        <v>N/A</v>
      </c>
      <c r="U66" s="3" t="str">
        <f t="shared" si="9"/>
        <v>N/A</v>
      </c>
      <c r="V66" s="3" t="str">
        <f t="shared" si="10"/>
        <v>N/A</v>
      </c>
      <c r="W66" s="3" t="str">
        <f t="shared" si="11"/>
        <v>not eligible</v>
      </c>
      <c r="X66" s="3" t="str">
        <f t="shared" si="12"/>
        <v>N/A</v>
      </c>
      <c r="Y66" s="3" t="str">
        <f t="shared" si="13"/>
        <v>N/A</v>
      </c>
      <c r="Z66" s="3" t="str">
        <f t="shared" si="14"/>
        <v>N/A</v>
      </c>
      <c r="AA66" s="3" t="str">
        <f t="shared" si="15"/>
        <v>N/A</v>
      </c>
      <c r="AB66" s="3" t="str">
        <f t="shared" si="16"/>
        <v>N/A</v>
      </c>
      <c r="AC66" s="3" t="str">
        <f t="shared" si="17"/>
        <v>N/A</v>
      </c>
      <c r="AD66" s="3" t="str">
        <f t="shared" si="18"/>
        <v>N/A</v>
      </c>
      <c r="AE66" s="3" t="str">
        <f t="shared" si="19"/>
        <v>N/A</v>
      </c>
      <c r="AF66" s="3" t="str">
        <f t="shared" si="20"/>
        <v>N/A</v>
      </c>
      <c r="AG66" s="3" t="str">
        <f t="shared" si="21"/>
        <v>N/A</v>
      </c>
      <c r="AH66" s="3" t="str">
        <f t="shared" si="22"/>
        <v>N/A</v>
      </c>
      <c r="AI66" s="3" t="str">
        <f t="shared" si="23"/>
        <v>N/A</v>
      </c>
    </row>
    <row r="67" spans="1:35" x14ac:dyDescent="0.35">
      <c r="A67" t="s">
        <v>175</v>
      </c>
      <c r="B67" t="s">
        <v>183</v>
      </c>
      <c r="C67" t="s">
        <v>407</v>
      </c>
      <c r="D67" t="s">
        <v>102</v>
      </c>
      <c r="E67" s="1">
        <v>20674</v>
      </c>
      <c r="F67" t="s">
        <v>1724</v>
      </c>
      <c r="G67">
        <v>4.42</v>
      </c>
      <c r="H67" t="s">
        <v>1197</v>
      </c>
      <c r="I67" s="3">
        <f t="shared" si="24"/>
        <v>63262.44</v>
      </c>
      <c r="J67" s="3" t="str">
        <f t="shared" si="25"/>
        <v>N/A</v>
      </c>
      <c r="K67" s="3">
        <f t="shared" si="26"/>
        <v>62022</v>
      </c>
      <c r="L67" s="3">
        <f t="shared" ref="L67:L130" si="27">IF(H67="Yes",E67*3.06, IF(G67&gt;=4,E67*3.06,"not eligible"))</f>
        <v>63262.44</v>
      </c>
      <c r="M67" s="3">
        <f t="shared" ref="M67:M130" si="28">IF(H67="Yes",E67*3.12, IF(G67&gt;=4,E67*3.12,"not eligible"))</f>
        <v>64502.880000000005</v>
      </c>
      <c r="N67" s="3">
        <f t="shared" ref="N67:N130" si="29">IF(H67="Yes",E67*3.16, IF(G67&gt;=4,E67*3.16,"not eligible"))</f>
        <v>65329.840000000004</v>
      </c>
      <c r="O67" s="3" t="str">
        <f t="shared" ref="O67:O130" si="30">IF($D67="Australian Labor Party",$L67,"N/A")</f>
        <v>N/A</v>
      </c>
      <c r="P67" s="3" t="str">
        <f t="shared" ref="P67:P130" si="31">IF($D67="Liberal",$L67,"N/A")</f>
        <v>N/A</v>
      </c>
      <c r="Q67" s="3">
        <f t="shared" ref="Q67:Q130" si="32">IF($D67="DERRYN HINCH'S JUSTICE PARTY",$L67,"N/A")</f>
        <v>63262.44</v>
      </c>
      <c r="R67" s="3" t="str">
        <f t="shared" ref="R67:R130" si="33">IF($D67="LIBERAL DEMOCRATS",$L67,"N/A")</f>
        <v>N/A</v>
      </c>
      <c r="S67" s="3" t="str">
        <f t="shared" ref="S67:S130" si="34">IF($D67="ANIMAL JUSTICE PARTY",$L67,"N/A")</f>
        <v>N/A</v>
      </c>
      <c r="T67" s="3" t="str">
        <f t="shared" ref="T67:T130" si="35">IF($D67="AUSTRALIAN GREENS",$L67,"N/A")</f>
        <v>N/A</v>
      </c>
      <c r="U67" s="3" t="str">
        <f t="shared" ref="U67:U130" si="36">IF($D67="FIONA PATTEN'S REASON PARTY",$L67,"N/A")</f>
        <v>N/A</v>
      </c>
      <c r="V67" s="3" t="str">
        <f t="shared" ref="V67:V130" si="37">IF($D67="THE NATIONALS",$L67,"N/A")</f>
        <v>N/A</v>
      </c>
      <c r="W67" s="3" t="str">
        <f t="shared" ref="W67:W130" si="38">IF($D67="SHOOTERS, FISHERS &amp; FARMERS VIC",$L67,"N/A")</f>
        <v>N/A</v>
      </c>
      <c r="X67" s="3" t="str">
        <f t="shared" ref="X67:X130" si="39">IF($D67="SUSTAINABLE AUSTRALIA",$L67,"N/A")</f>
        <v>N/A</v>
      </c>
      <c r="Y67" s="3" t="str">
        <f t="shared" ref="Y67:Y130" si="40">IF($D67="TRANSPORT MATTERS",$L67,"N/A")</f>
        <v>N/A</v>
      </c>
      <c r="Z67" s="3" t="str">
        <f t="shared" ref="Z67:Z130" si="41">IF($D67="AUSSIE BATTLER PARTY",$L67,"N/A")</f>
        <v>N/A</v>
      </c>
      <c r="AA67" s="3" t="str">
        <f t="shared" ref="AA67:AA130" si="42">IF($D67="AUSTRALIAN COUNTRY PARTY",$L67,"N/A")</f>
        <v>N/A</v>
      </c>
      <c r="AB67" s="3" t="str">
        <f t="shared" ref="AB67:AB130" si="43">IF($D67="AUSTRALIAN LIBERTY ALLIANCE",$L67,"N/A")</f>
        <v>N/A</v>
      </c>
      <c r="AC67" s="3" t="str">
        <f t="shared" ref="AC67:AC130" si="44">IF($D67="HEALTH AUSTRALIA PARTY",$L67,"N/A")</f>
        <v>N/A</v>
      </c>
      <c r="AD67" s="3" t="str">
        <f t="shared" ref="AD67:AD130" si="45">IF($D67="HUDSON 4 NV",$L67,"N/A")</f>
        <v>N/A</v>
      </c>
      <c r="AE67" s="3" t="str">
        <f t="shared" ref="AE67:AE130" si="46">IF($D67="LABOUR DLP",$L67,"N/A")</f>
        <v>N/A</v>
      </c>
      <c r="AF67" s="3" t="str">
        <f t="shared" ref="AF67:AF130" si="47">IF($D67="VICTORIAN SOCIALISTS",$L67,"N/A")</f>
        <v>N/A</v>
      </c>
      <c r="AG67" s="3" t="str">
        <f t="shared" ref="AG67:AG130" si="48">IF($D67="VOLUNTARY EUTHANASIA PARTY (VICTORIA)",$L67,"N/A")</f>
        <v>N/A</v>
      </c>
      <c r="AH67" s="3" t="str">
        <f t="shared" ref="AH67:AH130" si="49">IF($D67="VOTE 1 LOCAL JOBS",$L67,"N/A")</f>
        <v>N/A</v>
      </c>
      <c r="AI67" s="3" t="str">
        <f t="shared" ref="AI67:AI130" si="50">IF($D67="",$L67,"N/A")</f>
        <v>N/A</v>
      </c>
    </row>
    <row r="68" spans="1:35" x14ac:dyDescent="0.35">
      <c r="A68" t="s">
        <v>175</v>
      </c>
      <c r="B68" t="s">
        <v>183</v>
      </c>
      <c r="C68" t="s">
        <v>992</v>
      </c>
      <c r="D68" t="s">
        <v>102</v>
      </c>
      <c r="E68">
        <v>251</v>
      </c>
      <c r="F68" t="s">
        <v>1663</v>
      </c>
      <c r="G68">
        <v>0.05</v>
      </c>
      <c r="H68" t="s">
        <v>1197</v>
      </c>
      <c r="I68" s="3" t="str">
        <f t="shared" ref="I68:I131" si="51">IF(G68&gt;=4,E68*3.06,"not eligible")</f>
        <v>not eligible</v>
      </c>
      <c r="J68" s="3" t="str">
        <f t="shared" ref="J68:J131" si="52">IF(AND(I68="not eligible",H68="Yes"),E68*3.06,"N/A")</f>
        <v>N/A</v>
      </c>
      <c r="K68" s="3" t="str">
        <f t="shared" ref="K68:K131" si="53">IF(H68="Yes",E68*3, IF(G68&gt;=4,E68*3,"not eligible"))</f>
        <v>not eligible</v>
      </c>
      <c r="L68" s="3" t="str">
        <f t="shared" si="27"/>
        <v>not eligible</v>
      </c>
      <c r="M68" s="3" t="str">
        <f t="shared" si="28"/>
        <v>not eligible</v>
      </c>
      <c r="N68" s="3" t="str">
        <f t="shared" si="29"/>
        <v>not eligible</v>
      </c>
      <c r="O68" s="3" t="str">
        <f t="shared" si="30"/>
        <v>N/A</v>
      </c>
      <c r="P68" s="3" t="str">
        <f t="shared" si="31"/>
        <v>N/A</v>
      </c>
      <c r="Q68" s="3" t="str">
        <f t="shared" si="32"/>
        <v>not eligible</v>
      </c>
      <c r="R68" s="3" t="str">
        <f t="shared" si="33"/>
        <v>N/A</v>
      </c>
      <c r="S68" s="3" t="str">
        <f t="shared" si="34"/>
        <v>N/A</v>
      </c>
      <c r="T68" s="3" t="str">
        <f t="shared" si="35"/>
        <v>N/A</v>
      </c>
      <c r="U68" s="3" t="str">
        <f t="shared" si="36"/>
        <v>N/A</v>
      </c>
      <c r="V68" s="3" t="str">
        <f t="shared" si="37"/>
        <v>N/A</v>
      </c>
      <c r="W68" s="3" t="str">
        <f t="shared" si="38"/>
        <v>N/A</v>
      </c>
      <c r="X68" s="3" t="str">
        <f t="shared" si="39"/>
        <v>N/A</v>
      </c>
      <c r="Y68" s="3" t="str">
        <f t="shared" si="40"/>
        <v>N/A</v>
      </c>
      <c r="Z68" s="3" t="str">
        <f t="shared" si="41"/>
        <v>N/A</v>
      </c>
      <c r="AA68" s="3" t="str">
        <f t="shared" si="42"/>
        <v>N/A</v>
      </c>
      <c r="AB68" s="3" t="str">
        <f t="shared" si="43"/>
        <v>N/A</v>
      </c>
      <c r="AC68" s="3" t="str">
        <f t="shared" si="44"/>
        <v>N/A</v>
      </c>
      <c r="AD68" s="3" t="str">
        <f t="shared" si="45"/>
        <v>N/A</v>
      </c>
      <c r="AE68" s="3" t="str">
        <f t="shared" si="46"/>
        <v>N/A</v>
      </c>
      <c r="AF68" s="3" t="str">
        <f t="shared" si="47"/>
        <v>N/A</v>
      </c>
      <c r="AG68" s="3" t="str">
        <f t="shared" si="48"/>
        <v>N/A</v>
      </c>
      <c r="AH68" s="3" t="str">
        <f t="shared" si="49"/>
        <v>N/A</v>
      </c>
      <c r="AI68" s="3" t="str">
        <f t="shared" si="50"/>
        <v>N/A</v>
      </c>
    </row>
    <row r="69" spans="1:35" x14ac:dyDescent="0.35">
      <c r="A69" t="s">
        <v>175</v>
      </c>
      <c r="B69" t="s">
        <v>183</v>
      </c>
      <c r="C69" t="s">
        <v>532</v>
      </c>
      <c r="D69" t="s">
        <v>91</v>
      </c>
      <c r="E69" s="1">
        <v>153088</v>
      </c>
      <c r="F69" t="s">
        <v>1615</v>
      </c>
      <c r="G69">
        <v>32.74</v>
      </c>
      <c r="H69" t="s">
        <v>187</v>
      </c>
      <c r="I69" s="3">
        <f t="shared" si="51"/>
        <v>468449.28000000003</v>
      </c>
      <c r="J69" s="3" t="str">
        <f t="shared" si="52"/>
        <v>N/A</v>
      </c>
      <c r="K69" s="3">
        <f t="shared" si="53"/>
        <v>459264</v>
      </c>
      <c r="L69" s="3">
        <f t="shared" si="27"/>
        <v>468449.28000000003</v>
      </c>
      <c r="M69" s="3">
        <f t="shared" si="28"/>
        <v>477634.56</v>
      </c>
      <c r="N69" s="3">
        <f t="shared" si="29"/>
        <v>483758.08000000002</v>
      </c>
      <c r="O69" s="3">
        <f t="shared" si="30"/>
        <v>468449.28000000003</v>
      </c>
      <c r="P69" s="3" t="str">
        <f t="shared" si="31"/>
        <v>N/A</v>
      </c>
      <c r="Q69" s="3" t="str">
        <f t="shared" si="32"/>
        <v>N/A</v>
      </c>
      <c r="R69" s="3" t="str">
        <f t="shared" si="33"/>
        <v>N/A</v>
      </c>
      <c r="S69" s="3" t="str">
        <f t="shared" si="34"/>
        <v>N/A</v>
      </c>
      <c r="T69" s="3" t="str">
        <f t="shared" si="35"/>
        <v>N/A</v>
      </c>
      <c r="U69" s="3" t="str">
        <f t="shared" si="36"/>
        <v>N/A</v>
      </c>
      <c r="V69" s="3" t="str">
        <f t="shared" si="37"/>
        <v>N/A</v>
      </c>
      <c r="W69" s="3" t="str">
        <f t="shared" si="38"/>
        <v>N/A</v>
      </c>
      <c r="X69" s="3" t="str">
        <f t="shared" si="39"/>
        <v>N/A</v>
      </c>
      <c r="Y69" s="3" t="str">
        <f t="shared" si="40"/>
        <v>N/A</v>
      </c>
      <c r="Z69" s="3" t="str">
        <f t="shared" si="41"/>
        <v>N/A</v>
      </c>
      <c r="AA69" s="3" t="str">
        <f t="shared" si="42"/>
        <v>N/A</v>
      </c>
      <c r="AB69" s="3" t="str">
        <f t="shared" si="43"/>
        <v>N/A</v>
      </c>
      <c r="AC69" s="3" t="str">
        <f t="shared" si="44"/>
        <v>N/A</v>
      </c>
      <c r="AD69" s="3" t="str">
        <f t="shared" si="45"/>
        <v>N/A</v>
      </c>
      <c r="AE69" s="3" t="str">
        <f t="shared" si="46"/>
        <v>N/A</v>
      </c>
      <c r="AF69" s="3" t="str">
        <f t="shared" si="47"/>
        <v>N/A</v>
      </c>
      <c r="AG69" s="3" t="str">
        <f t="shared" si="48"/>
        <v>N/A</v>
      </c>
      <c r="AH69" s="3" t="str">
        <f t="shared" si="49"/>
        <v>N/A</v>
      </c>
      <c r="AI69" s="3" t="str">
        <f t="shared" si="50"/>
        <v>N/A</v>
      </c>
    </row>
    <row r="70" spans="1:35" x14ac:dyDescent="0.35">
      <c r="A70" t="s">
        <v>175</v>
      </c>
      <c r="B70" t="s">
        <v>183</v>
      </c>
      <c r="C70" t="s">
        <v>1003</v>
      </c>
      <c r="D70" t="s">
        <v>91</v>
      </c>
      <c r="E70" s="1">
        <v>1697</v>
      </c>
      <c r="F70" t="s">
        <v>1704</v>
      </c>
      <c r="G70">
        <v>0.36</v>
      </c>
      <c r="H70" t="s">
        <v>187</v>
      </c>
      <c r="I70" s="3" t="str">
        <f t="shared" si="51"/>
        <v>not eligible</v>
      </c>
      <c r="J70" s="3">
        <f t="shared" si="52"/>
        <v>5192.82</v>
      </c>
      <c r="K70" s="3">
        <f t="shared" si="53"/>
        <v>5091</v>
      </c>
      <c r="L70" s="3">
        <f t="shared" si="27"/>
        <v>5192.82</v>
      </c>
      <c r="M70" s="3">
        <f t="shared" si="28"/>
        <v>5294.64</v>
      </c>
      <c r="N70" s="3">
        <f t="shared" si="29"/>
        <v>5362.52</v>
      </c>
      <c r="O70" s="3">
        <f t="shared" si="30"/>
        <v>5192.82</v>
      </c>
      <c r="P70" s="3" t="str">
        <f t="shared" si="31"/>
        <v>N/A</v>
      </c>
      <c r="Q70" s="3" t="str">
        <f t="shared" si="32"/>
        <v>N/A</v>
      </c>
      <c r="R70" s="3" t="str">
        <f t="shared" si="33"/>
        <v>N/A</v>
      </c>
      <c r="S70" s="3" t="str">
        <f t="shared" si="34"/>
        <v>N/A</v>
      </c>
      <c r="T70" s="3" t="str">
        <f t="shared" si="35"/>
        <v>N/A</v>
      </c>
      <c r="U70" s="3" t="str">
        <f t="shared" si="36"/>
        <v>N/A</v>
      </c>
      <c r="V70" s="3" t="str">
        <f t="shared" si="37"/>
        <v>N/A</v>
      </c>
      <c r="W70" s="3" t="str">
        <f t="shared" si="38"/>
        <v>N/A</v>
      </c>
      <c r="X70" s="3" t="str">
        <f t="shared" si="39"/>
        <v>N/A</v>
      </c>
      <c r="Y70" s="3" t="str">
        <f t="shared" si="40"/>
        <v>N/A</v>
      </c>
      <c r="Z70" s="3" t="str">
        <f t="shared" si="41"/>
        <v>N/A</v>
      </c>
      <c r="AA70" s="3" t="str">
        <f t="shared" si="42"/>
        <v>N/A</v>
      </c>
      <c r="AB70" s="3" t="str">
        <f t="shared" si="43"/>
        <v>N/A</v>
      </c>
      <c r="AC70" s="3" t="str">
        <f t="shared" si="44"/>
        <v>N/A</v>
      </c>
      <c r="AD70" s="3" t="str">
        <f t="shared" si="45"/>
        <v>N/A</v>
      </c>
      <c r="AE70" s="3" t="str">
        <f t="shared" si="46"/>
        <v>N/A</v>
      </c>
      <c r="AF70" s="3" t="str">
        <f t="shared" si="47"/>
        <v>N/A</v>
      </c>
      <c r="AG70" s="3" t="str">
        <f t="shared" si="48"/>
        <v>N/A</v>
      </c>
      <c r="AH70" s="3" t="str">
        <f t="shared" si="49"/>
        <v>N/A</v>
      </c>
      <c r="AI70" s="3" t="str">
        <f t="shared" si="50"/>
        <v>N/A</v>
      </c>
    </row>
    <row r="71" spans="1:35" x14ac:dyDescent="0.35">
      <c r="A71" t="s">
        <v>175</v>
      </c>
      <c r="B71" t="s">
        <v>183</v>
      </c>
      <c r="C71" t="s">
        <v>674</v>
      </c>
      <c r="D71" t="s">
        <v>91</v>
      </c>
      <c r="E71">
        <v>898</v>
      </c>
      <c r="F71" t="s">
        <v>1705</v>
      </c>
      <c r="G71">
        <v>0.19</v>
      </c>
      <c r="H71" t="s">
        <v>1197</v>
      </c>
      <c r="I71" s="3" t="str">
        <f t="shared" si="51"/>
        <v>not eligible</v>
      </c>
      <c r="J71" s="3" t="str">
        <f t="shared" si="52"/>
        <v>N/A</v>
      </c>
      <c r="K71" s="3" t="str">
        <f t="shared" si="53"/>
        <v>not eligible</v>
      </c>
      <c r="L71" s="3" t="str">
        <f t="shared" si="27"/>
        <v>not eligible</v>
      </c>
      <c r="M71" s="3" t="str">
        <f t="shared" si="28"/>
        <v>not eligible</v>
      </c>
      <c r="N71" s="3" t="str">
        <f t="shared" si="29"/>
        <v>not eligible</v>
      </c>
      <c r="O71" s="3" t="str">
        <f t="shared" si="30"/>
        <v>not eligible</v>
      </c>
      <c r="P71" s="3" t="str">
        <f t="shared" si="31"/>
        <v>N/A</v>
      </c>
      <c r="Q71" s="3" t="str">
        <f t="shared" si="32"/>
        <v>N/A</v>
      </c>
      <c r="R71" s="3" t="str">
        <f t="shared" si="33"/>
        <v>N/A</v>
      </c>
      <c r="S71" s="3" t="str">
        <f t="shared" si="34"/>
        <v>N/A</v>
      </c>
      <c r="T71" s="3" t="str">
        <f t="shared" si="35"/>
        <v>N/A</v>
      </c>
      <c r="U71" s="3" t="str">
        <f t="shared" si="36"/>
        <v>N/A</v>
      </c>
      <c r="V71" s="3" t="str">
        <f t="shared" si="37"/>
        <v>N/A</v>
      </c>
      <c r="W71" s="3" t="str">
        <f t="shared" si="38"/>
        <v>N/A</v>
      </c>
      <c r="X71" s="3" t="str">
        <f t="shared" si="39"/>
        <v>N/A</v>
      </c>
      <c r="Y71" s="3" t="str">
        <f t="shared" si="40"/>
        <v>N/A</v>
      </c>
      <c r="Z71" s="3" t="str">
        <f t="shared" si="41"/>
        <v>N/A</v>
      </c>
      <c r="AA71" s="3" t="str">
        <f t="shared" si="42"/>
        <v>N/A</v>
      </c>
      <c r="AB71" s="3" t="str">
        <f t="shared" si="43"/>
        <v>N/A</v>
      </c>
      <c r="AC71" s="3" t="str">
        <f t="shared" si="44"/>
        <v>N/A</v>
      </c>
      <c r="AD71" s="3" t="str">
        <f t="shared" si="45"/>
        <v>N/A</v>
      </c>
      <c r="AE71" s="3" t="str">
        <f t="shared" si="46"/>
        <v>N/A</v>
      </c>
      <c r="AF71" s="3" t="str">
        <f t="shared" si="47"/>
        <v>N/A</v>
      </c>
      <c r="AG71" s="3" t="str">
        <f t="shared" si="48"/>
        <v>N/A</v>
      </c>
      <c r="AH71" s="3" t="str">
        <f t="shared" si="49"/>
        <v>N/A</v>
      </c>
      <c r="AI71" s="3" t="str">
        <f t="shared" si="50"/>
        <v>N/A</v>
      </c>
    </row>
    <row r="72" spans="1:35" x14ac:dyDescent="0.35">
      <c r="A72" t="s">
        <v>175</v>
      </c>
      <c r="B72" t="s">
        <v>183</v>
      </c>
      <c r="C72" t="s">
        <v>373</v>
      </c>
      <c r="D72" t="s">
        <v>91</v>
      </c>
      <c r="E72" s="1">
        <v>1064</v>
      </c>
      <c r="F72" t="s">
        <v>1706</v>
      </c>
      <c r="G72">
        <v>0.23</v>
      </c>
      <c r="H72" t="s">
        <v>1197</v>
      </c>
      <c r="I72" s="3" t="str">
        <f t="shared" si="51"/>
        <v>not eligible</v>
      </c>
      <c r="J72" s="3" t="str">
        <f t="shared" si="52"/>
        <v>N/A</v>
      </c>
      <c r="K72" s="3" t="str">
        <f t="shared" si="53"/>
        <v>not eligible</v>
      </c>
      <c r="L72" s="3" t="str">
        <f t="shared" si="27"/>
        <v>not eligible</v>
      </c>
      <c r="M72" s="3" t="str">
        <f t="shared" si="28"/>
        <v>not eligible</v>
      </c>
      <c r="N72" s="3" t="str">
        <f t="shared" si="29"/>
        <v>not eligible</v>
      </c>
      <c r="O72" s="3" t="str">
        <f t="shared" si="30"/>
        <v>not eligible</v>
      </c>
      <c r="P72" s="3" t="str">
        <f t="shared" si="31"/>
        <v>N/A</v>
      </c>
      <c r="Q72" s="3" t="str">
        <f t="shared" si="32"/>
        <v>N/A</v>
      </c>
      <c r="R72" s="3" t="str">
        <f t="shared" si="33"/>
        <v>N/A</v>
      </c>
      <c r="S72" s="3" t="str">
        <f t="shared" si="34"/>
        <v>N/A</v>
      </c>
      <c r="T72" s="3" t="str">
        <f t="shared" si="35"/>
        <v>N/A</v>
      </c>
      <c r="U72" s="3" t="str">
        <f t="shared" si="36"/>
        <v>N/A</v>
      </c>
      <c r="V72" s="3" t="str">
        <f t="shared" si="37"/>
        <v>N/A</v>
      </c>
      <c r="W72" s="3" t="str">
        <f t="shared" si="38"/>
        <v>N/A</v>
      </c>
      <c r="X72" s="3" t="str">
        <f t="shared" si="39"/>
        <v>N/A</v>
      </c>
      <c r="Y72" s="3" t="str">
        <f t="shared" si="40"/>
        <v>N/A</v>
      </c>
      <c r="Z72" s="3" t="str">
        <f t="shared" si="41"/>
        <v>N/A</v>
      </c>
      <c r="AA72" s="3" t="str">
        <f t="shared" si="42"/>
        <v>N/A</v>
      </c>
      <c r="AB72" s="3" t="str">
        <f t="shared" si="43"/>
        <v>N/A</v>
      </c>
      <c r="AC72" s="3" t="str">
        <f t="shared" si="44"/>
        <v>N/A</v>
      </c>
      <c r="AD72" s="3" t="str">
        <f t="shared" si="45"/>
        <v>N/A</v>
      </c>
      <c r="AE72" s="3" t="str">
        <f t="shared" si="46"/>
        <v>N/A</v>
      </c>
      <c r="AF72" s="3" t="str">
        <f t="shared" si="47"/>
        <v>N/A</v>
      </c>
      <c r="AG72" s="3" t="str">
        <f t="shared" si="48"/>
        <v>N/A</v>
      </c>
      <c r="AH72" s="3" t="str">
        <f t="shared" si="49"/>
        <v>N/A</v>
      </c>
      <c r="AI72" s="3" t="str">
        <f t="shared" si="50"/>
        <v>N/A</v>
      </c>
    </row>
    <row r="73" spans="1:35" x14ac:dyDescent="0.35">
      <c r="A73" t="s">
        <v>175</v>
      </c>
      <c r="B73" t="s">
        <v>183</v>
      </c>
      <c r="C73" t="s">
        <v>1102</v>
      </c>
      <c r="D73" t="s">
        <v>91</v>
      </c>
      <c r="E73">
        <v>273</v>
      </c>
      <c r="F73" t="s">
        <v>1665</v>
      </c>
      <c r="G73">
        <v>0.06</v>
      </c>
      <c r="H73" t="s">
        <v>1197</v>
      </c>
      <c r="I73" s="3" t="str">
        <f t="shared" si="51"/>
        <v>not eligible</v>
      </c>
      <c r="J73" s="3" t="str">
        <f t="shared" si="52"/>
        <v>N/A</v>
      </c>
      <c r="K73" s="3" t="str">
        <f t="shared" si="53"/>
        <v>not eligible</v>
      </c>
      <c r="L73" s="3" t="str">
        <f t="shared" si="27"/>
        <v>not eligible</v>
      </c>
      <c r="M73" s="3" t="str">
        <f t="shared" si="28"/>
        <v>not eligible</v>
      </c>
      <c r="N73" s="3" t="str">
        <f t="shared" si="29"/>
        <v>not eligible</v>
      </c>
      <c r="O73" s="3" t="str">
        <f t="shared" si="30"/>
        <v>not eligible</v>
      </c>
      <c r="P73" s="3" t="str">
        <f t="shared" si="31"/>
        <v>N/A</v>
      </c>
      <c r="Q73" s="3" t="str">
        <f t="shared" si="32"/>
        <v>N/A</v>
      </c>
      <c r="R73" s="3" t="str">
        <f t="shared" si="33"/>
        <v>N/A</v>
      </c>
      <c r="S73" s="3" t="str">
        <f t="shared" si="34"/>
        <v>N/A</v>
      </c>
      <c r="T73" s="3" t="str">
        <f t="shared" si="35"/>
        <v>N/A</v>
      </c>
      <c r="U73" s="3" t="str">
        <f t="shared" si="36"/>
        <v>N/A</v>
      </c>
      <c r="V73" s="3" t="str">
        <f t="shared" si="37"/>
        <v>N/A</v>
      </c>
      <c r="W73" s="3" t="str">
        <f t="shared" si="38"/>
        <v>N/A</v>
      </c>
      <c r="X73" s="3" t="str">
        <f t="shared" si="39"/>
        <v>N/A</v>
      </c>
      <c r="Y73" s="3" t="str">
        <f t="shared" si="40"/>
        <v>N/A</v>
      </c>
      <c r="Z73" s="3" t="str">
        <f t="shared" si="41"/>
        <v>N/A</v>
      </c>
      <c r="AA73" s="3" t="str">
        <f t="shared" si="42"/>
        <v>N/A</v>
      </c>
      <c r="AB73" s="3" t="str">
        <f t="shared" si="43"/>
        <v>N/A</v>
      </c>
      <c r="AC73" s="3" t="str">
        <f t="shared" si="44"/>
        <v>N/A</v>
      </c>
      <c r="AD73" s="3" t="str">
        <f t="shared" si="45"/>
        <v>N/A</v>
      </c>
      <c r="AE73" s="3" t="str">
        <f t="shared" si="46"/>
        <v>N/A</v>
      </c>
      <c r="AF73" s="3" t="str">
        <f t="shared" si="47"/>
        <v>N/A</v>
      </c>
      <c r="AG73" s="3" t="str">
        <f t="shared" si="48"/>
        <v>N/A</v>
      </c>
      <c r="AH73" s="3" t="str">
        <f t="shared" si="49"/>
        <v>N/A</v>
      </c>
      <c r="AI73" s="3" t="str">
        <f t="shared" si="50"/>
        <v>N/A</v>
      </c>
    </row>
    <row r="74" spans="1:35" x14ac:dyDescent="0.35">
      <c r="A74" t="s">
        <v>175</v>
      </c>
      <c r="B74" t="s">
        <v>183</v>
      </c>
      <c r="C74" t="s">
        <v>1131</v>
      </c>
      <c r="D74" t="s">
        <v>134</v>
      </c>
      <c r="E74">
        <v>310</v>
      </c>
      <c r="F74" t="s">
        <v>1695</v>
      </c>
      <c r="G74">
        <v>7.0000000000000007E-2</v>
      </c>
      <c r="H74" t="s">
        <v>1197</v>
      </c>
      <c r="I74" s="3" t="str">
        <f t="shared" si="51"/>
        <v>not eligible</v>
      </c>
      <c r="J74" s="3" t="str">
        <f t="shared" si="52"/>
        <v>N/A</v>
      </c>
      <c r="K74" s="3" t="str">
        <f t="shared" si="53"/>
        <v>not eligible</v>
      </c>
      <c r="L74" s="3" t="str">
        <f t="shared" si="27"/>
        <v>not eligible</v>
      </c>
      <c r="M74" s="3" t="str">
        <f t="shared" si="28"/>
        <v>not eligible</v>
      </c>
      <c r="N74" s="3" t="str">
        <f t="shared" si="29"/>
        <v>not eligible</v>
      </c>
      <c r="O74" s="3" t="str">
        <f t="shared" si="30"/>
        <v>N/A</v>
      </c>
      <c r="P74" s="3" t="str">
        <f t="shared" si="31"/>
        <v>N/A</v>
      </c>
      <c r="Q74" s="3" t="str">
        <f t="shared" si="32"/>
        <v>N/A</v>
      </c>
      <c r="R74" s="3" t="str">
        <f t="shared" si="33"/>
        <v>N/A</v>
      </c>
      <c r="S74" s="3" t="str">
        <f t="shared" si="34"/>
        <v>N/A</v>
      </c>
      <c r="T74" s="3" t="str">
        <f t="shared" si="35"/>
        <v>N/A</v>
      </c>
      <c r="U74" s="3" t="str">
        <f t="shared" si="36"/>
        <v>N/A</v>
      </c>
      <c r="V74" s="3" t="str">
        <f t="shared" si="37"/>
        <v>N/A</v>
      </c>
      <c r="W74" s="3" t="str">
        <f t="shared" si="38"/>
        <v>N/A</v>
      </c>
      <c r="X74" s="3" t="str">
        <f t="shared" si="39"/>
        <v>N/A</v>
      </c>
      <c r="Y74" s="3" t="str">
        <f t="shared" si="40"/>
        <v>N/A</v>
      </c>
      <c r="Z74" s="3" t="str">
        <f t="shared" si="41"/>
        <v>N/A</v>
      </c>
      <c r="AA74" s="3" t="str">
        <f t="shared" si="42"/>
        <v>N/A</v>
      </c>
      <c r="AB74" s="3" t="str">
        <f t="shared" si="43"/>
        <v>N/A</v>
      </c>
      <c r="AC74" s="3" t="str">
        <f t="shared" si="44"/>
        <v>N/A</v>
      </c>
      <c r="AD74" s="3" t="str">
        <f t="shared" si="45"/>
        <v>not eligible</v>
      </c>
      <c r="AE74" s="3" t="str">
        <f t="shared" si="46"/>
        <v>N/A</v>
      </c>
      <c r="AF74" s="3" t="str">
        <f t="shared" si="47"/>
        <v>N/A</v>
      </c>
      <c r="AG74" s="3" t="str">
        <f t="shared" si="48"/>
        <v>N/A</v>
      </c>
      <c r="AH74" s="3" t="str">
        <f t="shared" si="49"/>
        <v>N/A</v>
      </c>
      <c r="AI74" s="3" t="str">
        <f t="shared" si="50"/>
        <v>N/A</v>
      </c>
    </row>
    <row r="75" spans="1:35" x14ac:dyDescent="0.35">
      <c r="A75" t="s">
        <v>175</v>
      </c>
      <c r="B75" t="s">
        <v>183</v>
      </c>
      <c r="C75" t="s">
        <v>623</v>
      </c>
      <c r="D75" t="s">
        <v>134</v>
      </c>
      <c r="E75">
        <v>10</v>
      </c>
      <c r="F75" t="s">
        <v>1722</v>
      </c>
      <c r="G75">
        <v>0</v>
      </c>
      <c r="H75" t="s">
        <v>1197</v>
      </c>
      <c r="I75" s="3" t="str">
        <f t="shared" si="51"/>
        <v>not eligible</v>
      </c>
      <c r="J75" s="3" t="str">
        <f t="shared" si="52"/>
        <v>N/A</v>
      </c>
      <c r="K75" s="3" t="str">
        <f t="shared" si="53"/>
        <v>not eligible</v>
      </c>
      <c r="L75" s="3" t="str">
        <f t="shared" si="27"/>
        <v>not eligible</v>
      </c>
      <c r="M75" s="3" t="str">
        <f t="shared" si="28"/>
        <v>not eligible</v>
      </c>
      <c r="N75" s="3" t="str">
        <f t="shared" si="29"/>
        <v>not eligible</v>
      </c>
      <c r="O75" s="3" t="str">
        <f t="shared" si="30"/>
        <v>N/A</v>
      </c>
      <c r="P75" s="3" t="str">
        <f t="shared" si="31"/>
        <v>N/A</v>
      </c>
      <c r="Q75" s="3" t="str">
        <f t="shared" si="32"/>
        <v>N/A</v>
      </c>
      <c r="R75" s="3" t="str">
        <f t="shared" si="33"/>
        <v>N/A</v>
      </c>
      <c r="S75" s="3" t="str">
        <f t="shared" si="34"/>
        <v>N/A</v>
      </c>
      <c r="T75" s="3" t="str">
        <f t="shared" si="35"/>
        <v>N/A</v>
      </c>
      <c r="U75" s="3" t="str">
        <f t="shared" si="36"/>
        <v>N/A</v>
      </c>
      <c r="V75" s="3" t="str">
        <f t="shared" si="37"/>
        <v>N/A</v>
      </c>
      <c r="W75" s="3" t="str">
        <f t="shared" si="38"/>
        <v>N/A</v>
      </c>
      <c r="X75" s="3" t="str">
        <f t="shared" si="39"/>
        <v>N/A</v>
      </c>
      <c r="Y75" s="3" t="str">
        <f t="shared" si="40"/>
        <v>N/A</v>
      </c>
      <c r="Z75" s="3" t="str">
        <f t="shared" si="41"/>
        <v>N/A</v>
      </c>
      <c r="AA75" s="3" t="str">
        <f t="shared" si="42"/>
        <v>N/A</v>
      </c>
      <c r="AB75" s="3" t="str">
        <f t="shared" si="43"/>
        <v>N/A</v>
      </c>
      <c r="AC75" s="3" t="str">
        <f t="shared" si="44"/>
        <v>N/A</v>
      </c>
      <c r="AD75" s="3" t="str">
        <f t="shared" si="45"/>
        <v>not eligible</v>
      </c>
      <c r="AE75" s="3" t="str">
        <f t="shared" si="46"/>
        <v>N/A</v>
      </c>
      <c r="AF75" s="3" t="str">
        <f t="shared" si="47"/>
        <v>N/A</v>
      </c>
      <c r="AG75" s="3" t="str">
        <f t="shared" si="48"/>
        <v>N/A</v>
      </c>
      <c r="AH75" s="3" t="str">
        <f t="shared" si="49"/>
        <v>N/A</v>
      </c>
      <c r="AI75" s="3" t="str">
        <f t="shared" si="50"/>
        <v>N/A</v>
      </c>
    </row>
    <row r="76" spans="1:35" x14ac:dyDescent="0.35">
      <c r="A76" t="s">
        <v>175</v>
      </c>
      <c r="B76" t="s">
        <v>183</v>
      </c>
      <c r="C76" t="s">
        <v>1028</v>
      </c>
      <c r="D76" t="s">
        <v>133</v>
      </c>
      <c r="E76" s="1">
        <v>3938</v>
      </c>
      <c r="F76" t="s">
        <v>1750</v>
      </c>
      <c r="G76">
        <v>0.84</v>
      </c>
      <c r="H76" t="s">
        <v>1197</v>
      </c>
      <c r="I76" s="3" t="str">
        <f t="shared" si="51"/>
        <v>not eligible</v>
      </c>
      <c r="J76" s="3" t="str">
        <f t="shared" si="52"/>
        <v>N/A</v>
      </c>
      <c r="K76" s="3" t="str">
        <f t="shared" si="53"/>
        <v>not eligible</v>
      </c>
      <c r="L76" s="3" t="str">
        <f t="shared" si="27"/>
        <v>not eligible</v>
      </c>
      <c r="M76" s="3" t="str">
        <f t="shared" si="28"/>
        <v>not eligible</v>
      </c>
      <c r="N76" s="3" t="str">
        <f t="shared" si="29"/>
        <v>not eligible</v>
      </c>
      <c r="O76" s="3" t="str">
        <f t="shared" si="30"/>
        <v>N/A</v>
      </c>
      <c r="P76" s="3" t="str">
        <f t="shared" si="31"/>
        <v>N/A</v>
      </c>
      <c r="Q76" s="3" t="str">
        <f t="shared" si="32"/>
        <v>N/A</v>
      </c>
      <c r="R76" s="3" t="str">
        <f t="shared" si="33"/>
        <v>N/A</v>
      </c>
      <c r="S76" s="3" t="str">
        <f t="shared" si="34"/>
        <v>N/A</v>
      </c>
      <c r="T76" s="3" t="str">
        <f t="shared" si="35"/>
        <v>N/A</v>
      </c>
      <c r="U76" s="3" t="str">
        <f t="shared" si="36"/>
        <v>N/A</v>
      </c>
      <c r="V76" s="3" t="str">
        <f t="shared" si="37"/>
        <v>N/A</v>
      </c>
      <c r="W76" s="3" t="str">
        <f t="shared" si="38"/>
        <v>N/A</v>
      </c>
      <c r="X76" s="3" t="str">
        <f t="shared" si="39"/>
        <v>not eligible</v>
      </c>
      <c r="Y76" s="3" t="str">
        <f t="shared" si="40"/>
        <v>N/A</v>
      </c>
      <c r="Z76" s="3" t="str">
        <f t="shared" si="41"/>
        <v>N/A</v>
      </c>
      <c r="AA76" s="3" t="str">
        <f t="shared" si="42"/>
        <v>N/A</v>
      </c>
      <c r="AB76" s="3" t="str">
        <f t="shared" si="43"/>
        <v>N/A</v>
      </c>
      <c r="AC76" s="3" t="str">
        <f t="shared" si="44"/>
        <v>N/A</v>
      </c>
      <c r="AD76" s="3" t="str">
        <f t="shared" si="45"/>
        <v>N/A</v>
      </c>
      <c r="AE76" s="3" t="str">
        <f t="shared" si="46"/>
        <v>N/A</v>
      </c>
      <c r="AF76" s="3" t="str">
        <f t="shared" si="47"/>
        <v>N/A</v>
      </c>
      <c r="AG76" s="3" t="str">
        <f t="shared" si="48"/>
        <v>N/A</v>
      </c>
      <c r="AH76" s="3" t="str">
        <f t="shared" si="49"/>
        <v>N/A</v>
      </c>
      <c r="AI76" s="3" t="str">
        <f t="shared" si="50"/>
        <v>N/A</v>
      </c>
    </row>
    <row r="77" spans="1:35" x14ac:dyDescent="0.35">
      <c r="A77" t="s">
        <v>175</v>
      </c>
      <c r="B77" t="s">
        <v>183</v>
      </c>
      <c r="C77" t="s">
        <v>582</v>
      </c>
      <c r="D77" t="s">
        <v>133</v>
      </c>
      <c r="E77">
        <v>154</v>
      </c>
      <c r="F77" t="s">
        <v>1666</v>
      </c>
      <c r="G77">
        <v>0.03</v>
      </c>
      <c r="H77" t="s">
        <v>1197</v>
      </c>
      <c r="I77" s="3" t="str">
        <f t="shared" si="51"/>
        <v>not eligible</v>
      </c>
      <c r="J77" s="3" t="str">
        <f t="shared" si="52"/>
        <v>N/A</v>
      </c>
      <c r="K77" s="3" t="str">
        <f t="shared" si="53"/>
        <v>not eligible</v>
      </c>
      <c r="L77" s="3" t="str">
        <f t="shared" si="27"/>
        <v>not eligible</v>
      </c>
      <c r="M77" s="3" t="str">
        <f t="shared" si="28"/>
        <v>not eligible</v>
      </c>
      <c r="N77" s="3" t="str">
        <f t="shared" si="29"/>
        <v>not eligible</v>
      </c>
      <c r="O77" s="3" t="str">
        <f t="shared" si="30"/>
        <v>N/A</v>
      </c>
      <c r="P77" s="3" t="str">
        <f t="shared" si="31"/>
        <v>N/A</v>
      </c>
      <c r="Q77" s="3" t="str">
        <f t="shared" si="32"/>
        <v>N/A</v>
      </c>
      <c r="R77" s="3" t="str">
        <f t="shared" si="33"/>
        <v>N/A</v>
      </c>
      <c r="S77" s="3" t="str">
        <f t="shared" si="34"/>
        <v>N/A</v>
      </c>
      <c r="T77" s="3" t="str">
        <f t="shared" si="35"/>
        <v>N/A</v>
      </c>
      <c r="U77" s="3" t="str">
        <f t="shared" si="36"/>
        <v>N/A</v>
      </c>
      <c r="V77" s="3" t="str">
        <f t="shared" si="37"/>
        <v>N/A</v>
      </c>
      <c r="W77" s="3" t="str">
        <f t="shared" si="38"/>
        <v>N/A</v>
      </c>
      <c r="X77" s="3" t="str">
        <f t="shared" si="39"/>
        <v>not eligible</v>
      </c>
      <c r="Y77" s="3" t="str">
        <f t="shared" si="40"/>
        <v>N/A</v>
      </c>
      <c r="Z77" s="3" t="str">
        <f t="shared" si="41"/>
        <v>N/A</v>
      </c>
      <c r="AA77" s="3" t="str">
        <f t="shared" si="42"/>
        <v>N/A</v>
      </c>
      <c r="AB77" s="3" t="str">
        <f t="shared" si="43"/>
        <v>N/A</v>
      </c>
      <c r="AC77" s="3" t="str">
        <f t="shared" si="44"/>
        <v>N/A</v>
      </c>
      <c r="AD77" s="3" t="str">
        <f t="shared" si="45"/>
        <v>N/A</v>
      </c>
      <c r="AE77" s="3" t="str">
        <f t="shared" si="46"/>
        <v>N/A</v>
      </c>
      <c r="AF77" s="3" t="str">
        <f t="shared" si="47"/>
        <v>N/A</v>
      </c>
      <c r="AG77" s="3" t="str">
        <f t="shared" si="48"/>
        <v>N/A</v>
      </c>
      <c r="AH77" s="3" t="str">
        <f t="shared" si="49"/>
        <v>N/A</v>
      </c>
      <c r="AI77" s="3" t="str">
        <f t="shared" si="50"/>
        <v>N/A</v>
      </c>
    </row>
    <row r="78" spans="1:35" x14ac:dyDescent="0.35">
      <c r="A78" t="s">
        <v>175</v>
      </c>
      <c r="B78" t="s">
        <v>183</v>
      </c>
      <c r="C78" t="s">
        <v>424</v>
      </c>
      <c r="D78" t="s">
        <v>98</v>
      </c>
      <c r="E78" s="1">
        <v>3116</v>
      </c>
      <c r="F78" t="s">
        <v>1677</v>
      </c>
      <c r="G78">
        <v>0.67</v>
      </c>
      <c r="H78" t="s">
        <v>1197</v>
      </c>
      <c r="I78" s="3" t="str">
        <f t="shared" si="51"/>
        <v>not eligible</v>
      </c>
      <c r="J78" s="3" t="str">
        <f t="shared" si="52"/>
        <v>N/A</v>
      </c>
      <c r="K78" s="3" t="str">
        <f t="shared" si="53"/>
        <v>not eligible</v>
      </c>
      <c r="L78" s="3" t="str">
        <f t="shared" si="27"/>
        <v>not eligible</v>
      </c>
      <c r="M78" s="3" t="str">
        <f t="shared" si="28"/>
        <v>not eligible</v>
      </c>
      <c r="N78" s="3" t="str">
        <f t="shared" si="29"/>
        <v>not eligible</v>
      </c>
      <c r="O78" s="3" t="str">
        <f t="shared" si="30"/>
        <v>N/A</v>
      </c>
      <c r="P78" s="3" t="str">
        <f t="shared" si="31"/>
        <v>N/A</v>
      </c>
      <c r="Q78" s="3" t="str">
        <f t="shared" si="32"/>
        <v>N/A</v>
      </c>
      <c r="R78" s="3" t="str">
        <f t="shared" si="33"/>
        <v>N/A</v>
      </c>
      <c r="S78" s="3" t="str">
        <f t="shared" si="34"/>
        <v>N/A</v>
      </c>
      <c r="T78" s="3" t="str">
        <f t="shared" si="35"/>
        <v>N/A</v>
      </c>
      <c r="U78" s="3" t="str">
        <f t="shared" si="36"/>
        <v>N/A</v>
      </c>
      <c r="V78" s="3" t="str">
        <f t="shared" si="37"/>
        <v>N/A</v>
      </c>
      <c r="W78" s="3" t="str">
        <f t="shared" si="38"/>
        <v>N/A</v>
      </c>
      <c r="X78" s="3" t="str">
        <f t="shared" si="39"/>
        <v>N/A</v>
      </c>
      <c r="Y78" s="3" t="str">
        <f t="shared" si="40"/>
        <v>N/A</v>
      </c>
      <c r="Z78" s="3" t="str">
        <f t="shared" si="41"/>
        <v>N/A</v>
      </c>
      <c r="AA78" s="3" t="str">
        <f t="shared" si="42"/>
        <v>not eligible</v>
      </c>
      <c r="AB78" s="3" t="str">
        <f t="shared" si="43"/>
        <v>N/A</v>
      </c>
      <c r="AC78" s="3" t="str">
        <f t="shared" si="44"/>
        <v>N/A</v>
      </c>
      <c r="AD78" s="3" t="str">
        <f t="shared" si="45"/>
        <v>N/A</v>
      </c>
      <c r="AE78" s="3" t="str">
        <f t="shared" si="46"/>
        <v>N/A</v>
      </c>
      <c r="AF78" s="3" t="str">
        <f t="shared" si="47"/>
        <v>N/A</v>
      </c>
      <c r="AG78" s="3" t="str">
        <f t="shared" si="48"/>
        <v>N/A</v>
      </c>
      <c r="AH78" s="3" t="str">
        <f t="shared" si="49"/>
        <v>N/A</v>
      </c>
      <c r="AI78" s="3" t="str">
        <f t="shared" si="50"/>
        <v>N/A</v>
      </c>
    </row>
    <row r="79" spans="1:35" x14ac:dyDescent="0.35">
      <c r="A79" t="s">
        <v>175</v>
      </c>
      <c r="B79" t="s">
        <v>183</v>
      </c>
      <c r="C79" t="s">
        <v>535</v>
      </c>
      <c r="D79" t="s">
        <v>98</v>
      </c>
      <c r="E79">
        <v>66</v>
      </c>
      <c r="F79" t="s">
        <v>1671</v>
      </c>
      <c r="G79">
        <v>0.01</v>
      </c>
      <c r="H79" t="s">
        <v>1197</v>
      </c>
      <c r="I79" s="3" t="str">
        <f t="shared" si="51"/>
        <v>not eligible</v>
      </c>
      <c r="J79" s="3" t="str">
        <f t="shared" si="52"/>
        <v>N/A</v>
      </c>
      <c r="K79" s="3" t="str">
        <f t="shared" si="53"/>
        <v>not eligible</v>
      </c>
      <c r="L79" s="3" t="str">
        <f t="shared" si="27"/>
        <v>not eligible</v>
      </c>
      <c r="M79" s="3" t="str">
        <f t="shared" si="28"/>
        <v>not eligible</v>
      </c>
      <c r="N79" s="3" t="str">
        <f t="shared" si="29"/>
        <v>not eligible</v>
      </c>
      <c r="O79" s="3" t="str">
        <f t="shared" si="30"/>
        <v>N/A</v>
      </c>
      <c r="P79" s="3" t="str">
        <f t="shared" si="31"/>
        <v>N/A</v>
      </c>
      <c r="Q79" s="3" t="str">
        <f t="shared" si="32"/>
        <v>N/A</v>
      </c>
      <c r="R79" s="3" t="str">
        <f t="shared" si="33"/>
        <v>N/A</v>
      </c>
      <c r="S79" s="3" t="str">
        <f t="shared" si="34"/>
        <v>N/A</v>
      </c>
      <c r="T79" s="3" t="str">
        <f t="shared" si="35"/>
        <v>N/A</v>
      </c>
      <c r="U79" s="3" t="str">
        <f t="shared" si="36"/>
        <v>N/A</v>
      </c>
      <c r="V79" s="3" t="str">
        <f t="shared" si="37"/>
        <v>N/A</v>
      </c>
      <c r="W79" s="3" t="str">
        <f t="shared" si="38"/>
        <v>N/A</v>
      </c>
      <c r="X79" s="3" t="str">
        <f t="shared" si="39"/>
        <v>N/A</v>
      </c>
      <c r="Y79" s="3" t="str">
        <f t="shared" si="40"/>
        <v>N/A</v>
      </c>
      <c r="Z79" s="3" t="str">
        <f t="shared" si="41"/>
        <v>N/A</v>
      </c>
      <c r="AA79" s="3" t="str">
        <f t="shared" si="42"/>
        <v>not eligible</v>
      </c>
      <c r="AB79" s="3" t="str">
        <f t="shared" si="43"/>
        <v>N/A</v>
      </c>
      <c r="AC79" s="3" t="str">
        <f t="shared" si="44"/>
        <v>N/A</v>
      </c>
      <c r="AD79" s="3" t="str">
        <f t="shared" si="45"/>
        <v>N/A</v>
      </c>
      <c r="AE79" s="3" t="str">
        <f t="shared" si="46"/>
        <v>N/A</v>
      </c>
      <c r="AF79" s="3" t="str">
        <f t="shared" si="47"/>
        <v>N/A</v>
      </c>
      <c r="AG79" s="3" t="str">
        <f t="shared" si="48"/>
        <v>N/A</v>
      </c>
      <c r="AH79" s="3" t="str">
        <f t="shared" si="49"/>
        <v>N/A</v>
      </c>
      <c r="AI79" s="3" t="str">
        <f t="shared" si="50"/>
        <v>N/A</v>
      </c>
    </row>
    <row r="80" spans="1:35" x14ac:dyDescent="0.35">
      <c r="A80" t="s">
        <v>175</v>
      </c>
      <c r="B80" t="s">
        <v>183</v>
      </c>
      <c r="C80" t="s">
        <v>411</v>
      </c>
      <c r="D80" t="s">
        <v>147</v>
      </c>
      <c r="E80">
        <v>971</v>
      </c>
      <c r="F80" t="s">
        <v>1763</v>
      </c>
      <c r="G80">
        <v>0.21</v>
      </c>
      <c r="H80" t="s">
        <v>1197</v>
      </c>
      <c r="I80" s="3" t="str">
        <f t="shared" si="51"/>
        <v>not eligible</v>
      </c>
      <c r="J80" s="3" t="str">
        <f t="shared" si="52"/>
        <v>N/A</v>
      </c>
      <c r="K80" s="3" t="str">
        <f t="shared" si="53"/>
        <v>not eligible</v>
      </c>
      <c r="L80" s="3" t="str">
        <f t="shared" si="27"/>
        <v>not eligible</v>
      </c>
      <c r="M80" s="3" t="str">
        <f t="shared" si="28"/>
        <v>not eligible</v>
      </c>
      <c r="N80" s="3" t="str">
        <f t="shared" si="29"/>
        <v>not eligible</v>
      </c>
      <c r="O80" s="3" t="str">
        <f t="shared" si="30"/>
        <v>N/A</v>
      </c>
      <c r="P80" s="3" t="str">
        <f t="shared" si="31"/>
        <v>N/A</v>
      </c>
      <c r="Q80" s="3" t="str">
        <f t="shared" si="32"/>
        <v>N/A</v>
      </c>
      <c r="R80" s="3" t="str">
        <f t="shared" si="33"/>
        <v>N/A</v>
      </c>
      <c r="S80" s="3" t="str">
        <f t="shared" si="34"/>
        <v>N/A</v>
      </c>
      <c r="T80" s="3" t="str">
        <f t="shared" si="35"/>
        <v>N/A</v>
      </c>
      <c r="U80" s="3" t="str">
        <f t="shared" si="36"/>
        <v>N/A</v>
      </c>
      <c r="V80" s="3" t="str">
        <f t="shared" si="37"/>
        <v>N/A</v>
      </c>
      <c r="W80" s="3" t="str">
        <f t="shared" si="38"/>
        <v>N/A</v>
      </c>
      <c r="X80" s="3" t="str">
        <f t="shared" si="39"/>
        <v>N/A</v>
      </c>
      <c r="Y80" s="3" t="str">
        <f t="shared" si="40"/>
        <v>N/A</v>
      </c>
      <c r="Z80" s="3" t="str">
        <f t="shared" si="41"/>
        <v>N/A</v>
      </c>
      <c r="AA80" s="3" t="str">
        <f t="shared" si="42"/>
        <v>N/A</v>
      </c>
      <c r="AB80" s="3" t="str">
        <f t="shared" si="43"/>
        <v>N/A</v>
      </c>
      <c r="AC80" s="3" t="str">
        <f t="shared" si="44"/>
        <v>N/A</v>
      </c>
      <c r="AD80" s="3" t="str">
        <f t="shared" si="45"/>
        <v>N/A</v>
      </c>
      <c r="AE80" s="3" t="str">
        <f t="shared" si="46"/>
        <v>N/A</v>
      </c>
      <c r="AF80" s="3" t="str">
        <f t="shared" si="47"/>
        <v>not eligible</v>
      </c>
      <c r="AG80" s="3" t="str">
        <f t="shared" si="48"/>
        <v>N/A</v>
      </c>
      <c r="AH80" s="3" t="str">
        <f t="shared" si="49"/>
        <v>N/A</v>
      </c>
      <c r="AI80" s="3" t="str">
        <f t="shared" si="50"/>
        <v>N/A</v>
      </c>
    </row>
    <row r="81" spans="1:35" x14ac:dyDescent="0.35">
      <c r="A81" t="s">
        <v>175</v>
      </c>
      <c r="B81" t="s">
        <v>183</v>
      </c>
      <c r="C81" t="s">
        <v>506</v>
      </c>
      <c r="D81" t="s">
        <v>147</v>
      </c>
      <c r="E81">
        <v>46</v>
      </c>
      <c r="F81" t="s">
        <v>1671</v>
      </c>
      <c r="G81">
        <v>0.01</v>
      </c>
      <c r="H81" t="s">
        <v>1197</v>
      </c>
      <c r="I81" s="3" t="str">
        <f t="shared" si="51"/>
        <v>not eligible</v>
      </c>
      <c r="J81" s="3" t="str">
        <f t="shared" si="52"/>
        <v>N/A</v>
      </c>
      <c r="K81" s="3" t="str">
        <f t="shared" si="53"/>
        <v>not eligible</v>
      </c>
      <c r="L81" s="3" t="str">
        <f t="shared" si="27"/>
        <v>not eligible</v>
      </c>
      <c r="M81" s="3" t="str">
        <f t="shared" si="28"/>
        <v>not eligible</v>
      </c>
      <c r="N81" s="3" t="str">
        <f t="shared" si="29"/>
        <v>not eligible</v>
      </c>
      <c r="O81" s="3" t="str">
        <f t="shared" si="30"/>
        <v>N/A</v>
      </c>
      <c r="P81" s="3" t="str">
        <f t="shared" si="31"/>
        <v>N/A</v>
      </c>
      <c r="Q81" s="3" t="str">
        <f t="shared" si="32"/>
        <v>N/A</v>
      </c>
      <c r="R81" s="3" t="str">
        <f t="shared" si="33"/>
        <v>N/A</v>
      </c>
      <c r="S81" s="3" t="str">
        <f t="shared" si="34"/>
        <v>N/A</v>
      </c>
      <c r="T81" s="3" t="str">
        <f t="shared" si="35"/>
        <v>N/A</v>
      </c>
      <c r="U81" s="3" t="str">
        <f t="shared" si="36"/>
        <v>N/A</v>
      </c>
      <c r="V81" s="3" t="str">
        <f t="shared" si="37"/>
        <v>N/A</v>
      </c>
      <c r="W81" s="3" t="str">
        <f t="shared" si="38"/>
        <v>N/A</v>
      </c>
      <c r="X81" s="3" t="str">
        <f t="shared" si="39"/>
        <v>N/A</v>
      </c>
      <c r="Y81" s="3" t="str">
        <f t="shared" si="40"/>
        <v>N/A</v>
      </c>
      <c r="Z81" s="3" t="str">
        <f t="shared" si="41"/>
        <v>N/A</v>
      </c>
      <c r="AA81" s="3" t="str">
        <f t="shared" si="42"/>
        <v>N/A</v>
      </c>
      <c r="AB81" s="3" t="str">
        <f t="shared" si="43"/>
        <v>N/A</v>
      </c>
      <c r="AC81" s="3" t="str">
        <f t="shared" si="44"/>
        <v>N/A</v>
      </c>
      <c r="AD81" s="3" t="str">
        <f t="shared" si="45"/>
        <v>N/A</v>
      </c>
      <c r="AE81" s="3" t="str">
        <f t="shared" si="46"/>
        <v>N/A</v>
      </c>
      <c r="AF81" s="3" t="str">
        <f t="shared" si="47"/>
        <v>not eligible</v>
      </c>
      <c r="AG81" s="3" t="str">
        <f t="shared" si="48"/>
        <v>N/A</v>
      </c>
      <c r="AH81" s="3" t="str">
        <f t="shared" si="49"/>
        <v>N/A</v>
      </c>
      <c r="AI81" s="3" t="str">
        <f t="shared" si="50"/>
        <v>N/A</v>
      </c>
    </row>
    <row r="82" spans="1:35" x14ac:dyDescent="0.35">
      <c r="A82" t="s">
        <v>175</v>
      </c>
      <c r="B82" t="s">
        <v>183</v>
      </c>
      <c r="C82" t="s">
        <v>625</v>
      </c>
      <c r="D82" t="s">
        <v>92</v>
      </c>
      <c r="E82" s="1">
        <v>5575</v>
      </c>
      <c r="F82" t="s">
        <v>1672</v>
      </c>
      <c r="G82">
        <v>1.19</v>
      </c>
      <c r="H82" t="s">
        <v>1197</v>
      </c>
      <c r="I82" s="3" t="str">
        <f t="shared" si="51"/>
        <v>not eligible</v>
      </c>
      <c r="J82" s="3" t="str">
        <f t="shared" si="52"/>
        <v>N/A</v>
      </c>
      <c r="K82" s="3" t="str">
        <f t="shared" si="53"/>
        <v>not eligible</v>
      </c>
      <c r="L82" s="3" t="str">
        <f t="shared" si="27"/>
        <v>not eligible</v>
      </c>
      <c r="M82" s="3" t="str">
        <f t="shared" si="28"/>
        <v>not eligible</v>
      </c>
      <c r="N82" s="3" t="str">
        <f t="shared" si="29"/>
        <v>not eligible</v>
      </c>
      <c r="O82" s="3" t="str">
        <f t="shared" si="30"/>
        <v>N/A</v>
      </c>
      <c r="P82" s="3" t="str">
        <f t="shared" si="31"/>
        <v>N/A</v>
      </c>
      <c r="Q82" s="3" t="str">
        <f t="shared" si="32"/>
        <v>N/A</v>
      </c>
      <c r="R82" s="3" t="str">
        <f t="shared" si="33"/>
        <v>N/A</v>
      </c>
      <c r="S82" s="3" t="str">
        <f t="shared" si="34"/>
        <v>N/A</v>
      </c>
      <c r="T82" s="3" t="str">
        <f t="shared" si="35"/>
        <v>N/A</v>
      </c>
      <c r="U82" s="3" t="str">
        <f t="shared" si="36"/>
        <v>N/A</v>
      </c>
      <c r="V82" s="3" t="str">
        <f t="shared" si="37"/>
        <v>N/A</v>
      </c>
      <c r="W82" s="3" t="str">
        <f t="shared" si="38"/>
        <v>N/A</v>
      </c>
      <c r="X82" s="3" t="str">
        <f t="shared" si="39"/>
        <v>N/A</v>
      </c>
      <c r="Y82" s="3" t="str">
        <f t="shared" si="40"/>
        <v>N/A</v>
      </c>
      <c r="Z82" s="3" t="str">
        <f t="shared" si="41"/>
        <v>not eligible</v>
      </c>
      <c r="AA82" s="3" t="str">
        <f t="shared" si="42"/>
        <v>N/A</v>
      </c>
      <c r="AB82" s="3" t="str">
        <f t="shared" si="43"/>
        <v>N/A</v>
      </c>
      <c r="AC82" s="3" t="str">
        <f t="shared" si="44"/>
        <v>N/A</v>
      </c>
      <c r="AD82" s="3" t="str">
        <f t="shared" si="45"/>
        <v>N/A</v>
      </c>
      <c r="AE82" s="3" t="str">
        <f t="shared" si="46"/>
        <v>N/A</v>
      </c>
      <c r="AF82" s="3" t="str">
        <f t="shared" si="47"/>
        <v>N/A</v>
      </c>
      <c r="AG82" s="3" t="str">
        <f t="shared" si="48"/>
        <v>N/A</v>
      </c>
      <c r="AH82" s="3" t="str">
        <f t="shared" si="49"/>
        <v>N/A</v>
      </c>
      <c r="AI82" s="3" t="str">
        <f t="shared" si="50"/>
        <v>N/A</v>
      </c>
    </row>
    <row r="83" spans="1:35" x14ac:dyDescent="0.35">
      <c r="A83" t="s">
        <v>175</v>
      </c>
      <c r="B83" t="s">
        <v>183</v>
      </c>
      <c r="C83" t="s">
        <v>764</v>
      </c>
      <c r="D83" t="s">
        <v>92</v>
      </c>
      <c r="E83">
        <v>110</v>
      </c>
      <c r="F83" t="s">
        <v>1673</v>
      </c>
      <c r="G83">
        <v>0.02</v>
      </c>
      <c r="H83" t="s">
        <v>1197</v>
      </c>
      <c r="I83" s="3" t="str">
        <f t="shared" si="51"/>
        <v>not eligible</v>
      </c>
      <c r="J83" s="3" t="str">
        <f t="shared" si="52"/>
        <v>N/A</v>
      </c>
      <c r="K83" s="3" t="str">
        <f t="shared" si="53"/>
        <v>not eligible</v>
      </c>
      <c r="L83" s="3" t="str">
        <f t="shared" si="27"/>
        <v>not eligible</v>
      </c>
      <c r="M83" s="3" t="str">
        <f t="shared" si="28"/>
        <v>not eligible</v>
      </c>
      <c r="N83" s="3" t="str">
        <f t="shared" si="29"/>
        <v>not eligible</v>
      </c>
      <c r="O83" s="3" t="str">
        <f t="shared" si="30"/>
        <v>N/A</v>
      </c>
      <c r="P83" s="3" t="str">
        <f t="shared" si="31"/>
        <v>N/A</v>
      </c>
      <c r="Q83" s="3" t="str">
        <f t="shared" si="32"/>
        <v>N/A</v>
      </c>
      <c r="R83" s="3" t="str">
        <f t="shared" si="33"/>
        <v>N/A</v>
      </c>
      <c r="S83" s="3" t="str">
        <f t="shared" si="34"/>
        <v>N/A</v>
      </c>
      <c r="T83" s="3" t="str">
        <f t="shared" si="35"/>
        <v>N/A</v>
      </c>
      <c r="U83" s="3" t="str">
        <f t="shared" si="36"/>
        <v>N/A</v>
      </c>
      <c r="V83" s="3" t="str">
        <f t="shared" si="37"/>
        <v>N/A</v>
      </c>
      <c r="W83" s="3" t="str">
        <f t="shared" si="38"/>
        <v>N/A</v>
      </c>
      <c r="X83" s="3" t="str">
        <f t="shared" si="39"/>
        <v>N/A</v>
      </c>
      <c r="Y83" s="3" t="str">
        <f t="shared" si="40"/>
        <v>N/A</v>
      </c>
      <c r="Z83" s="3" t="str">
        <f t="shared" si="41"/>
        <v>not eligible</v>
      </c>
      <c r="AA83" s="3" t="str">
        <f t="shared" si="42"/>
        <v>N/A</v>
      </c>
      <c r="AB83" s="3" t="str">
        <f t="shared" si="43"/>
        <v>N/A</v>
      </c>
      <c r="AC83" s="3" t="str">
        <f t="shared" si="44"/>
        <v>N/A</v>
      </c>
      <c r="AD83" s="3" t="str">
        <f t="shared" si="45"/>
        <v>N/A</v>
      </c>
      <c r="AE83" s="3" t="str">
        <f t="shared" si="46"/>
        <v>N/A</v>
      </c>
      <c r="AF83" s="3" t="str">
        <f t="shared" si="47"/>
        <v>N/A</v>
      </c>
      <c r="AG83" s="3" t="str">
        <f t="shared" si="48"/>
        <v>N/A</v>
      </c>
      <c r="AH83" s="3" t="str">
        <f t="shared" si="49"/>
        <v>N/A</v>
      </c>
      <c r="AI83" s="3" t="str">
        <f t="shared" si="50"/>
        <v>N/A</v>
      </c>
    </row>
    <row r="84" spans="1:35" x14ac:dyDescent="0.35">
      <c r="A84" t="s">
        <v>175</v>
      </c>
      <c r="B84" t="s">
        <v>183</v>
      </c>
      <c r="C84" t="s">
        <v>864</v>
      </c>
      <c r="D84" t="s">
        <v>118</v>
      </c>
      <c r="E84" s="1">
        <v>157232</v>
      </c>
      <c r="F84" t="s">
        <v>1740</v>
      </c>
      <c r="G84">
        <v>33.619999999999997</v>
      </c>
      <c r="H84" t="s">
        <v>187</v>
      </c>
      <c r="I84" s="3">
        <f t="shared" si="51"/>
        <v>481129.92</v>
      </c>
      <c r="J84" s="3" t="str">
        <f t="shared" si="52"/>
        <v>N/A</v>
      </c>
      <c r="K84" s="3">
        <f t="shared" si="53"/>
        <v>471696</v>
      </c>
      <c r="L84" s="3">
        <f t="shared" si="27"/>
        <v>481129.92</v>
      </c>
      <c r="M84" s="3">
        <f t="shared" si="28"/>
        <v>490563.84000000003</v>
      </c>
      <c r="N84" s="3">
        <f t="shared" si="29"/>
        <v>496853.12</v>
      </c>
      <c r="O84" s="3" t="str">
        <f t="shared" si="30"/>
        <v>N/A</v>
      </c>
      <c r="P84" s="3">
        <f t="shared" si="31"/>
        <v>481129.92</v>
      </c>
      <c r="Q84" s="3" t="str">
        <f t="shared" si="32"/>
        <v>N/A</v>
      </c>
      <c r="R84" s="3" t="str">
        <f t="shared" si="33"/>
        <v>N/A</v>
      </c>
      <c r="S84" s="3" t="str">
        <f t="shared" si="34"/>
        <v>N/A</v>
      </c>
      <c r="T84" s="3" t="str">
        <f t="shared" si="35"/>
        <v>N/A</v>
      </c>
      <c r="U84" s="3" t="str">
        <f t="shared" si="36"/>
        <v>N/A</v>
      </c>
      <c r="V84" s="3" t="str">
        <f t="shared" si="37"/>
        <v>N/A</v>
      </c>
      <c r="W84" s="3" t="str">
        <f t="shared" si="38"/>
        <v>N/A</v>
      </c>
      <c r="X84" s="3" t="str">
        <f t="shared" si="39"/>
        <v>N/A</v>
      </c>
      <c r="Y84" s="3" t="str">
        <f t="shared" si="40"/>
        <v>N/A</v>
      </c>
      <c r="Z84" s="3" t="str">
        <f t="shared" si="41"/>
        <v>N/A</v>
      </c>
      <c r="AA84" s="3" t="str">
        <f t="shared" si="42"/>
        <v>N/A</v>
      </c>
      <c r="AB84" s="3" t="str">
        <f t="shared" si="43"/>
        <v>N/A</v>
      </c>
      <c r="AC84" s="3" t="str">
        <f t="shared" si="44"/>
        <v>N/A</v>
      </c>
      <c r="AD84" s="3" t="str">
        <f t="shared" si="45"/>
        <v>N/A</v>
      </c>
      <c r="AE84" s="3" t="str">
        <f t="shared" si="46"/>
        <v>N/A</v>
      </c>
      <c r="AF84" s="3" t="str">
        <f t="shared" si="47"/>
        <v>N/A</v>
      </c>
      <c r="AG84" s="3" t="str">
        <f t="shared" si="48"/>
        <v>N/A</v>
      </c>
      <c r="AH84" s="3" t="str">
        <f t="shared" si="49"/>
        <v>N/A</v>
      </c>
      <c r="AI84" s="3" t="str">
        <f t="shared" si="50"/>
        <v>N/A</v>
      </c>
    </row>
    <row r="85" spans="1:35" x14ac:dyDescent="0.35">
      <c r="A85" t="s">
        <v>175</v>
      </c>
      <c r="B85" t="s">
        <v>183</v>
      </c>
      <c r="C85" t="s">
        <v>250</v>
      </c>
      <c r="D85" t="s">
        <v>123</v>
      </c>
      <c r="E85">
        <v>806</v>
      </c>
      <c r="F85" t="s">
        <v>1703</v>
      </c>
      <c r="G85">
        <v>0.17</v>
      </c>
      <c r="H85" t="s">
        <v>187</v>
      </c>
      <c r="I85" s="3" t="str">
        <f t="shared" si="51"/>
        <v>not eligible</v>
      </c>
      <c r="J85" s="3">
        <f t="shared" si="52"/>
        <v>2466.36</v>
      </c>
      <c r="K85" s="3">
        <f t="shared" si="53"/>
        <v>2418</v>
      </c>
      <c r="L85" s="3">
        <f t="shared" si="27"/>
        <v>2466.36</v>
      </c>
      <c r="M85" s="3">
        <f t="shared" si="28"/>
        <v>2514.7200000000003</v>
      </c>
      <c r="N85" s="3">
        <f t="shared" si="29"/>
        <v>2546.96</v>
      </c>
      <c r="O85" s="3" t="str">
        <f t="shared" si="30"/>
        <v>N/A</v>
      </c>
      <c r="P85" s="3" t="str">
        <f t="shared" si="31"/>
        <v>N/A</v>
      </c>
      <c r="Q85" s="3" t="str">
        <f t="shared" si="32"/>
        <v>N/A</v>
      </c>
      <c r="R85" s="3" t="str">
        <f t="shared" si="33"/>
        <v>N/A</v>
      </c>
      <c r="S85" s="3" t="str">
        <f t="shared" si="34"/>
        <v>N/A</v>
      </c>
      <c r="T85" s="3" t="str">
        <f t="shared" si="35"/>
        <v>N/A</v>
      </c>
      <c r="U85" s="3" t="str">
        <f t="shared" si="36"/>
        <v>N/A</v>
      </c>
      <c r="V85" s="3">
        <f t="shared" si="37"/>
        <v>2466.36</v>
      </c>
      <c r="W85" s="3" t="str">
        <f t="shared" si="38"/>
        <v>N/A</v>
      </c>
      <c r="X85" s="3" t="str">
        <f t="shared" si="39"/>
        <v>N/A</v>
      </c>
      <c r="Y85" s="3" t="str">
        <f t="shared" si="40"/>
        <v>N/A</v>
      </c>
      <c r="Z85" s="3" t="str">
        <f t="shared" si="41"/>
        <v>N/A</v>
      </c>
      <c r="AA85" s="3" t="str">
        <f t="shared" si="42"/>
        <v>N/A</v>
      </c>
      <c r="AB85" s="3" t="str">
        <f t="shared" si="43"/>
        <v>N/A</v>
      </c>
      <c r="AC85" s="3" t="str">
        <f t="shared" si="44"/>
        <v>N/A</v>
      </c>
      <c r="AD85" s="3" t="str">
        <f t="shared" si="45"/>
        <v>N/A</v>
      </c>
      <c r="AE85" s="3" t="str">
        <f t="shared" si="46"/>
        <v>N/A</v>
      </c>
      <c r="AF85" s="3" t="str">
        <f t="shared" si="47"/>
        <v>N/A</v>
      </c>
      <c r="AG85" s="3" t="str">
        <f t="shared" si="48"/>
        <v>N/A</v>
      </c>
      <c r="AH85" s="3" t="str">
        <f t="shared" si="49"/>
        <v>N/A</v>
      </c>
      <c r="AI85" s="3" t="str">
        <f t="shared" si="50"/>
        <v>N/A</v>
      </c>
    </row>
    <row r="86" spans="1:35" x14ac:dyDescent="0.35">
      <c r="A86" t="s">
        <v>175</v>
      </c>
      <c r="B86" t="s">
        <v>183</v>
      </c>
      <c r="C86" t="s">
        <v>476</v>
      </c>
      <c r="D86" t="s">
        <v>118</v>
      </c>
      <c r="E86">
        <v>365</v>
      </c>
      <c r="F86" t="s">
        <v>1669</v>
      </c>
      <c r="G86">
        <v>0.08</v>
      </c>
      <c r="H86" t="s">
        <v>1197</v>
      </c>
      <c r="I86" s="3" t="str">
        <f t="shared" si="51"/>
        <v>not eligible</v>
      </c>
      <c r="J86" s="3" t="str">
        <f t="shared" si="52"/>
        <v>N/A</v>
      </c>
      <c r="K86" s="3" t="str">
        <f t="shared" si="53"/>
        <v>not eligible</v>
      </c>
      <c r="L86" s="3" t="str">
        <f t="shared" si="27"/>
        <v>not eligible</v>
      </c>
      <c r="M86" s="3" t="str">
        <f t="shared" si="28"/>
        <v>not eligible</v>
      </c>
      <c r="N86" s="3" t="str">
        <f t="shared" si="29"/>
        <v>not eligible</v>
      </c>
      <c r="O86" s="3" t="str">
        <f t="shared" si="30"/>
        <v>N/A</v>
      </c>
      <c r="P86" s="3" t="str">
        <f t="shared" si="31"/>
        <v>not eligible</v>
      </c>
      <c r="Q86" s="3" t="str">
        <f t="shared" si="32"/>
        <v>N/A</v>
      </c>
      <c r="R86" s="3" t="str">
        <f t="shared" si="33"/>
        <v>N/A</v>
      </c>
      <c r="S86" s="3" t="str">
        <f t="shared" si="34"/>
        <v>N/A</v>
      </c>
      <c r="T86" s="3" t="str">
        <f t="shared" si="35"/>
        <v>N/A</v>
      </c>
      <c r="U86" s="3" t="str">
        <f t="shared" si="36"/>
        <v>N/A</v>
      </c>
      <c r="V86" s="3" t="str">
        <f t="shared" si="37"/>
        <v>N/A</v>
      </c>
      <c r="W86" s="3" t="str">
        <f t="shared" si="38"/>
        <v>N/A</v>
      </c>
      <c r="X86" s="3" t="str">
        <f t="shared" si="39"/>
        <v>N/A</v>
      </c>
      <c r="Y86" s="3" t="str">
        <f t="shared" si="40"/>
        <v>N/A</v>
      </c>
      <c r="Z86" s="3" t="str">
        <f t="shared" si="41"/>
        <v>N/A</v>
      </c>
      <c r="AA86" s="3" t="str">
        <f t="shared" si="42"/>
        <v>N/A</v>
      </c>
      <c r="AB86" s="3" t="str">
        <f t="shared" si="43"/>
        <v>N/A</v>
      </c>
      <c r="AC86" s="3" t="str">
        <f t="shared" si="44"/>
        <v>N/A</v>
      </c>
      <c r="AD86" s="3" t="str">
        <f t="shared" si="45"/>
        <v>N/A</v>
      </c>
      <c r="AE86" s="3" t="str">
        <f t="shared" si="46"/>
        <v>N/A</v>
      </c>
      <c r="AF86" s="3" t="str">
        <f t="shared" si="47"/>
        <v>N/A</v>
      </c>
      <c r="AG86" s="3" t="str">
        <f t="shared" si="48"/>
        <v>N/A</v>
      </c>
      <c r="AH86" s="3" t="str">
        <f t="shared" si="49"/>
        <v>N/A</v>
      </c>
      <c r="AI86" s="3" t="str">
        <f t="shared" si="50"/>
        <v>N/A</v>
      </c>
    </row>
    <row r="87" spans="1:35" x14ac:dyDescent="0.35">
      <c r="A87" t="s">
        <v>175</v>
      </c>
      <c r="B87" t="s">
        <v>183</v>
      </c>
      <c r="C87" t="s">
        <v>364</v>
      </c>
      <c r="D87" t="s">
        <v>118</v>
      </c>
      <c r="E87">
        <v>535</v>
      </c>
      <c r="F87" t="s">
        <v>1690</v>
      </c>
      <c r="G87">
        <v>0.11</v>
      </c>
      <c r="H87" t="s">
        <v>1197</v>
      </c>
      <c r="I87" s="3" t="str">
        <f t="shared" si="51"/>
        <v>not eligible</v>
      </c>
      <c r="J87" s="3" t="str">
        <f t="shared" si="52"/>
        <v>N/A</v>
      </c>
      <c r="K87" s="3" t="str">
        <f t="shared" si="53"/>
        <v>not eligible</v>
      </c>
      <c r="L87" s="3" t="str">
        <f t="shared" si="27"/>
        <v>not eligible</v>
      </c>
      <c r="M87" s="3" t="str">
        <f t="shared" si="28"/>
        <v>not eligible</v>
      </c>
      <c r="N87" s="3" t="str">
        <f t="shared" si="29"/>
        <v>not eligible</v>
      </c>
      <c r="O87" s="3" t="str">
        <f t="shared" si="30"/>
        <v>N/A</v>
      </c>
      <c r="P87" s="3" t="str">
        <f t="shared" si="31"/>
        <v>not eligible</v>
      </c>
      <c r="Q87" s="3" t="str">
        <f t="shared" si="32"/>
        <v>N/A</v>
      </c>
      <c r="R87" s="3" t="str">
        <f t="shared" si="33"/>
        <v>N/A</v>
      </c>
      <c r="S87" s="3" t="str">
        <f t="shared" si="34"/>
        <v>N/A</v>
      </c>
      <c r="T87" s="3" t="str">
        <f t="shared" si="35"/>
        <v>N/A</v>
      </c>
      <c r="U87" s="3" t="str">
        <f t="shared" si="36"/>
        <v>N/A</v>
      </c>
      <c r="V87" s="3" t="str">
        <f t="shared" si="37"/>
        <v>N/A</v>
      </c>
      <c r="W87" s="3" t="str">
        <f t="shared" si="38"/>
        <v>N/A</v>
      </c>
      <c r="X87" s="3" t="str">
        <f t="shared" si="39"/>
        <v>N/A</v>
      </c>
      <c r="Y87" s="3" t="str">
        <f t="shared" si="40"/>
        <v>N/A</v>
      </c>
      <c r="Z87" s="3" t="str">
        <f t="shared" si="41"/>
        <v>N/A</v>
      </c>
      <c r="AA87" s="3" t="str">
        <f t="shared" si="42"/>
        <v>N/A</v>
      </c>
      <c r="AB87" s="3" t="str">
        <f t="shared" si="43"/>
        <v>N/A</v>
      </c>
      <c r="AC87" s="3" t="str">
        <f t="shared" si="44"/>
        <v>N/A</v>
      </c>
      <c r="AD87" s="3" t="str">
        <f t="shared" si="45"/>
        <v>N/A</v>
      </c>
      <c r="AE87" s="3" t="str">
        <f t="shared" si="46"/>
        <v>N/A</v>
      </c>
      <c r="AF87" s="3" t="str">
        <f t="shared" si="47"/>
        <v>N/A</v>
      </c>
      <c r="AG87" s="3" t="str">
        <f t="shared" si="48"/>
        <v>N/A</v>
      </c>
      <c r="AH87" s="3" t="str">
        <f t="shared" si="49"/>
        <v>N/A</v>
      </c>
      <c r="AI87" s="3" t="str">
        <f t="shared" si="50"/>
        <v>N/A</v>
      </c>
    </row>
    <row r="88" spans="1:35" x14ac:dyDescent="0.35">
      <c r="A88" t="s">
        <v>175</v>
      </c>
      <c r="B88" t="s">
        <v>183</v>
      </c>
      <c r="C88" t="s">
        <v>620</v>
      </c>
      <c r="D88" t="s">
        <v>123</v>
      </c>
      <c r="E88">
        <v>582</v>
      </c>
      <c r="F88" t="s">
        <v>1693</v>
      </c>
      <c r="G88">
        <v>0.12</v>
      </c>
      <c r="H88" t="s">
        <v>1197</v>
      </c>
      <c r="I88" s="3" t="str">
        <f t="shared" si="51"/>
        <v>not eligible</v>
      </c>
      <c r="J88" s="3" t="str">
        <f t="shared" si="52"/>
        <v>N/A</v>
      </c>
      <c r="K88" s="3" t="str">
        <f t="shared" si="53"/>
        <v>not eligible</v>
      </c>
      <c r="L88" s="3" t="str">
        <f t="shared" si="27"/>
        <v>not eligible</v>
      </c>
      <c r="M88" s="3" t="str">
        <f t="shared" si="28"/>
        <v>not eligible</v>
      </c>
      <c r="N88" s="3" t="str">
        <f t="shared" si="29"/>
        <v>not eligible</v>
      </c>
      <c r="O88" s="3" t="str">
        <f t="shared" si="30"/>
        <v>N/A</v>
      </c>
      <c r="P88" s="3" t="str">
        <f t="shared" si="31"/>
        <v>N/A</v>
      </c>
      <c r="Q88" s="3" t="str">
        <f t="shared" si="32"/>
        <v>N/A</v>
      </c>
      <c r="R88" s="3" t="str">
        <f t="shared" si="33"/>
        <v>N/A</v>
      </c>
      <c r="S88" s="3" t="str">
        <f t="shared" si="34"/>
        <v>N/A</v>
      </c>
      <c r="T88" s="3" t="str">
        <f t="shared" si="35"/>
        <v>N/A</v>
      </c>
      <c r="U88" s="3" t="str">
        <f t="shared" si="36"/>
        <v>N/A</v>
      </c>
      <c r="V88" s="3" t="str">
        <f t="shared" si="37"/>
        <v>not eligible</v>
      </c>
      <c r="W88" s="3" t="str">
        <f t="shared" si="38"/>
        <v>N/A</v>
      </c>
      <c r="X88" s="3" t="str">
        <f t="shared" si="39"/>
        <v>N/A</v>
      </c>
      <c r="Y88" s="3" t="str">
        <f t="shared" si="40"/>
        <v>N/A</v>
      </c>
      <c r="Z88" s="3" t="str">
        <f t="shared" si="41"/>
        <v>N/A</v>
      </c>
      <c r="AA88" s="3" t="str">
        <f t="shared" si="42"/>
        <v>N/A</v>
      </c>
      <c r="AB88" s="3" t="str">
        <f t="shared" si="43"/>
        <v>N/A</v>
      </c>
      <c r="AC88" s="3" t="str">
        <f t="shared" si="44"/>
        <v>N/A</v>
      </c>
      <c r="AD88" s="3" t="str">
        <f t="shared" si="45"/>
        <v>N/A</v>
      </c>
      <c r="AE88" s="3" t="str">
        <f t="shared" si="46"/>
        <v>N/A</v>
      </c>
      <c r="AF88" s="3" t="str">
        <f t="shared" si="47"/>
        <v>N/A</v>
      </c>
      <c r="AG88" s="3" t="str">
        <f t="shared" si="48"/>
        <v>N/A</v>
      </c>
      <c r="AH88" s="3" t="str">
        <f t="shared" si="49"/>
        <v>N/A</v>
      </c>
      <c r="AI88" s="3" t="str">
        <f t="shared" si="50"/>
        <v>N/A</v>
      </c>
    </row>
    <row r="89" spans="1:35" x14ac:dyDescent="0.35">
      <c r="A89" t="s">
        <v>175</v>
      </c>
      <c r="B89" t="s">
        <v>183</v>
      </c>
      <c r="C89" t="s">
        <v>866</v>
      </c>
      <c r="D89" t="s">
        <v>97</v>
      </c>
      <c r="E89" s="1">
        <v>6980</v>
      </c>
      <c r="F89" t="s">
        <v>1735</v>
      </c>
      <c r="G89">
        <v>1.49</v>
      </c>
      <c r="H89" t="s">
        <v>1197</v>
      </c>
      <c r="I89" s="3" t="str">
        <f t="shared" si="51"/>
        <v>not eligible</v>
      </c>
      <c r="J89" s="3" t="str">
        <f t="shared" si="52"/>
        <v>N/A</v>
      </c>
      <c r="K89" s="3" t="str">
        <f t="shared" si="53"/>
        <v>not eligible</v>
      </c>
      <c r="L89" s="3" t="str">
        <f t="shared" si="27"/>
        <v>not eligible</v>
      </c>
      <c r="M89" s="3" t="str">
        <f t="shared" si="28"/>
        <v>not eligible</v>
      </c>
      <c r="N89" s="3" t="str">
        <f t="shared" si="29"/>
        <v>not eligible</v>
      </c>
      <c r="O89" s="3" t="str">
        <f t="shared" si="30"/>
        <v>N/A</v>
      </c>
      <c r="P89" s="3" t="str">
        <f t="shared" si="31"/>
        <v>N/A</v>
      </c>
      <c r="Q89" s="3" t="str">
        <f t="shared" si="32"/>
        <v>N/A</v>
      </c>
      <c r="R89" s="3" t="str">
        <f t="shared" si="33"/>
        <v>N/A</v>
      </c>
      <c r="S89" s="3" t="str">
        <f t="shared" si="34"/>
        <v>N/A</v>
      </c>
      <c r="T89" s="3" t="str">
        <f t="shared" si="35"/>
        <v>N/A</v>
      </c>
      <c r="U89" s="3" t="str">
        <f t="shared" si="36"/>
        <v>N/A</v>
      </c>
      <c r="V89" s="3" t="str">
        <f t="shared" si="37"/>
        <v>N/A</v>
      </c>
      <c r="W89" s="3" t="str">
        <f t="shared" si="38"/>
        <v>N/A</v>
      </c>
      <c r="X89" s="3" t="str">
        <f t="shared" si="39"/>
        <v>N/A</v>
      </c>
      <c r="Y89" s="3" t="str">
        <f t="shared" si="40"/>
        <v>N/A</v>
      </c>
      <c r="Z89" s="3" t="str">
        <f t="shared" si="41"/>
        <v>N/A</v>
      </c>
      <c r="AA89" s="3" t="str">
        <f t="shared" si="42"/>
        <v>N/A</v>
      </c>
      <c r="AB89" s="3" t="str">
        <f t="shared" si="43"/>
        <v>N/A</v>
      </c>
      <c r="AC89" s="3" t="str">
        <f t="shared" si="44"/>
        <v>N/A</v>
      </c>
      <c r="AD89" s="3" t="str">
        <f t="shared" si="45"/>
        <v>N/A</v>
      </c>
      <c r="AE89" s="3" t="str">
        <f t="shared" si="46"/>
        <v>not eligible</v>
      </c>
      <c r="AF89" s="3" t="str">
        <f t="shared" si="47"/>
        <v>N/A</v>
      </c>
      <c r="AG89" s="3" t="str">
        <f t="shared" si="48"/>
        <v>N/A</v>
      </c>
      <c r="AH89" s="3" t="str">
        <f t="shared" si="49"/>
        <v>N/A</v>
      </c>
      <c r="AI89" s="3" t="str">
        <f t="shared" si="50"/>
        <v>N/A</v>
      </c>
    </row>
    <row r="90" spans="1:35" x14ac:dyDescent="0.35">
      <c r="A90" t="s">
        <v>175</v>
      </c>
      <c r="B90" t="s">
        <v>183</v>
      </c>
      <c r="C90" t="s">
        <v>850</v>
      </c>
      <c r="D90" t="s">
        <v>97</v>
      </c>
      <c r="E90">
        <v>87</v>
      </c>
      <c r="F90" t="s">
        <v>1673</v>
      </c>
      <c r="G90">
        <v>0.02</v>
      </c>
      <c r="H90" t="s">
        <v>1197</v>
      </c>
      <c r="I90" s="3" t="str">
        <f t="shared" si="51"/>
        <v>not eligible</v>
      </c>
      <c r="J90" s="3" t="str">
        <f t="shared" si="52"/>
        <v>N/A</v>
      </c>
      <c r="K90" s="3" t="str">
        <f t="shared" si="53"/>
        <v>not eligible</v>
      </c>
      <c r="L90" s="3" t="str">
        <f t="shared" si="27"/>
        <v>not eligible</v>
      </c>
      <c r="M90" s="3" t="str">
        <f t="shared" si="28"/>
        <v>not eligible</v>
      </c>
      <c r="N90" s="3" t="str">
        <f t="shared" si="29"/>
        <v>not eligible</v>
      </c>
      <c r="O90" s="3" t="str">
        <f t="shared" si="30"/>
        <v>N/A</v>
      </c>
      <c r="P90" s="3" t="str">
        <f t="shared" si="31"/>
        <v>N/A</v>
      </c>
      <c r="Q90" s="3" t="str">
        <f t="shared" si="32"/>
        <v>N/A</v>
      </c>
      <c r="R90" s="3" t="str">
        <f t="shared" si="33"/>
        <v>N/A</v>
      </c>
      <c r="S90" s="3" t="str">
        <f t="shared" si="34"/>
        <v>N/A</v>
      </c>
      <c r="T90" s="3" t="str">
        <f t="shared" si="35"/>
        <v>N/A</v>
      </c>
      <c r="U90" s="3" t="str">
        <f t="shared" si="36"/>
        <v>N/A</v>
      </c>
      <c r="V90" s="3" t="str">
        <f t="shared" si="37"/>
        <v>N/A</v>
      </c>
      <c r="W90" s="3" t="str">
        <f t="shared" si="38"/>
        <v>N/A</v>
      </c>
      <c r="X90" s="3" t="str">
        <f t="shared" si="39"/>
        <v>N/A</v>
      </c>
      <c r="Y90" s="3" t="str">
        <f t="shared" si="40"/>
        <v>N/A</v>
      </c>
      <c r="Z90" s="3" t="str">
        <f t="shared" si="41"/>
        <v>N/A</v>
      </c>
      <c r="AA90" s="3" t="str">
        <f t="shared" si="42"/>
        <v>N/A</v>
      </c>
      <c r="AB90" s="3" t="str">
        <f t="shared" si="43"/>
        <v>N/A</v>
      </c>
      <c r="AC90" s="3" t="str">
        <f t="shared" si="44"/>
        <v>N/A</v>
      </c>
      <c r="AD90" s="3" t="str">
        <f t="shared" si="45"/>
        <v>N/A</v>
      </c>
      <c r="AE90" s="3" t="str">
        <f t="shared" si="46"/>
        <v>not eligible</v>
      </c>
      <c r="AF90" s="3" t="str">
        <f t="shared" si="47"/>
        <v>N/A</v>
      </c>
      <c r="AG90" s="3" t="str">
        <f t="shared" si="48"/>
        <v>N/A</v>
      </c>
      <c r="AH90" s="3" t="str">
        <f t="shared" si="49"/>
        <v>N/A</v>
      </c>
      <c r="AI90" s="3" t="str">
        <f t="shared" si="50"/>
        <v>N/A</v>
      </c>
    </row>
    <row r="91" spans="1:35" x14ac:dyDescent="0.35">
      <c r="A91" t="s">
        <v>175</v>
      </c>
      <c r="B91" t="s">
        <v>183</v>
      </c>
      <c r="C91" t="s">
        <v>374</v>
      </c>
      <c r="D91" t="s">
        <v>107</v>
      </c>
      <c r="E91" s="1">
        <v>3659</v>
      </c>
      <c r="F91" t="s">
        <v>1581</v>
      </c>
      <c r="G91">
        <v>0.78</v>
      </c>
      <c r="H91" t="s">
        <v>1197</v>
      </c>
      <c r="I91" s="3" t="str">
        <f t="shared" si="51"/>
        <v>not eligible</v>
      </c>
      <c r="J91" s="3" t="str">
        <f t="shared" si="52"/>
        <v>N/A</v>
      </c>
      <c r="K91" s="3" t="str">
        <f t="shared" si="53"/>
        <v>not eligible</v>
      </c>
      <c r="L91" s="3" t="str">
        <f t="shared" si="27"/>
        <v>not eligible</v>
      </c>
      <c r="M91" s="3" t="str">
        <f t="shared" si="28"/>
        <v>not eligible</v>
      </c>
      <c r="N91" s="3" t="str">
        <f t="shared" si="29"/>
        <v>not eligible</v>
      </c>
      <c r="O91" s="3" t="str">
        <f t="shared" si="30"/>
        <v>N/A</v>
      </c>
      <c r="P91" s="3" t="str">
        <f t="shared" si="31"/>
        <v>N/A</v>
      </c>
      <c r="Q91" s="3" t="str">
        <f t="shared" si="32"/>
        <v>N/A</v>
      </c>
      <c r="R91" s="3" t="str">
        <f t="shared" si="33"/>
        <v>N/A</v>
      </c>
      <c r="S91" s="3" t="str">
        <f t="shared" si="34"/>
        <v>N/A</v>
      </c>
      <c r="T91" s="3" t="str">
        <f t="shared" si="35"/>
        <v>N/A</v>
      </c>
      <c r="U91" s="3" t="str">
        <f t="shared" si="36"/>
        <v>not eligible</v>
      </c>
      <c r="V91" s="3" t="str">
        <f t="shared" si="37"/>
        <v>N/A</v>
      </c>
      <c r="W91" s="3" t="str">
        <f t="shared" si="38"/>
        <v>N/A</v>
      </c>
      <c r="X91" s="3" t="str">
        <f t="shared" si="39"/>
        <v>N/A</v>
      </c>
      <c r="Y91" s="3" t="str">
        <f t="shared" si="40"/>
        <v>N/A</v>
      </c>
      <c r="Z91" s="3" t="str">
        <f t="shared" si="41"/>
        <v>N/A</v>
      </c>
      <c r="AA91" s="3" t="str">
        <f t="shared" si="42"/>
        <v>N/A</v>
      </c>
      <c r="AB91" s="3" t="str">
        <f t="shared" si="43"/>
        <v>N/A</v>
      </c>
      <c r="AC91" s="3" t="str">
        <f t="shared" si="44"/>
        <v>N/A</v>
      </c>
      <c r="AD91" s="3" t="str">
        <f t="shared" si="45"/>
        <v>N/A</v>
      </c>
      <c r="AE91" s="3" t="str">
        <f t="shared" si="46"/>
        <v>N/A</v>
      </c>
      <c r="AF91" s="3" t="str">
        <f t="shared" si="47"/>
        <v>N/A</v>
      </c>
      <c r="AG91" s="3" t="str">
        <f t="shared" si="48"/>
        <v>N/A</v>
      </c>
      <c r="AH91" s="3" t="str">
        <f t="shared" si="49"/>
        <v>N/A</v>
      </c>
      <c r="AI91" s="3" t="str">
        <f t="shared" si="50"/>
        <v>N/A</v>
      </c>
    </row>
    <row r="92" spans="1:35" x14ac:dyDescent="0.35">
      <c r="A92" t="s">
        <v>175</v>
      </c>
      <c r="B92" t="s">
        <v>183</v>
      </c>
      <c r="C92" t="s">
        <v>270</v>
      </c>
      <c r="D92" t="s">
        <v>107</v>
      </c>
      <c r="E92">
        <v>147</v>
      </c>
      <c r="F92" t="s">
        <v>1666</v>
      </c>
      <c r="G92">
        <v>0.03</v>
      </c>
      <c r="H92" t="s">
        <v>1197</v>
      </c>
      <c r="I92" s="3" t="str">
        <f t="shared" si="51"/>
        <v>not eligible</v>
      </c>
      <c r="J92" s="3" t="str">
        <f t="shared" si="52"/>
        <v>N/A</v>
      </c>
      <c r="K92" s="3" t="str">
        <f t="shared" si="53"/>
        <v>not eligible</v>
      </c>
      <c r="L92" s="3" t="str">
        <f t="shared" si="27"/>
        <v>not eligible</v>
      </c>
      <c r="M92" s="3" t="str">
        <f t="shared" si="28"/>
        <v>not eligible</v>
      </c>
      <c r="N92" s="3" t="str">
        <f t="shared" si="29"/>
        <v>not eligible</v>
      </c>
      <c r="O92" s="3" t="str">
        <f t="shared" si="30"/>
        <v>N/A</v>
      </c>
      <c r="P92" s="3" t="str">
        <f t="shared" si="31"/>
        <v>N/A</v>
      </c>
      <c r="Q92" s="3" t="str">
        <f t="shared" si="32"/>
        <v>N/A</v>
      </c>
      <c r="R92" s="3" t="str">
        <f t="shared" si="33"/>
        <v>N/A</v>
      </c>
      <c r="S92" s="3" t="str">
        <f t="shared" si="34"/>
        <v>N/A</v>
      </c>
      <c r="T92" s="3" t="str">
        <f t="shared" si="35"/>
        <v>N/A</v>
      </c>
      <c r="U92" s="3" t="str">
        <f t="shared" si="36"/>
        <v>not eligible</v>
      </c>
      <c r="V92" s="3" t="str">
        <f t="shared" si="37"/>
        <v>N/A</v>
      </c>
      <c r="W92" s="3" t="str">
        <f t="shared" si="38"/>
        <v>N/A</v>
      </c>
      <c r="X92" s="3" t="str">
        <f t="shared" si="39"/>
        <v>N/A</v>
      </c>
      <c r="Y92" s="3" t="str">
        <f t="shared" si="40"/>
        <v>N/A</v>
      </c>
      <c r="Z92" s="3" t="str">
        <f t="shared" si="41"/>
        <v>N/A</v>
      </c>
      <c r="AA92" s="3" t="str">
        <f t="shared" si="42"/>
        <v>N/A</v>
      </c>
      <c r="AB92" s="3" t="str">
        <f t="shared" si="43"/>
        <v>N/A</v>
      </c>
      <c r="AC92" s="3" t="str">
        <f t="shared" si="44"/>
        <v>N/A</v>
      </c>
      <c r="AD92" s="3" t="str">
        <f t="shared" si="45"/>
        <v>N/A</v>
      </c>
      <c r="AE92" s="3" t="str">
        <f t="shared" si="46"/>
        <v>N/A</v>
      </c>
      <c r="AF92" s="3" t="str">
        <f t="shared" si="47"/>
        <v>N/A</v>
      </c>
      <c r="AG92" s="3" t="str">
        <f t="shared" si="48"/>
        <v>N/A</v>
      </c>
      <c r="AH92" s="3" t="str">
        <f t="shared" si="49"/>
        <v>N/A</v>
      </c>
      <c r="AI92" s="3" t="str">
        <f t="shared" si="50"/>
        <v>N/A</v>
      </c>
    </row>
    <row r="93" spans="1:35" x14ac:dyDescent="0.35">
      <c r="A93" t="s">
        <v>175</v>
      </c>
      <c r="B93" t="s">
        <v>183</v>
      </c>
      <c r="C93" t="s">
        <v>512</v>
      </c>
      <c r="E93">
        <v>499</v>
      </c>
      <c r="F93" t="s">
        <v>1690</v>
      </c>
      <c r="G93">
        <v>0.11</v>
      </c>
      <c r="H93" t="s">
        <v>1197</v>
      </c>
      <c r="I93" s="3" t="str">
        <f t="shared" si="51"/>
        <v>not eligible</v>
      </c>
      <c r="J93" s="3" t="str">
        <f t="shared" si="52"/>
        <v>N/A</v>
      </c>
      <c r="K93" s="3" t="str">
        <f t="shared" si="53"/>
        <v>not eligible</v>
      </c>
      <c r="L93" s="3" t="str">
        <f t="shared" si="27"/>
        <v>not eligible</v>
      </c>
      <c r="M93" s="3" t="str">
        <f t="shared" si="28"/>
        <v>not eligible</v>
      </c>
      <c r="N93" s="3" t="str">
        <f t="shared" si="29"/>
        <v>not eligible</v>
      </c>
      <c r="O93" s="3" t="str">
        <f t="shared" si="30"/>
        <v>N/A</v>
      </c>
      <c r="P93" s="3" t="str">
        <f t="shared" si="31"/>
        <v>N/A</v>
      </c>
      <c r="Q93" s="3" t="str">
        <f t="shared" si="32"/>
        <v>N/A</v>
      </c>
      <c r="R93" s="3" t="str">
        <f t="shared" si="33"/>
        <v>N/A</v>
      </c>
      <c r="S93" s="3" t="str">
        <f t="shared" si="34"/>
        <v>N/A</v>
      </c>
      <c r="T93" s="3" t="str">
        <f t="shared" si="35"/>
        <v>N/A</v>
      </c>
      <c r="U93" s="3" t="str">
        <f t="shared" si="36"/>
        <v>N/A</v>
      </c>
      <c r="V93" s="3" t="str">
        <f t="shared" si="37"/>
        <v>N/A</v>
      </c>
      <c r="W93" s="3" t="str">
        <f t="shared" si="38"/>
        <v>N/A</v>
      </c>
      <c r="X93" s="3" t="str">
        <f t="shared" si="39"/>
        <v>N/A</v>
      </c>
      <c r="Y93" s="3" t="str">
        <f t="shared" si="40"/>
        <v>N/A</v>
      </c>
      <c r="Z93" s="3" t="str">
        <f t="shared" si="41"/>
        <v>N/A</v>
      </c>
      <c r="AA93" s="3" t="str">
        <f t="shared" si="42"/>
        <v>N/A</v>
      </c>
      <c r="AB93" s="3" t="str">
        <f t="shared" si="43"/>
        <v>N/A</v>
      </c>
      <c r="AC93" s="3" t="str">
        <f t="shared" si="44"/>
        <v>N/A</v>
      </c>
      <c r="AD93" s="3" t="str">
        <f t="shared" si="45"/>
        <v>N/A</v>
      </c>
      <c r="AE93" s="3" t="str">
        <f t="shared" si="46"/>
        <v>N/A</v>
      </c>
      <c r="AF93" s="3" t="str">
        <f t="shared" si="47"/>
        <v>N/A</v>
      </c>
      <c r="AG93" s="3" t="str">
        <f t="shared" si="48"/>
        <v>N/A</v>
      </c>
      <c r="AH93" s="3" t="str">
        <f t="shared" si="49"/>
        <v>N/A</v>
      </c>
      <c r="AI93" s="3" t="str">
        <f t="shared" si="50"/>
        <v>not eligible</v>
      </c>
    </row>
    <row r="94" spans="1:35" x14ac:dyDescent="0.35">
      <c r="A94" t="s">
        <v>175</v>
      </c>
      <c r="B94" t="s">
        <v>295</v>
      </c>
      <c r="C94" t="s">
        <v>921</v>
      </c>
      <c r="D94" t="s">
        <v>169</v>
      </c>
      <c r="E94" s="1">
        <v>5265</v>
      </c>
      <c r="F94" t="s">
        <v>1770</v>
      </c>
      <c r="G94">
        <v>1.17</v>
      </c>
      <c r="H94" t="s">
        <v>1197</v>
      </c>
      <c r="I94" s="3" t="str">
        <f t="shared" si="51"/>
        <v>not eligible</v>
      </c>
      <c r="J94" s="3" t="str">
        <f t="shared" si="52"/>
        <v>N/A</v>
      </c>
      <c r="K94" s="3" t="str">
        <f t="shared" si="53"/>
        <v>not eligible</v>
      </c>
      <c r="L94" s="3" t="str">
        <f t="shared" si="27"/>
        <v>not eligible</v>
      </c>
      <c r="M94" s="3" t="str">
        <f t="shared" si="28"/>
        <v>not eligible</v>
      </c>
      <c r="N94" s="3" t="str">
        <f t="shared" si="29"/>
        <v>not eligible</v>
      </c>
      <c r="O94" s="3" t="str">
        <f t="shared" si="30"/>
        <v>N/A</v>
      </c>
      <c r="P94" s="3" t="str">
        <f t="shared" si="31"/>
        <v>N/A</v>
      </c>
      <c r="Q94" s="3" t="str">
        <f t="shared" si="32"/>
        <v>N/A</v>
      </c>
      <c r="R94" s="3" t="str">
        <f t="shared" si="33"/>
        <v>N/A</v>
      </c>
      <c r="S94" s="3" t="str">
        <f t="shared" si="34"/>
        <v>N/A</v>
      </c>
      <c r="T94" s="3" t="str">
        <f t="shared" si="35"/>
        <v>N/A</v>
      </c>
      <c r="U94" s="3" t="str">
        <f t="shared" si="36"/>
        <v>N/A</v>
      </c>
      <c r="V94" s="3" t="str">
        <f t="shared" si="37"/>
        <v>N/A</v>
      </c>
      <c r="W94" s="3" t="str">
        <f t="shared" si="38"/>
        <v>N/A</v>
      </c>
      <c r="X94" s="3" t="str">
        <f t="shared" si="39"/>
        <v>N/A</v>
      </c>
      <c r="Y94" s="3" t="str">
        <f t="shared" si="40"/>
        <v>N/A</v>
      </c>
      <c r="Z94" s="3" t="str">
        <f t="shared" si="41"/>
        <v>N/A</v>
      </c>
      <c r="AA94" s="3" t="str">
        <f t="shared" si="42"/>
        <v>N/A</v>
      </c>
      <c r="AB94" s="3" t="str">
        <f t="shared" si="43"/>
        <v>N/A</v>
      </c>
      <c r="AC94" s="3" t="str">
        <f t="shared" si="44"/>
        <v>N/A</v>
      </c>
      <c r="AD94" s="3" t="str">
        <f t="shared" si="45"/>
        <v>N/A</v>
      </c>
      <c r="AE94" s="3" t="str">
        <f t="shared" si="46"/>
        <v>N/A</v>
      </c>
      <c r="AF94" s="3" t="str">
        <f t="shared" si="47"/>
        <v>N/A</v>
      </c>
      <c r="AG94" s="3" t="str">
        <f t="shared" si="48"/>
        <v>N/A</v>
      </c>
      <c r="AH94" s="3" t="str">
        <f t="shared" si="49"/>
        <v>not eligible</v>
      </c>
      <c r="AI94" s="3" t="str">
        <f t="shared" si="50"/>
        <v>N/A</v>
      </c>
    </row>
    <row r="95" spans="1:35" x14ac:dyDescent="0.35">
      <c r="A95" t="s">
        <v>175</v>
      </c>
      <c r="B95" t="s">
        <v>295</v>
      </c>
      <c r="C95" t="s">
        <v>919</v>
      </c>
      <c r="D95" t="s">
        <v>169</v>
      </c>
      <c r="E95">
        <v>73</v>
      </c>
      <c r="F95" t="s">
        <v>1673</v>
      </c>
      <c r="G95">
        <v>0.02</v>
      </c>
      <c r="H95" t="s">
        <v>1197</v>
      </c>
      <c r="I95" s="3" t="str">
        <f t="shared" si="51"/>
        <v>not eligible</v>
      </c>
      <c r="J95" s="3" t="str">
        <f t="shared" si="52"/>
        <v>N/A</v>
      </c>
      <c r="K95" s="3" t="str">
        <f t="shared" si="53"/>
        <v>not eligible</v>
      </c>
      <c r="L95" s="3" t="str">
        <f t="shared" si="27"/>
        <v>not eligible</v>
      </c>
      <c r="M95" s="3" t="str">
        <f t="shared" si="28"/>
        <v>not eligible</v>
      </c>
      <c r="N95" s="3" t="str">
        <f t="shared" si="29"/>
        <v>not eligible</v>
      </c>
      <c r="O95" s="3" t="str">
        <f t="shared" si="30"/>
        <v>N/A</v>
      </c>
      <c r="P95" s="3" t="str">
        <f t="shared" si="31"/>
        <v>N/A</v>
      </c>
      <c r="Q95" s="3" t="str">
        <f t="shared" si="32"/>
        <v>N/A</v>
      </c>
      <c r="R95" s="3" t="str">
        <f t="shared" si="33"/>
        <v>N/A</v>
      </c>
      <c r="S95" s="3" t="str">
        <f t="shared" si="34"/>
        <v>N/A</v>
      </c>
      <c r="T95" s="3" t="str">
        <f t="shared" si="35"/>
        <v>N/A</v>
      </c>
      <c r="U95" s="3" t="str">
        <f t="shared" si="36"/>
        <v>N/A</v>
      </c>
      <c r="V95" s="3" t="str">
        <f t="shared" si="37"/>
        <v>N/A</v>
      </c>
      <c r="W95" s="3" t="str">
        <f t="shared" si="38"/>
        <v>N/A</v>
      </c>
      <c r="X95" s="3" t="str">
        <f t="shared" si="39"/>
        <v>N/A</v>
      </c>
      <c r="Y95" s="3" t="str">
        <f t="shared" si="40"/>
        <v>N/A</v>
      </c>
      <c r="Z95" s="3" t="str">
        <f t="shared" si="41"/>
        <v>N/A</v>
      </c>
      <c r="AA95" s="3" t="str">
        <f t="shared" si="42"/>
        <v>N/A</v>
      </c>
      <c r="AB95" s="3" t="str">
        <f t="shared" si="43"/>
        <v>N/A</v>
      </c>
      <c r="AC95" s="3" t="str">
        <f t="shared" si="44"/>
        <v>N/A</v>
      </c>
      <c r="AD95" s="3" t="str">
        <f t="shared" si="45"/>
        <v>N/A</v>
      </c>
      <c r="AE95" s="3" t="str">
        <f t="shared" si="46"/>
        <v>N/A</v>
      </c>
      <c r="AF95" s="3" t="str">
        <f t="shared" si="47"/>
        <v>N/A</v>
      </c>
      <c r="AG95" s="3" t="str">
        <f t="shared" si="48"/>
        <v>N/A</v>
      </c>
      <c r="AH95" s="3" t="str">
        <f t="shared" si="49"/>
        <v>not eligible</v>
      </c>
      <c r="AI95" s="3" t="str">
        <f t="shared" si="50"/>
        <v>N/A</v>
      </c>
    </row>
    <row r="96" spans="1:35" x14ac:dyDescent="0.35">
      <c r="A96" t="s">
        <v>175</v>
      </c>
      <c r="B96" t="s">
        <v>295</v>
      </c>
      <c r="C96" t="s">
        <v>807</v>
      </c>
      <c r="D96" t="s">
        <v>92</v>
      </c>
      <c r="E96" s="1">
        <v>4400</v>
      </c>
      <c r="F96" t="s">
        <v>1674</v>
      </c>
      <c r="G96">
        <v>0.98</v>
      </c>
      <c r="H96" t="s">
        <v>1197</v>
      </c>
      <c r="I96" s="3" t="str">
        <f t="shared" si="51"/>
        <v>not eligible</v>
      </c>
      <c r="J96" s="3" t="str">
        <f t="shared" si="52"/>
        <v>N/A</v>
      </c>
      <c r="K96" s="3" t="str">
        <f t="shared" si="53"/>
        <v>not eligible</v>
      </c>
      <c r="L96" s="3" t="str">
        <f t="shared" si="27"/>
        <v>not eligible</v>
      </c>
      <c r="M96" s="3" t="str">
        <f t="shared" si="28"/>
        <v>not eligible</v>
      </c>
      <c r="N96" s="3" t="str">
        <f t="shared" si="29"/>
        <v>not eligible</v>
      </c>
      <c r="O96" s="3" t="str">
        <f t="shared" si="30"/>
        <v>N/A</v>
      </c>
      <c r="P96" s="3" t="str">
        <f t="shared" si="31"/>
        <v>N/A</v>
      </c>
      <c r="Q96" s="3" t="str">
        <f t="shared" si="32"/>
        <v>N/A</v>
      </c>
      <c r="R96" s="3" t="str">
        <f t="shared" si="33"/>
        <v>N/A</v>
      </c>
      <c r="S96" s="3" t="str">
        <f t="shared" si="34"/>
        <v>N/A</v>
      </c>
      <c r="T96" s="3" t="str">
        <f t="shared" si="35"/>
        <v>N/A</v>
      </c>
      <c r="U96" s="3" t="str">
        <f t="shared" si="36"/>
        <v>N/A</v>
      </c>
      <c r="V96" s="3" t="str">
        <f t="shared" si="37"/>
        <v>N/A</v>
      </c>
      <c r="W96" s="3" t="str">
        <f t="shared" si="38"/>
        <v>N/A</v>
      </c>
      <c r="X96" s="3" t="str">
        <f t="shared" si="39"/>
        <v>N/A</v>
      </c>
      <c r="Y96" s="3" t="str">
        <f t="shared" si="40"/>
        <v>N/A</v>
      </c>
      <c r="Z96" s="3" t="str">
        <f t="shared" si="41"/>
        <v>not eligible</v>
      </c>
      <c r="AA96" s="3" t="str">
        <f t="shared" si="42"/>
        <v>N/A</v>
      </c>
      <c r="AB96" s="3" t="str">
        <f t="shared" si="43"/>
        <v>N/A</v>
      </c>
      <c r="AC96" s="3" t="str">
        <f t="shared" si="44"/>
        <v>N/A</v>
      </c>
      <c r="AD96" s="3" t="str">
        <f t="shared" si="45"/>
        <v>N/A</v>
      </c>
      <c r="AE96" s="3" t="str">
        <f t="shared" si="46"/>
        <v>N/A</v>
      </c>
      <c r="AF96" s="3" t="str">
        <f t="shared" si="47"/>
        <v>N/A</v>
      </c>
      <c r="AG96" s="3" t="str">
        <f t="shared" si="48"/>
        <v>N/A</v>
      </c>
      <c r="AH96" s="3" t="str">
        <f t="shared" si="49"/>
        <v>N/A</v>
      </c>
      <c r="AI96" s="3" t="str">
        <f t="shared" si="50"/>
        <v>N/A</v>
      </c>
    </row>
    <row r="97" spans="1:35" x14ac:dyDescent="0.35">
      <c r="A97" t="s">
        <v>175</v>
      </c>
      <c r="B97" t="s">
        <v>295</v>
      </c>
      <c r="C97" t="s">
        <v>553</v>
      </c>
      <c r="D97" t="s">
        <v>92</v>
      </c>
      <c r="E97">
        <v>69</v>
      </c>
      <c r="F97" t="s">
        <v>1673</v>
      </c>
      <c r="G97">
        <v>0.02</v>
      </c>
      <c r="H97" t="s">
        <v>1197</v>
      </c>
      <c r="I97" s="3" t="str">
        <f t="shared" si="51"/>
        <v>not eligible</v>
      </c>
      <c r="J97" s="3" t="str">
        <f t="shared" si="52"/>
        <v>N/A</v>
      </c>
      <c r="K97" s="3" t="str">
        <f t="shared" si="53"/>
        <v>not eligible</v>
      </c>
      <c r="L97" s="3" t="str">
        <f t="shared" si="27"/>
        <v>not eligible</v>
      </c>
      <c r="M97" s="3" t="str">
        <f t="shared" si="28"/>
        <v>not eligible</v>
      </c>
      <c r="N97" s="3" t="str">
        <f t="shared" si="29"/>
        <v>not eligible</v>
      </c>
      <c r="O97" s="3" t="str">
        <f t="shared" si="30"/>
        <v>N/A</v>
      </c>
      <c r="P97" s="3" t="str">
        <f t="shared" si="31"/>
        <v>N/A</v>
      </c>
      <c r="Q97" s="3" t="str">
        <f t="shared" si="32"/>
        <v>N/A</v>
      </c>
      <c r="R97" s="3" t="str">
        <f t="shared" si="33"/>
        <v>N/A</v>
      </c>
      <c r="S97" s="3" t="str">
        <f t="shared" si="34"/>
        <v>N/A</v>
      </c>
      <c r="T97" s="3" t="str">
        <f t="shared" si="35"/>
        <v>N/A</v>
      </c>
      <c r="U97" s="3" t="str">
        <f t="shared" si="36"/>
        <v>N/A</v>
      </c>
      <c r="V97" s="3" t="str">
        <f t="shared" si="37"/>
        <v>N/A</v>
      </c>
      <c r="W97" s="3" t="str">
        <f t="shared" si="38"/>
        <v>N/A</v>
      </c>
      <c r="X97" s="3" t="str">
        <f t="shared" si="39"/>
        <v>N/A</v>
      </c>
      <c r="Y97" s="3" t="str">
        <f t="shared" si="40"/>
        <v>N/A</v>
      </c>
      <c r="Z97" s="3" t="str">
        <f t="shared" si="41"/>
        <v>not eligible</v>
      </c>
      <c r="AA97" s="3" t="str">
        <f t="shared" si="42"/>
        <v>N/A</v>
      </c>
      <c r="AB97" s="3" t="str">
        <f t="shared" si="43"/>
        <v>N/A</v>
      </c>
      <c r="AC97" s="3" t="str">
        <f t="shared" si="44"/>
        <v>N/A</v>
      </c>
      <c r="AD97" s="3" t="str">
        <f t="shared" si="45"/>
        <v>N/A</v>
      </c>
      <c r="AE97" s="3" t="str">
        <f t="shared" si="46"/>
        <v>N/A</v>
      </c>
      <c r="AF97" s="3" t="str">
        <f t="shared" si="47"/>
        <v>N/A</v>
      </c>
      <c r="AG97" s="3" t="str">
        <f t="shared" si="48"/>
        <v>N/A</v>
      </c>
      <c r="AH97" s="3" t="str">
        <f t="shared" si="49"/>
        <v>N/A</v>
      </c>
      <c r="AI97" s="3" t="str">
        <f t="shared" si="50"/>
        <v>N/A</v>
      </c>
    </row>
    <row r="98" spans="1:35" x14ac:dyDescent="0.35">
      <c r="A98" t="s">
        <v>175</v>
      </c>
      <c r="B98" t="s">
        <v>295</v>
      </c>
      <c r="C98" t="s">
        <v>781</v>
      </c>
      <c r="D98" t="s">
        <v>133</v>
      </c>
      <c r="E98" s="1">
        <v>3015</v>
      </c>
      <c r="F98" t="s">
        <v>1677</v>
      </c>
      <c r="G98">
        <v>0.67</v>
      </c>
      <c r="H98" t="s">
        <v>1197</v>
      </c>
      <c r="I98" s="3" t="str">
        <f t="shared" si="51"/>
        <v>not eligible</v>
      </c>
      <c r="J98" s="3" t="str">
        <f t="shared" si="52"/>
        <v>N/A</v>
      </c>
      <c r="K98" s="3" t="str">
        <f t="shared" si="53"/>
        <v>not eligible</v>
      </c>
      <c r="L98" s="3" t="str">
        <f t="shared" si="27"/>
        <v>not eligible</v>
      </c>
      <c r="M98" s="3" t="str">
        <f t="shared" si="28"/>
        <v>not eligible</v>
      </c>
      <c r="N98" s="3" t="str">
        <f t="shared" si="29"/>
        <v>not eligible</v>
      </c>
      <c r="O98" s="3" t="str">
        <f t="shared" si="30"/>
        <v>N/A</v>
      </c>
      <c r="P98" s="3" t="str">
        <f t="shared" si="31"/>
        <v>N/A</v>
      </c>
      <c r="Q98" s="3" t="str">
        <f t="shared" si="32"/>
        <v>N/A</v>
      </c>
      <c r="R98" s="3" t="str">
        <f t="shared" si="33"/>
        <v>N/A</v>
      </c>
      <c r="S98" s="3" t="str">
        <f t="shared" si="34"/>
        <v>N/A</v>
      </c>
      <c r="T98" s="3" t="str">
        <f t="shared" si="35"/>
        <v>N/A</v>
      </c>
      <c r="U98" s="3" t="str">
        <f t="shared" si="36"/>
        <v>N/A</v>
      </c>
      <c r="V98" s="3" t="str">
        <f t="shared" si="37"/>
        <v>N/A</v>
      </c>
      <c r="W98" s="3" t="str">
        <f t="shared" si="38"/>
        <v>N/A</v>
      </c>
      <c r="X98" s="3" t="str">
        <f t="shared" si="39"/>
        <v>not eligible</v>
      </c>
      <c r="Y98" s="3" t="str">
        <f t="shared" si="40"/>
        <v>N/A</v>
      </c>
      <c r="Z98" s="3" t="str">
        <f t="shared" si="41"/>
        <v>N/A</v>
      </c>
      <c r="AA98" s="3" t="str">
        <f t="shared" si="42"/>
        <v>N/A</v>
      </c>
      <c r="AB98" s="3" t="str">
        <f t="shared" si="43"/>
        <v>N/A</v>
      </c>
      <c r="AC98" s="3" t="str">
        <f t="shared" si="44"/>
        <v>N/A</v>
      </c>
      <c r="AD98" s="3" t="str">
        <f t="shared" si="45"/>
        <v>N/A</v>
      </c>
      <c r="AE98" s="3" t="str">
        <f t="shared" si="46"/>
        <v>N/A</v>
      </c>
      <c r="AF98" s="3" t="str">
        <f t="shared" si="47"/>
        <v>N/A</v>
      </c>
      <c r="AG98" s="3" t="str">
        <f t="shared" si="48"/>
        <v>N/A</v>
      </c>
      <c r="AH98" s="3" t="str">
        <f t="shared" si="49"/>
        <v>N/A</v>
      </c>
      <c r="AI98" s="3" t="str">
        <f t="shared" si="50"/>
        <v>N/A</v>
      </c>
    </row>
    <row r="99" spans="1:35" x14ac:dyDescent="0.35">
      <c r="A99" t="s">
        <v>175</v>
      </c>
      <c r="B99" t="s">
        <v>295</v>
      </c>
      <c r="C99" t="s">
        <v>378</v>
      </c>
      <c r="D99" t="s">
        <v>133</v>
      </c>
      <c r="E99">
        <v>87</v>
      </c>
      <c r="F99" t="s">
        <v>1673</v>
      </c>
      <c r="G99">
        <v>0.02</v>
      </c>
      <c r="H99" t="s">
        <v>1197</v>
      </c>
      <c r="I99" s="3" t="str">
        <f t="shared" si="51"/>
        <v>not eligible</v>
      </c>
      <c r="J99" s="3" t="str">
        <f t="shared" si="52"/>
        <v>N/A</v>
      </c>
      <c r="K99" s="3" t="str">
        <f t="shared" si="53"/>
        <v>not eligible</v>
      </c>
      <c r="L99" s="3" t="str">
        <f t="shared" si="27"/>
        <v>not eligible</v>
      </c>
      <c r="M99" s="3" t="str">
        <f t="shared" si="28"/>
        <v>not eligible</v>
      </c>
      <c r="N99" s="3" t="str">
        <f t="shared" si="29"/>
        <v>not eligible</v>
      </c>
      <c r="O99" s="3" t="str">
        <f t="shared" si="30"/>
        <v>N/A</v>
      </c>
      <c r="P99" s="3" t="str">
        <f t="shared" si="31"/>
        <v>N/A</v>
      </c>
      <c r="Q99" s="3" t="str">
        <f t="shared" si="32"/>
        <v>N/A</v>
      </c>
      <c r="R99" s="3" t="str">
        <f t="shared" si="33"/>
        <v>N/A</v>
      </c>
      <c r="S99" s="3" t="str">
        <f t="shared" si="34"/>
        <v>N/A</v>
      </c>
      <c r="T99" s="3" t="str">
        <f t="shared" si="35"/>
        <v>N/A</v>
      </c>
      <c r="U99" s="3" t="str">
        <f t="shared" si="36"/>
        <v>N/A</v>
      </c>
      <c r="V99" s="3" t="str">
        <f t="shared" si="37"/>
        <v>N/A</v>
      </c>
      <c r="W99" s="3" t="str">
        <f t="shared" si="38"/>
        <v>N/A</v>
      </c>
      <c r="X99" s="3" t="str">
        <f t="shared" si="39"/>
        <v>not eligible</v>
      </c>
      <c r="Y99" s="3" t="str">
        <f t="shared" si="40"/>
        <v>N/A</v>
      </c>
      <c r="Z99" s="3" t="str">
        <f t="shared" si="41"/>
        <v>N/A</v>
      </c>
      <c r="AA99" s="3" t="str">
        <f t="shared" si="42"/>
        <v>N/A</v>
      </c>
      <c r="AB99" s="3" t="str">
        <f t="shared" si="43"/>
        <v>N/A</v>
      </c>
      <c r="AC99" s="3" t="str">
        <f t="shared" si="44"/>
        <v>N/A</v>
      </c>
      <c r="AD99" s="3" t="str">
        <f t="shared" si="45"/>
        <v>N/A</v>
      </c>
      <c r="AE99" s="3" t="str">
        <f t="shared" si="46"/>
        <v>N/A</v>
      </c>
      <c r="AF99" s="3" t="str">
        <f t="shared" si="47"/>
        <v>N/A</v>
      </c>
      <c r="AG99" s="3" t="str">
        <f t="shared" si="48"/>
        <v>N/A</v>
      </c>
      <c r="AH99" s="3" t="str">
        <f t="shared" si="49"/>
        <v>N/A</v>
      </c>
      <c r="AI99" s="3" t="str">
        <f t="shared" si="50"/>
        <v>N/A</v>
      </c>
    </row>
    <row r="100" spans="1:35" x14ac:dyDescent="0.35">
      <c r="A100" t="s">
        <v>175</v>
      </c>
      <c r="B100" t="s">
        <v>295</v>
      </c>
      <c r="C100" t="s">
        <v>1052</v>
      </c>
      <c r="D100" t="s">
        <v>98</v>
      </c>
      <c r="E100" s="1">
        <v>1497</v>
      </c>
      <c r="F100" t="s">
        <v>1678</v>
      </c>
      <c r="G100">
        <v>0.33</v>
      </c>
      <c r="H100" t="s">
        <v>1197</v>
      </c>
      <c r="I100" s="3" t="str">
        <f t="shared" si="51"/>
        <v>not eligible</v>
      </c>
      <c r="J100" s="3" t="str">
        <f t="shared" si="52"/>
        <v>N/A</v>
      </c>
      <c r="K100" s="3" t="str">
        <f t="shared" si="53"/>
        <v>not eligible</v>
      </c>
      <c r="L100" s="3" t="str">
        <f t="shared" si="27"/>
        <v>not eligible</v>
      </c>
      <c r="M100" s="3" t="str">
        <f t="shared" si="28"/>
        <v>not eligible</v>
      </c>
      <c r="N100" s="3" t="str">
        <f t="shared" si="29"/>
        <v>not eligible</v>
      </c>
      <c r="O100" s="3" t="str">
        <f t="shared" si="30"/>
        <v>N/A</v>
      </c>
      <c r="P100" s="3" t="str">
        <f t="shared" si="31"/>
        <v>N/A</v>
      </c>
      <c r="Q100" s="3" t="str">
        <f t="shared" si="32"/>
        <v>N/A</v>
      </c>
      <c r="R100" s="3" t="str">
        <f t="shared" si="33"/>
        <v>N/A</v>
      </c>
      <c r="S100" s="3" t="str">
        <f t="shared" si="34"/>
        <v>N/A</v>
      </c>
      <c r="T100" s="3" t="str">
        <f t="shared" si="35"/>
        <v>N/A</v>
      </c>
      <c r="U100" s="3" t="str">
        <f t="shared" si="36"/>
        <v>N/A</v>
      </c>
      <c r="V100" s="3" t="str">
        <f t="shared" si="37"/>
        <v>N/A</v>
      </c>
      <c r="W100" s="3" t="str">
        <f t="shared" si="38"/>
        <v>N/A</v>
      </c>
      <c r="X100" s="3" t="str">
        <f t="shared" si="39"/>
        <v>N/A</v>
      </c>
      <c r="Y100" s="3" t="str">
        <f t="shared" si="40"/>
        <v>N/A</v>
      </c>
      <c r="Z100" s="3" t="str">
        <f t="shared" si="41"/>
        <v>N/A</v>
      </c>
      <c r="AA100" s="3" t="str">
        <f t="shared" si="42"/>
        <v>not eligible</v>
      </c>
      <c r="AB100" s="3" t="str">
        <f t="shared" si="43"/>
        <v>N/A</v>
      </c>
      <c r="AC100" s="3" t="str">
        <f t="shared" si="44"/>
        <v>N/A</v>
      </c>
      <c r="AD100" s="3" t="str">
        <f t="shared" si="45"/>
        <v>N/A</v>
      </c>
      <c r="AE100" s="3" t="str">
        <f t="shared" si="46"/>
        <v>N/A</v>
      </c>
      <c r="AF100" s="3" t="str">
        <f t="shared" si="47"/>
        <v>N/A</v>
      </c>
      <c r="AG100" s="3" t="str">
        <f t="shared" si="48"/>
        <v>N/A</v>
      </c>
      <c r="AH100" s="3" t="str">
        <f t="shared" si="49"/>
        <v>N/A</v>
      </c>
      <c r="AI100" s="3" t="str">
        <f t="shared" si="50"/>
        <v>N/A</v>
      </c>
    </row>
    <row r="101" spans="1:35" x14ac:dyDescent="0.35">
      <c r="A101" t="s">
        <v>175</v>
      </c>
      <c r="B101" t="s">
        <v>295</v>
      </c>
      <c r="C101" t="s">
        <v>555</v>
      </c>
      <c r="D101" t="s">
        <v>98</v>
      </c>
      <c r="E101">
        <v>94</v>
      </c>
      <c r="F101" t="s">
        <v>1673</v>
      </c>
      <c r="G101">
        <v>0.02</v>
      </c>
      <c r="H101" t="s">
        <v>1197</v>
      </c>
      <c r="I101" s="3" t="str">
        <f t="shared" si="51"/>
        <v>not eligible</v>
      </c>
      <c r="J101" s="3" t="str">
        <f t="shared" si="52"/>
        <v>N/A</v>
      </c>
      <c r="K101" s="3" t="str">
        <f t="shared" si="53"/>
        <v>not eligible</v>
      </c>
      <c r="L101" s="3" t="str">
        <f t="shared" si="27"/>
        <v>not eligible</v>
      </c>
      <c r="M101" s="3" t="str">
        <f t="shared" si="28"/>
        <v>not eligible</v>
      </c>
      <c r="N101" s="3" t="str">
        <f t="shared" si="29"/>
        <v>not eligible</v>
      </c>
      <c r="O101" s="3" t="str">
        <f t="shared" si="30"/>
        <v>N/A</v>
      </c>
      <c r="P101" s="3" t="str">
        <f t="shared" si="31"/>
        <v>N/A</v>
      </c>
      <c r="Q101" s="3" t="str">
        <f t="shared" si="32"/>
        <v>N/A</v>
      </c>
      <c r="R101" s="3" t="str">
        <f t="shared" si="33"/>
        <v>N/A</v>
      </c>
      <c r="S101" s="3" t="str">
        <f t="shared" si="34"/>
        <v>N/A</v>
      </c>
      <c r="T101" s="3" t="str">
        <f t="shared" si="35"/>
        <v>N/A</v>
      </c>
      <c r="U101" s="3" t="str">
        <f t="shared" si="36"/>
        <v>N/A</v>
      </c>
      <c r="V101" s="3" t="str">
        <f t="shared" si="37"/>
        <v>N/A</v>
      </c>
      <c r="W101" s="3" t="str">
        <f t="shared" si="38"/>
        <v>N/A</v>
      </c>
      <c r="X101" s="3" t="str">
        <f t="shared" si="39"/>
        <v>N/A</v>
      </c>
      <c r="Y101" s="3" t="str">
        <f t="shared" si="40"/>
        <v>N/A</v>
      </c>
      <c r="Z101" s="3" t="str">
        <f t="shared" si="41"/>
        <v>N/A</v>
      </c>
      <c r="AA101" s="3" t="str">
        <f t="shared" si="42"/>
        <v>not eligible</v>
      </c>
      <c r="AB101" s="3" t="str">
        <f t="shared" si="43"/>
        <v>N/A</v>
      </c>
      <c r="AC101" s="3" t="str">
        <f t="shared" si="44"/>
        <v>N/A</v>
      </c>
      <c r="AD101" s="3" t="str">
        <f t="shared" si="45"/>
        <v>N/A</v>
      </c>
      <c r="AE101" s="3" t="str">
        <f t="shared" si="46"/>
        <v>N/A</v>
      </c>
      <c r="AF101" s="3" t="str">
        <f t="shared" si="47"/>
        <v>N/A</v>
      </c>
      <c r="AG101" s="3" t="str">
        <f t="shared" si="48"/>
        <v>N/A</v>
      </c>
      <c r="AH101" s="3" t="str">
        <f t="shared" si="49"/>
        <v>N/A</v>
      </c>
      <c r="AI101" s="3" t="str">
        <f t="shared" si="50"/>
        <v>N/A</v>
      </c>
    </row>
    <row r="102" spans="1:35" x14ac:dyDescent="0.35">
      <c r="A102" t="s">
        <v>175</v>
      </c>
      <c r="B102" t="s">
        <v>295</v>
      </c>
      <c r="C102" t="s">
        <v>885</v>
      </c>
      <c r="D102" t="s">
        <v>107</v>
      </c>
      <c r="E102" s="1">
        <v>14875</v>
      </c>
      <c r="F102" t="s">
        <v>1728</v>
      </c>
      <c r="G102">
        <v>3.3</v>
      </c>
      <c r="H102" t="s">
        <v>187</v>
      </c>
      <c r="I102" s="3" t="str">
        <f t="shared" si="51"/>
        <v>not eligible</v>
      </c>
      <c r="J102" s="3">
        <f t="shared" si="52"/>
        <v>45517.5</v>
      </c>
      <c r="K102" s="3">
        <f t="shared" si="53"/>
        <v>44625</v>
      </c>
      <c r="L102" s="3">
        <f t="shared" si="27"/>
        <v>45517.5</v>
      </c>
      <c r="M102" s="3">
        <f t="shared" si="28"/>
        <v>46410</v>
      </c>
      <c r="N102" s="3">
        <f t="shared" si="29"/>
        <v>47005</v>
      </c>
      <c r="O102" s="3" t="str">
        <f t="shared" si="30"/>
        <v>N/A</v>
      </c>
      <c r="P102" s="3" t="str">
        <f t="shared" si="31"/>
        <v>N/A</v>
      </c>
      <c r="Q102" s="3" t="str">
        <f t="shared" si="32"/>
        <v>N/A</v>
      </c>
      <c r="R102" s="3" t="str">
        <f t="shared" si="33"/>
        <v>N/A</v>
      </c>
      <c r="S102" s="3" t="str">
        <f t="shared" si="34"/>
        <v>N/A</v>
      </c>
      <c r="T102" s="3" t="str">
        <f t="shared" si="35"/>
        <v>N/A</v>
      </c>
      <c r="U102" s="3">
        <f t="shared" si="36"/>
        <v>45517.5</v>
      </c>
      <c r="V102" s="3" t="str">
        <f t="shared" si="37"/>
        <v>N/A</v>
      </c>
      <c r="W102" s="3" t="str">
        <f t="shared" si="38"/>
        <v>N/A</v>
      </c>
      <c r="X102" s="3" t="str">
        <f t="shared" si="39"/>
        <v>N/A</v>
      </c>
      <c r="Y102" s="3" t="str">
        <f t="shared" si="40"/>
        <v>N/A</v>
      </c>
      <c r="Z102" s="3" t="str">
        <f t="shared" si="41"/>
        <v>N/A</v>
      </c>
      <c r="AA102" s="3" t="str">
        <f t="shared" si="42"/>
        <v>N/A</v>
      </c>
      <c r="AB102" s="3" t="str">
        <f t="shared" si="43"/>
        <v>N/A</v>
      </c>
      <c r="AC102" s="3" t="str">
        <f t="shared" si="44"/>
        <v>N/A</v>
      </c>
      <c r="AD102" s="3" t="str">
        <f t="shared" si="45"/>
        <v>N/A</v>
      </c>
      <c r="AE102" s="3" t="str">
        <f t="shared" si="46"/>
        <v>N/A</v>
      </c>
      <c r="AF102" s="3" t="str">
        <f t="shared" si="47"/>
        <v>N/A</v>
      </c>
      <c r="AG102" s="3" t="str">
        <f t="shared" si="48"/>
        <v>N/A</v>
      </c>
      <c r="AH102" s="3" t="str">
        <f t="shared" si="49"/>
        <v>N/A</v>
      </c>
      <c r="AI102" s="3" t="str">
        <f t="shared" si="50"/>
        <v>N/A</v>
      </c>
    </row>
    <row r="103" spans="1:35" x14ac:dyDescent="0.35">
      <c r="A103" t="s">
        <v>175</v>
      </c>
      <c r="B103" t="s">
        <v>295</v>
      </c>
      <c r="C103" t="s">
        <v>799</v>
      </c>
      <c r="D103" t="s">
        <v>107</v>
      </c>
      <c r="E103">
        <v>100</v>
      </c>
      <c r="F103" t="s">
        <v>1673</v>
      </c>
      <c r="G103">
        <v>0.02</v>
      </c>
      <c r="H103" t="s">
        <v>1197</v>
      </c>
      <c r="I103" s="3" t="str">
        <f t="shared" si="51"/>
        <v>not eligible</v>
      </c>
      <c r="J103" s="3" t="str">
        <f t="shared" si="52"/>
        <v>N/A</v>
      </c>
      <c r="K103" s="3" t="str">
        <f t="shared" si="53"/>
        <v>not eligible</v>
      </c>
      <c r="L103" s="3" t="str">
        <f t="shared" si="27"/>
        <v>not eligible</v>
      </c>
      <c r="M103" s="3" t="str">
        <f t="shared" si="28"/>
        <v>not eligible</v>
      </c>
      <c r="N103" s="3" t="str">
        <f t="shared" si="29"/>
        <v>not eligible</v>
      </c>
      <c r="O103" s="3" t="str">
        <f t="shared" si="30"/>
        <v>N/A</v>
      </c>
      <c r="P103" s="3" t="str">
        <f t="shared" si="31"/>
        <v>N/A</v>
      </c>
      <c r="Q103" s="3" t="str">
        <f t="shared" si="32"/>
        <v>N/A</v>
      </c>
      <c r="R103" s="3" t="str">
        <f t="shared" si="33"/>
        <v>N/A</v>
      </c>
      <c r="S103" s="3" t="str">
        <f t="shared" si="34"/>
        <v>N/A</v>
      </c>
      <c r="T103" s="3" t="str">
        <f t="shared" si="35"/>
        <v>N/A</v>
      </c>
      <c r="U103" s="3" t="str">
        <f t="shared" si="36"/>
        <v>not eligible</v>
      </c>
      <c r="V103" s="3" t="str">
        <f t="shared" si="37"/>
        <v>N/A</v>
      </c>
      <c r="W103" s="3" t="str">
        <f t="shared" si="38"/>
        <v>N/A</v>
      </c>
      <c r="X103" s="3" t="str">
        <f t="shared" si="39"/>
        <v>N/A</v>
      </c>
      <c r="Y103" s="3" t="str">
        <f t="shared" si="40"/>
        <v>N/A</v>
      </c>
      <c r="Z103" s="3" t="str">
        <f t="shared" si="41"/>
        <v>N/A</v>
      </c>
      <c r="AA103" s="3" t="str">
        <f t="shared" si="42"/>
        <v>N/A</v>
      </c>
      <c r="AB103" s="3" t="str">
        <f t="shared" si="43"/>
        <v>N/A</v>
      </c>
      <c r="AC103" s="3" t="str">
        <f t="shared" si="44"/>
        <v>N/A</v>
      </c>
      <c r="AD103" s="3" t="str">
        <f t="shared" si="45"/>
        <v>N/A</v>
      </c>
      <c r="AE103" s="3" t="str">
        <f t="shared" si="46"/>
        <v>N/A</v>
      </c>
      <c r="AF103" s="3" t="str">
        <f t="shared" si="47"/>
        <v>N/A</v>
      </c>
      <c r="AG103" s="3" t="str">
        <f t="shared" si="48"/>
        <v>N/A</v>
      </c>
      <c r="AH103" s="3" t="str">
        <f t="shared" si="49"/>
        <v>N/A</v>
      </c>
      <c r="AI103" s="3" t="str">
        <f t="shared" si="50"/>
        <v>N/A</v>
      </c>
    </row>
    <row r="104" spans="1:35" x14ac:dyDescent="0.35">
      <c r="A104" t="s">
        <v>175</v>
      </c>
      <c r="B104" t="s">
        <v>295</v>
      </c>
      <c r="C104" t="s">
        <v>614</v>
      </c>
      <c r="D104" t="s">
        <v>107</v>
      </c>
      <c r="E104">
        <v>65</v>
      </c>
      <c r="F104" t="s">
        <v>1671</v>
      </c>
      <c r="G104">
        <v>0.01</v>
      </c>
      <c r="H104" t="s">
        <v>1197</v>
      </c>
      <c r="I104" s="3" t="str">
        <f t="shared" si="51"/>
        <v>not eligible</v>
      </c>
      <c r="J104" s="3" t="str">
        <f t="shared" si="52"/>
        <v>N/A</v>
      </c>
      <c r="K104" s="3" t="str">
        <f t="shared" si="53"/>
        <v>not eligible</v>
      </c>
      <c r="L104" s="3" t="str">
        <f t="shared" si="27"/>
        <v>not eligible</v>
      </c>
      <c r="M104" s="3" t="str">
        <f t="shared" si="28"/>
        <v>not eligible</v>
      </c>
      <c r="N104" s="3" t="str">
        <f t="shared" si="29"/>
        <v>not eligible</v>
      </c>
      <c r="O104" s="3" t="str">
        <f t="shared" si="30"/>
        <v>N/A</v>
      </c>
      <c r="P104" s="3" t="str">
        <f t="shared" si="31"/>
        <v>N/A</v>
      </c>
      <c r="Q104" s="3" t="str">
        <f t="shared" si="32"/>
        <v>N/A</v>
      </c>
      <c r="R104" s="3" t="str">
        <f t="shared" si="33"/>
        <v>N/A</v>
      </c>
      <c r="S104" s="3" t="str">
        <f t="shared" si="34"/>
        <v>N/A</v>
      </c>
      <c r="T104" s="3" t="str">
        <f t="shared" si="35"/>
        <v>N/A</v>
      </c>
      <c r="U104" s="3" t="str">
        <f t="shared" si="36"/>
        <v>not eligible</v>
      </c>
      <c r="V104" s="3" t="str">
        <f t="shared" si="37"/>
        <v>N/A</v>
      </c>
      <c r="W104" s="3" t="str">
        <f t="shared" si="38"/>
        <v>N/A</v>
      </c>
      <c r="X104" s="3" t="str">
        <f t="shared" si="39"/>
        <v>N/A</v>
      </c>
      <c r="Y104" s="3" t="str">
        <f t="shared" si="40"/>
        <v>N/A</v>
      </c>
      <c r="Z104" s="3" t="str">
        <f t="shared" si="41"/>
        <v>N/A</v>
      </c>
      <c r="AA104" s="3" t="str">
        <f t="shared" si="42"/>
        <v>N/A</v>
      </c>
      <c r="AB104" s="3" t="str">
        <f t="shared" si="43"/>
        <v>N/A</v>
      </c>
      <c r="AC104" s="3" t="str">
        <f t="shared" si="44"/>
        <v>N/A</v>
      </c>
      <c r="AD104" s="3" t="str">
        <f t="shared" si="45"/>
        <v>N/A</v>
      </c>
      <c r="AE104" s="3" t="str">
        <f t="shared" si="46"/>
        <v>N/A</v>
      </c>
      <c r="AF104" s="3" t="str">
        <f t="shared" si="47"/>
        <v>N/A</v>
      </c>
      <c r="AG104" s="3" t="str">
        <f t="shared" si="48"/>
        <v>N/A</v>
      </c>
      <c r="AH104" s="3" t="str">
        <f t="shared" si="49"/>
        <v>N/A</v>
      </c>
      <c r="AI104" s="3" t="str">
        <f t="shared" si="50"/>
        <v>N/A</v>
      </c>
    </row>
    <row r="105" spans="1:35" x14ac:dyDescent="0.35">
      <c r="A105" t="s">
        <v>175</v>
      </c>
      <c r="B105" t="s">
        <v>295</v>
      </c>
      <c r="C105" t="s">
        <v>887</v>
      </c>
      <c r="D105" t="s">
        <v>107</v>
      </c>
      <c r="E105">
        <v>58</v>
      </c>
      <c r="F105" t="s">
        <v>1671</v>
      </c>
      <c r="G105">
        <v>0.01</v>
      </c>
      <c r="H105" t="s">
        <v>1197</v>
      </c>
      <c r="I105" s="3" t="str">
        <f t="shared" si="51"/>
        <v>not eligible</v>
      </c>
      <c r="J105" s="3" t="str">
        <f t="shared" si="52"/>
        <v>N/A</v>
      </c>
      <c r="K105" s="3" t="str">
        <f t="shared" si="53"/>
        <v>not eligible</v>
      </c>
      <c r="L105" s="3" t="str">
        <f t="shared" si="27"/>
        <v>not eligible</v>
      </c>
      <c r="M105" s="3" t="str">
        <f t="shared" si="28"/>
        <v>not eligible</v>
      </c>
      <c r="N105" s="3" t="str">
        <f t="shared" si="29"/>
        <v>not eligible</v>
      </c>
      <c r="O105" s="3" t="str">
        <f t="shared" si="30"/>
        <v>N/A</v>
      </c>
      <c r="P105" s="3" t="str">
        <f t="shared" si="31"/>
        <v>N/A</v>
      </c>
      <c r="Q105" s="3" t="str">
        <f t="shared" si="32"/>
        <v>N/A</v>
      </c>
      <c r="R105" s="3" t="str">
        <f t="shared" si="33"/>
        <v>N/A</v>
      </c>
      <c r="S105" s="3" t="str">
        <f t="shared" si="34"/>
        <v>N/A</v>
      </c>
      <c r="T105" s="3" t="str">
        <f t="shared" si="35"/>
        <v>N/A</v>
      </c>
      <c r="U105" s="3" t="str">
        <f t="shared" si="36"/>
        <v>not eligible</v>
      </c>
      <c r="V105" s="3" t="str">
        <f t="shared" si="37"/>
        <v>N/A</v>
      </c>
      <c r="W105" s="3" t="str">
        <f t="shared" si="38"/>
        <v>N/A</v>
      </c>
      <c r="X105" s="3" t="str">
        <f t="shared" si="39"/>
        <v>N/A</v>
      </c>
      <c r="Y105" s="3" t="str">
        <f t="shared" si="40"/>
        <v>N/A</v>
      </c>
      <c r="Z105" s="3" t="str">
        <f t="shared" si="41"/>
        <v>N/A</v>
      </c>
      <c r="AA105" s="3" t="str">
        <f t="shared" si="42"/>
        <v>N/A</v>
      </c>
      <c r="AB105" s="3" t="str">
        <f t="shared" si="43"/>
        <v>N/A</v>
      </c>
      <c r="AC105" s="3" t="str">
        <f t="shared" si="44"/>
        <v>N/A</v>
      </c>
      <c r="AD105" s="3" t="str">
        <f t="shared" si="45"/>
        <v>N/A</v>
      </c>
      <c r="AE105" s="3" t="str">
        <f t="shared" si="46"/>
        <v>N/A</v>
      </c>
      <c r="AF105" s="3" t="str">
        <f t="shared" si="47"/>
        <v>N/A</v>
      </c>
      <c r="AG105" s="3" t="str">
        <f t="shared" si="48"/>
        <v>N/A</v>
      </c>
      <c r="AH105" s="3" t="str">
        <f t="shared" si="49"/>
        <v>N/A</v>
      </c>
      <c r="AI105" s="3" t="str">
        <f t="shared" si="50"/>
        <v>N/A</v>
      </c>
    </row>
    <row r="106" spans="1:35" x14ac:dyDescent="0.35">
      <c r="A106" t="s">
        <v>175</v>
      </c>
      <c r="B106" t="s">
        <v>295</v>
      </c>
      <c r="C106" t="s">
        <v>836</v>
      </c>
      <c r="D106" t="s">
        <v>107</v>
      </c>
      <c r="E106">
        <v>58</v>
      </c>
      <c r="F106" t="s">
        <v>1671</v>
      </c>
      <c r="G106">
        <v>0.01</v>
      </c>
      <c r="H106" t="s">
        <v>1197</v>
      </c>
      <c r="I106" s="3" t="str">
        <f t="shared" si="51"/>
        <v>not eligible</v>
      </c>
      <c r="J106" s="3" t="str">
        <f t="shared" si="52"/>
        <v>N/A</v>
      </c>
      <c r="K106" s="3" t="str">
        <f t="shared" si="53"/>
        <v>not eligible</v>
      </c>
      <c r="L106" s="3" t="str">
        <f t="shared" si="27"/>
        <v>not eligible</v>
      </c>
      <c r="M106" s="3" t="str">
        <f t="shared" si="28"/>
        <v>not eligible</v>
      </c>
      <c r="N106" s="3" t="str">
        <f t="shared" si="29"/>
        <v>not eligible</v>
      </c>
      <c r="O106" s="3" t="str">
        <f t="shared" si="30"/>
        <v>N/A</v>
      </c>
      <c r="P106" s="3" t="str">
        <f t="shared" si="31"/>
        <v>N/A</v>
      </c>
      <c r="Q106" s="3" t="str">
        <f t="shared" si="32"/>
        <v>N/A</v>
      </c>
      <c r="R106" s="3" t="str">
        <f t="shared" si="33"/>
        <v>N/A</v>
      </c>
      <c r="S106" s="3" t="str">
        <f t="shared" si="34"/>
        <v>N/A</v>
      </c>
      <c r="T106" s="3" t="str">
        <f t="shared" si="35"/>
        <v>N/A</v>
      </c>
      <c r="U106" s="3" t="str">
        <f t="shared" si="36"/>
        <v>not eligible</v>
      </c>
      <c r="V106" s="3" t="str">
        <f t="shared" si="37"/>
        <v>N/A</v>
      </c>
      <c r="W106" s="3" t="str">
        <f t="shared" si="38"/>
        <v>N/A</v>
      </c>
      <c r="X106" s="3" t="str">
        <f t="shared" si="39"/>
        <v>N/A</v>
      </c>
      <c r="Y106" s="3" t="str">
        <f t="shared" si="40"/>
        <v>N/A</v>
      </c>
      <c r="Z106" s="3" t="str">
        <f t="shared" si="41"/>
        <v>N/A</v>
      </c>
      <c r="AA106" s="3" t="str">
        <f t="shared" si="42"/>
        <v>N/A</v>
      </c>
      <c r="AB106" s="3" t="str">
        <f t="shared" si="43"/>
        <v>N/A</v>
      </c>
      <c r="AC106" s="3" t="str">
        <f t="shared" si="44"/>
        <v>N/A</v>
      </c>
      <c r="AD106" s="3" t="str">
        <f t="shared" si="45"/>
        <v>N/A</v>
      </c>
      <c r="AE106" s="3" t="str">
        <f t="shared" si="46"/>
        <v>N/A</v>
      </c>
      <c r="AF106" s="3" t="str">
        <f t="shared" si="47"/>
        <v>N/A</v>
      </c>
      <c r="AG106" s="3" t="str">
        <f t="shared" si="48"/>
        <v>N/A</v>
      </c>
      <c r="AH106" s="3" t="str">
        <f t="shared" si="49"/>
        <v>N/A</v>
      </c>
      <c r="AI106" s="3" t="str">
        <f t="shared" si="50"/>
        <v>N/A</v>
      </c>
    </row>
    <row r="107" spans="1:35" x14ac:dyDescent="0.35">
      <c r="A107" t="s">
        <v>175</v>
      </c>
      <c r="B107" t="s">
        <v>295</v>
      </c>
      <c r="C107" t="s">
        <v>775</v>
      </c>
      <c r="D107" t="s">
        <v>165</v>
      </c>
      <c r="E107" s="1">
        <v>3580</v>
      </c>
      <c r="F107" t="s">
        <v>1721</v>
      </c>
      <c r="G107">
        <v>0.8</v>
      </c>
      <c r="H107" t="s">
        <v>1197</v>
      </c>
      <c r="I107" s="3" t="str">
        <f t="shared" si="51"/>
        <v>not eligible</v>
      </c>
      <c r="J107" s="3" t="str">
        <f t="shared" si="52"/>
        <v>N/A</v>
      </c>
      <c r="K107" s="3" t="str">
        <f t="shared" si="53"/>
        <v>not eligible</v>
      </c>
      <c r="L107" s="3" t="str">
        <f t="shared" si="27"/>
        <v>not eligible</v>
      </c>
      <c r="M107" s="3" t="str">
        <f t="shared" si="28"/>
        <v>not eligible</v>
      </c>
      <c r="N107" s="3" t="str">
        <f t="shared" si="29"/>
        <v>not eligible</v>
      </c>
      <c r="O107" s="3" t="str">
        <f t="shared" si="30"/>
        <v>N/A</v>
      </c>
      <c r="P107" s="3" t="str">
        <f t="shared" si="31"/>
        <v>N/A</v>
      </c>
      <c r="Q107" s="3" t="str">
        <f t="shared" si="32"/>
        <v>N/A</v>
      </c>
      <c r="R107" s="3" t="str">
        <f t="shared" si="33"/>
        <v>N/A</v>
      </c>
      <c r="S107" s="3" t="str">
        <f t="shared" si="34"/>
        <v>N/A</v>
      </c>
      <c r="T107" s="3" t="str">
        <f t="shared" si="35"/>
        <v>N/A</v>
      </c>
      <c r="U107" s="3" t="str">
        <f t="shared" si="36"/>
        <v>N/A</v>
      </c>
      <c r="V107" s="3" t="str">
        <f t="shared" si="37"/>
        <v>N/A</v>
      </c>
      <c r="W107" s="3" t="str">
        <f t="shared" si="38"/>
        <v>N/A</v>
      </c>
      <c r="X107" s="3" t="str">
        <f t="shared" si="39"/>
        <v>N/A</v>
      </c>
      <c r="Y107" s="3" t="str">
        <f t="shared" si="40"/>
        <v>N/A</v>
      </c>
      <c r="Z107" s="3" t="str">
        <f t="shared" si="41"/>
        <v>N/A</v>
      </c>
      <c r="AA107" s="3" t="str">
        <f t="shared" si="42"/>
        <v>N/A</v>
      </c>
      <c r="AB107" s="3" t="str">
        <f t="shared" si="43"/>
        <v>N/A</v>
      </c>
      <c r="AC107" s="3" t="str">
        <f t="shared" si="44"/>
        <v>N/A</v>
      </c>
      <c r="AD107" s="3" t="str">
        <f t="shared" si="45"/>
        <v>N/A</v>
      </c>
      <c r="AE107" s="3" t="str">
        <f t="shared" si="46"/>
        <v>N/A</v>
      </c>
      <c r="AF107" s="3" t="str">
        <f t="shared" si="47"/>
        <v>N/A</v>
      </c>
      <c r="AG107" s="3" t="str">
        <f t="shared" si="48"/>
        <v>not eligible</v>
      </c>
      <c r="AH107" s="3" t="str">
        <f t="shared" si="49"/>
        <v>N/A</v>
      </c>
      <c r="AI107" s="3" t="str">
        <f t="shared" si="50"/>
        <v>N/A</v>
      </c>
    </row>
    <row r="108" spans="1:35" x14ac:dyDescent="0.35">
      <c r="A108" t="s">
        <v>175</v>
      </c>
      <c r="B108" t="s">
        <v>295</v>
      </c>
      <c r="C108" t="s">
        <v>852</v>
      </c>
      <c r="D108" t="s">
        <v>165</v>
      </c>
      <c r="E108">
        <v>75</v>
      </c>
      <c r="F108" t="s">
        <v>1673</v>
      </c>
      <c r="G108">
        <v>0.02</v>
      </c>
      <c r="H108" t="s">
        <v>1197</v>
      </c>
      <c r="I108" s="3" t="str">
        <f t="shared" si="51"/>
        <v>not eligible</v>
      </c>
      <c r="J108" s="3" t="str">
        <f t="shared" si="52"/>
        <v>N/A</v>
      </c>
      <c r="K108" s="3" t="str">
        <f t="shared" si="53"/>
        <v>not eligible</v>
      </c>
      <c r="L108" s="3" t="str">
        <f t="shared" si="27"/>
        <v>not eligible</v>
      </c>
      <c r="M108" s="3" t="str">
        <f t="shared" si="28"/>
        <v>not eligible</v>
      </c>
      <c r="N108" s="3" t="str">
        <f t="shared" si="29"/>
        <v>not eligible</v>
      </c>
      <c r="O108" s="3" t="str">
        <f t="shared" si="30"/>
        <v>N/A</v>
      </c>
      <c r="P108" s="3" t="str">
        <f t="shared" si="31"/>
        <v>N/A</v>
      </c>
      <c r="Q108" s="3" t="str">
        <f t="shared" si="32"/>
        <v>N/A</v>
      </c>
      <c r="R108" s="3" t="str">
        <f t="shared" si="33"/>
        <v>N/A</v>
      </c>
      <c r="S108" s="3" t="str">
        <f t="shared" si="34"/>
        <v>N/A</v>
      </c>
      <c r="T108" s="3" t="str">
        <f t="shared" si="35"/>
        <v>N/A</v>
      </c>
      <c r="U108" s="3" t="str">
        <f t="shared" si="36"/>
        <v>N/A</v>
      </c>
      <c r="V108" s="3" t="str">
        <f t="shared" si="37"/>
        <v>N/A</v>
      </c>
      <c r="W108" s="3" t="str">
        <f t="shared" si="38"/>
        <v>N/A</v>
      </c>
      <c r="X108" s="3" t="str">
        <f t="shared" si="39"/>
        <v>N/A</v>
      </c>
      <c r="Y108" s="3" t="str">
        <f t="shared" si="40"/>
        <v>N/A</v>
      </c>
      <c r="Z108" s="3" t="str">
        <f t="shared" si="41"/>
        <v>N/A</v>
      </c>
      <c r="AA108" s="3" t="str">
        <f t="shared" si="42"/>
        <v>N/A</v>
      </c>
      <c r="AB108" s="3" t="str">
        <f t="shared" si="43"/>
        <v>N/A</v>
      </c>
      <c r="AC108" s="3" t="str">
        <f t="shared" si="44"/>
        <v>N/A</v>
      </c>
      <c r="AD108" s="3" t="str">
        <f t="shared" si="45"/>
        <v>N/A</v>
      </c>
      <c r="AE108" s="3" t="str">
        <f t="shared" si="46"/>
        <v>N/A</v>
      </c>
      <c r="AF108" s="3" t="str">
        <f t="shared" si="47"/>
        <v>N/A</v>
      </c>
      <c r="AG108" s="3" t="str">
        <f t="shared" si="48"/>
        <v>not eligible</v>
      </c>
      <c r="AH108" s="3" t="str">
        <f t="shared" si="49"/>
        <v>N/A</v>
      </c>
      <c r="AI108" s="3" t="str">
        <f t="shared" si="50"/>
        <v>N/A</v>
      </c>
    </row>
    <row r="109" spans="1:35" x14ac:dyDescent="0.35">
      <c r="A109" t="s">
        <v>175</v>
      </c>
      <c r="B109" t="s">
        <v>295</v>
      </c>
      <c r="C109" t="s">
        <v>610</v>
      </c>
      <c r="D109" t="s">
        <v>112</v>
      </c>
      <c r="E109" s="1">
        <v>6067</v>
      </c>
      <c r="F109" t="s">
        <v>1682</v>
      </c>
      <c r="G109">
        <v>1.35</v>
      </c>
      <c r="H109" t="s">
        <v>1197</v>
      </c>
      <c r="I109" s="3" t="str">
        <f t="shared" si="51"/>
        <v>not eligible</v>
      </c>
      <c r="J109" s="3" t="str">
        <f t="shared" si="52"/>
        <v>N/A</v>
      </c>
      <c r="K109" s="3" t="str">
        <f t="shared" si="53"/>
        <v>not eligible</v>
      </c>
      <c r="L109" s="3" t="str">
        <f t="shared" si="27"/>
        <v>not eligible</v>
      </c>
      <c r="M109" s="3" t="str">
        <f t="shared" si="28"/>
        <v>not eligible</v>
      </c>
      <c r="N109" s="3" t="str">
        <f t="shared" si="29"/>
        <v>not eligible</v>
      </c>
      <c r="O109" s="3" t="str">
        <f t="shared" si="30"/>
        <v>N/A</v>
      </c>
      <c r="P109" s="3" t="str">
        <f t="shared" si="31"/>
        <v>N/A</v>
      </c>
      <c r="Q109" s="3" t="str">
        <f t="shared" si="32"/>
        <v>N/A</v>
      </c>
      <c r="R109" s="3" t="str">
        <f t="shared" si="33"/>
        <v>not eligible</v>
      </c>
      <c r="S109" s="3" t="str">
        <f t="shared" si="34"/>
        <v>N/A</v>
      </c>
      <c r="T109" s="3" t="str">
        <f t="shared" si="35"/>
        <v>N/A</v>
      </c>
      <c r="U109" s="3" t="str">
        <f t="shared" si="36"/>
        <v>N/A</v>
      </c>
      <c r="V109" s="3" t="str">
        <f t="shared" si="37"/>
        <v>N/A</v>
      </c>
      <c r="W109" s="3" t="str">
        <f t="shared" si="38"/>
        <v>N/A</v>
      </c>
      <c r="X109" s="3" t="str">
        <f t="shared" si="39"/>
        <v>N/A</v>
      </c>
      <c r="Y109" s="3" t="str">
        <f t="shared" si="40"/>
        <v>N/A</v>
      </c>
      <c r="Z109" s="3" t="str">
        <f t="shared" si="41"/>
        <v>N/A</v>
      </c>
      <c r="AA109" s="3" t="str">
        <f t="shared" si="42"/>
        <v>N/A</v>
      </c>
      <c r="AB109" s="3" t="str">
        <f t="shared" si="43"/>
        <v>N/A</v>
      </c>
      <c r="AC109" s="3" t="str">
        <f t="shared" si="44"/>
        <v>N/A</v>
      </c>
      <c r="AD109" s="3" t="str">
        <f t="shared" si="45"/>
        <v>N/A</v>
      </c>
      <c r="AE109" s="3" t="str">
        <f t="shared" si="46"/>
        <v>N/A</v>
      </c>
      <c r="AF109" s="3" t="str">
        <f t="shared" si="47"/>
        <v>N/A</v>
      </c>
      <c r="AG109" s="3" t="str">
        <f t="shared" si="48"/>
        <v>N/A</v>
      </c>
      <c r="AH109" s="3" t="str">
        <f t="shared" si="49"/>
        <v>N/A</v>
      </c>
      <c r="AI109" s="3" t="str">
        <f t="shared" si="50"/>
        <v>N/A</v>
      </c>
    </row>
    <row r="110" spans="1:35" x14ac:dyDescent="0.35">
      <c r="A110" t="s">
        <v>175</v>
      </c>
      <c r="B110" t="s">
        <v>295</v>
      </c>
      <c r="C110" t="s">
        <v>1148</v>
      </c>
      <c r="D110" t="s">
        <v>112</v>
      </c>
      <c r="E110">
        <v>114</v>
      </c>
      <c r="F110" t="s">
        <v>1666</v>
      </c>
      <c r="G110">
        <v>0.03</v>
      </c>
      <c r="H110" t="s">
        <v>1197</v>
      </c>
      <c r="I110" s="3" t="str">
        <f t="shared" si="51"/>
        <v>not eligible</v>
      </c>
      <c r="J110" s="3" t="str">
        <f t="shared" si="52"/>
        <v>N/A</v>
      </c>
      <c r="K110" s="3" t="str">
        <f t="shared" si="53"/>
        <v>not eligible</v>
      </c>
      <c r="L110" s="3" t="str">
        <f t="shared" si="27"/>
        <v>not eligible</v>
      </c>
      <c r="M110" s="3" t="str">
        <f t="shared" si="28"/>
        <v>not eligible</v>
      </c>
      <c r="N110" s="3" t="str">
        <f t="shared" si="29"/>
        <v>not eligible</v>
      </c>
      <c r="O110" s="3" t="str">
        <f t="shared" si="30"/>
        <v>N/A</v>
      </c>
      <c r="P110" s="3" t="str">
        <f t="shared" si="31"/>
        <v>N/A</v>
      </c>
      <c r="Q110" s="3" t="str">
        <f t="shared" si="32"/>
        <v>N/A</v>
      </c>
      <c r="R110" s="3" t="str">
        <f t="shared" si="33"/>
        <v>not eligible</v>
      </c>
      <c r="S110" s="3" t="str">
        <f t="shared" si="34"/>
        <v>N/A</v>
      </c>
      <c r="T110" s="3" t="str">
        <f t="shared" si="35"/>
        <v>N/A</v>
      </c>
      <c r="U110" s="3" t="str">
        <f t="shared" si="36"/>
        <v>N/A</v>
      </c>
      <c r="V110" s="3" t="str">
        <f t="shared" si="37"/>
        <v>N/A</v>
      </c>
      <c r="W110" s="3" t="str">
        <f t="shared" si="38"/>
        <v>N/A</v>
      </c>
      <c r="X110" s="3" t="str">
        <f t="shared" si="39"/>
        <v>N/A</v>
      </c>
      <c r="Y110" s="3" t="str">
        <f t="shared" si="40"/>
        <v>N/A</v>
      </c>
      <c r="Z110" s="3" t="str">
        <f t="shared" si="41"/>
        <v>N/A</v>
      </c>
      <c r="AA110" s="3" t="str">
        <f t="shared" si="42"/>
        <v>N/A</v>
      </c>
      <c r="AB110" s="3" t="str">
        <f t="shared" si="43"/>
        <v>N/A</v>
      </c>
      <c r="AC110" s="3" t="str">
        <f t="shared" si="44"/>
        <v>N/A</v>
      </c>
      <c r="AD110" s="3" t="str">
        <f t="shared" si="45"/>
        <v>N/A</v>
      </c>
      <c r="AE110" s="3" t="str">
        <f t="shared" si="46"/>
        <v>N/A</v>
      </c>
      <c r="AF110" s="3" t="str">
        <f t="shared" si="47"/>
        <v>N/A</v>
      </c>
      <c r="AG110" s="3" t="str">
        <f t="shared" si="48"/>
        <v>N/A</v>
      </c>
      <c r="AH110" s="3" t="str">
        <f t="shared" si="49"/>
        <v>N/A</v>
      </c>
      <c r="AI110" s="3" t="str">
        <f t="shared" si="50"/>
        <v>N/A</v>
      </c>
    </row>
    <row r="111" spans="1:35" x14ac:dyDescent="0.35">
      <c r="A111" t="s">
        <v>175</v>
      </c>
      <c r="B111" t="s">
        <v>295</v>
      </c>
      <c r="C111" t="s">
        <v>339</v>
      </c>
      <c r="D111" t="s">
        <v>129</v>
      </c>
      <c r="E111" s="1">
        <v>3673</v>
      </c>
      <c r="F111" t="s">
        <v>1733</v>
      </c>
      <c r="G111">
        <v>0.82</v>
      </c>
      <c r="H111" t="s">
        <v>1197</v>
      </c>
      <c r="I111" s="3" t="str">
        <f t="shared" si="51"/>
        <v>not eligible</v>
      </c>
      <c r="J111" s="3" t="str">
        <f t="shared" si="52"/>
        <v>N/A</v>
      </c>
      <c r="K111" s="3" t="str">
        <f t="shared" si="53"/>
        <v>not eligible</v>
      </c>
      <c r="L111" s="3" t="str">
        <f t="shared" si="27"/>
        <v>not eligible</v>
      </c>
      <c r="M111" s="3" t="str">
        <f t="shared" si="28"/>
        <v>not eligible</v>
      </c>
      <c r="N111" s="3" t="str">
        <f t="shared" si="29"/>
        <v>not eligible</v>
      </c>
      <c r="O111" s="3" t="str">
        <f t="shared" si="30"/>
        <v>N/A</v>
      </c>
      <c r="P111" s="3" t="str">
        <f t="shared" si="31"/>
        <v>N/A</v>
      </c>
      <c r="Q111" s="3" t="str">
        <f t="shared" si="32"/>
        <v>N/A</v>
      </c>
      <c r="R111" s="3" t="str">
        <f t="shared" si="33"/>
        <v>N/A</v>
      </c>
      <c r="S111" s="3" t="str">
        <f t="shared" si="34"/>
        <v>N/A</v>
      </c>
      <c r="T111" s="3" t="str">
        <f t="shared" si="35"/>
        <v>N/A</v>
      </c>
      <c r="U111" s="3" t="str">
        <f t="shared" si="36"/>
        <v>N/A</v>
      </c>
      <c r="V111" s="3" t="str">
        <f t="shared" si="37"/>
        <v>N/A</v>
      </c>
      <c r="W111" s="3" t="str">
        <f t="shared" si="38"/>
        <v>N/A</v>
      </c>
      <c r="X111" s="3" t="str">
        <f t="shared" si="39"/>
        <v>N/A</v>
      </c>
      <c r="Y111" s="3" t="str">
        <f t="shared" si="40"/>
        <v>N/A</v>
      </c>
      <c r="Z111" s="3" t="str">
        <f t="shared" si="41"/>
        <v>N/A</v>
      </c>
      <c r="AA111" s="3" t="str">
        <f t="shared" si="42"/>
        <v>N/A</v>
      </c>
      <c r="AB111" s="3" t="str">
        <f t="shared" si="43"/>
        <v>N/A</v>
      </c>
      <c r="AC111" s="3" t="str">
        <f t="shared" si="44"/>
        <v>not eligible</v>
      </c>
      <c r="AD111" s="3" t="str">
        <f t="shared" si="45"/>
        <v>N/A</v>
      </c>
      <c r="AE111" s="3" t="str">
        <f t="shared" si="46"/>
        <v>N/A</v>
      </c>
      <c r="AF111" s="3" t="str">
        <f t="shared" si="47"/>
        <v>N/A</v>
      </c>
      <c r="AG111" s="3" t="str">
        <f t="shared" si="48"/>
        <v>N/A</v>
      </c>
      <c r="AH111" s="3" t="str">
        <f t="shared" si="49"/>
        <v>N/A</v>
      </c>
      <c r="AI111" s="3" t="str">
        <f t="shared" si="50"/>
        <v>N/A</v>
      </c>
    </row>
    <row r="112" spans="1:35" x14ac:dyDescent="0.35">
      <c r="A112" t="s">
        <v>175</v>
      </c>
      <c r="B112" t="s">
        <v>295</v>
      </c>
      <c r="C112" t="s">
        <v>867</v>
      </c>
      <c r="D112" t="s">
        <v>129</v>
      </c>
      <c r="E112">
        <v>28</v>
      </c>
      <c r="F112" t="s">
        <v>1671</v>
      </c>
      <c r="G112">
        <v>0.01</v>
      </c>
      <c r="H112" t="s">
        <v>1197</v>
      </c>
      <c r="I112" s="3" t="str">
        <f t="shared" si="51"/>
        <v>not eligible</v>
      </c>
      <c r="J112" s="3" t="str">
        <f t="shared" si="52"/>
        <v>N/A</v>
      </c>
      <c r="K112" s="3" t="str">
        <f t="shared" si="53"/>
        <v>not eligible</v>
      </c>
      <c r="L112" s="3" t="str">
        <f t="shared" si="27"/>
        <v>not eligible</v>
      </c>
      <c r="M112" s="3" t="str">
        <f t="shared" si="28"/>
        <v>not eligible</v>
      </c>
      <c r="N112" s="3" t="str">
        <f t="shared" si="29"/>
        <v>not eligible</v>
      </c>
      <c r="O112" s="3" t="str">
        <f t="shared" si="30"/>
        <v>N/A</v>
      </c>
      <c r="P112" s="3" t="str">
        <f t="shared" si="31"/>
        <v>N/A</v>
      </c>
      <c r="Q112" s="3" t="str">
        <f t="shared" si="32"/>
        <v>N/A</v>
      </c>
      <c r="R112" s="3" t="str">
        <f t="shared" si="33"/>
        <v>N/A</v>
      </c>
      <c r="S112" s="3" t="str">
        <f t="shared" si="34"/>
        <v>N/A</v>
      </c>
      <c r="T112" s="3" t="str">
        <f t="shared" si="35"/>
        <v>N/A</v>
      </c>
      <c r="U112" s="3" t="str">
        <f t="shared" si="36"/>
        <v>N/A</v>
      </c>
      <c r="V112" s="3" t="str">
        <f t="shared" si="37"/>
        <v>N/A</v>
      </c>
      <c r="W112" s="3" t="str">
        <f t="shared" si="38"/>
        <v>N/A</v>
      </c>
      <c r="X112" s="3" t="str">
        <f t="shared" si="39"/>
        <v>N/A</v>
      </c>
      <c r="Y112" s="3" t="str">
        <f t="shared" si="40"/>
        <v>N/A</v>
      </c>
      <c r="Z112" s="3" t="str">
        <f t="shared" si="41"/>
        <v>N/A</v>
      </c>
      <c r="AA112" s="3" t="str">
        <f t="shared" si="42"/>
        <v>N/A</v>
      </c>
      <c r="AB112" s="3" t="str">
        <f t="shared" si="43"/>
        <v>N/A</v>
      </c>
      <c r="AC112" s="3" t="str">
        <f t="shared" si="44"/>
        <v>not eligible</v>
      </c>
      <c r="AD112" s="3" t="str">
        <f t="shared" si="45"/>
        <v>N/A</v>
      </c>
      <c r="AE112" s="3" t="str">
        <f t="shared" si="46"/>
        <v>N/A</v>
      </c>
      <c r="AF112" s="3" t="str">
        <f t="shared" si="47"/>
        <v>N/A</v>
      </c>
      <c r="AG112" s="3" t="str">
        <f t="shared" si="48"/>
        <v>N/A</v>
      </c>
      <c r="AH112" s="3" t="str">
        <f t="shared" si="49"/>
        <v>N/A</v>
      </c>
      <c r="AI112" s="3" t="str">
        <f t="shared" si="50"/>
        <v>N/A</v>
      </c>
    </row>
    <row r="113" spans="1:35" x14ac:dyDescent="0.35">
      <c r="A113" t="s">
        <v>175</v>
      </c>
      <c r="B113" t="s">
        <v>295</v>
      </c>
      <c r="C113" t="s">
        <v>868</v>
      </c>
      <c r="D113" t="s">
        <v>118</v>
      </c>
      <c r="E113" s="1">
        <v>72855</v>
      </c>
      <c r="F113" t="s">
        <v>1741</v>
      </c>
      <c r="G113">
        <v>16.18</v>
      </c>
      <c r="H113" t="s">
        <v>187</v>
      </c>
      <c r="I113" s="3">
        <f t="shared" si="51"/>
        <v>222936.30000000002</v>
      </c>
      <c r="J113" s="3" t="str">
        <f t="shared" si="52"/>
        <v>N/A</v>
      </c>
      <c r="K113" s="3">
        <f t="shared" si="53"/>
        <v>218565</v>
      </c>
      <c r="L113" s="3">
        <f t="shared" si="27"/>
        <v>222936.30000000002</v>
      </c>
      <c r="M113" s="3">
        <f t="shared" si="28"/>
        <v>227307.6</v>
      </c>
      <c r="N113" s="3">
        <f t="shared" si="29"/>
        <v>230221.80000000002</v>
      </c>
      <c r="O113" s="3" t="str">
        <f t="shared" si="30"/>
        <v>N/A</v>
      </c>
      <c r="P113" s="3">
        <f t="shared" si="31"/>
        <v>222936.30000000002</v>
      </c>
      <c r="Q113" s="3" t="str">
        <f t="shared" si="32"/>
        <v>N/A</v>
      </c>
      <c r="R113" s="3" t="str">
        <f t="shared" si="33"/>
        <v>N/A</v>
      </c>
      <c r="S113" s="3" t="str">
        <f t="shared" si="34"/>
        <v>N/A</v>
      </c>
      <c r="T113" s="3" t="str">
        <f t="shared" si="35"/>
        <v>N/A</v>
      </c>
      <c r="U113" s="3" t="str">
        <f t="shared" si="36"/>
        <v>N/A</v>
      </c>
      <c r="V113" s="3" t="str">
        <f t="shared" si="37"/>
        <v>N/A</v>
      </c>
      <c r="W113" s="3" t="str">
        <f t="shared" si="38"/>
        <v>N/A</v>
      </c>
      <c r="X113" s="3" t="str">
        <f t="shared" si="39"/>
        <v>N/A</v>
      </c>
      <c r="Y113" s="3" t="str">
        <f t="shared" si="40"/>
        <v>N/A</v>
      </c>
      <c r="Z113" s="3" t="str">
        <f t="shared" si="41"/>
        <v>N/A</v>
      </c>
      <c r="AA113" s="3" t="str">
        <f t="shared" si="42"/>
        <v>N/A</v>
      </c>
      <c r="AB113" s="3" t="str">
        <f t="shared" si="43"/>
        <v>N/A</v>
      </c>
      <c r="AC113" s="3" t="str">
        <f t="shared" si="44"/>
        <v>N/A</v>
      </c>
      <c r="AD113" s="3" t="str">
        <f t="shared" si="45"/>
        <v>N/A</v>
      </c>
      <c r="AE113" s="3" t="str">
        <f t="shared" si="46"/>
        <v>N/A</v>
      </c>
      <c r="AF113" s="3" t="str">
        <f t="shared" si="47"/>
        <v>N/A</v>
      </c>
      <c r="AG113" s="3" t="str">
        <f t="shared" si="48"/>
        <v>N/A</v>
      </c>
      <c r="AH113" s="3" t="str">
        <f t="shared" si="49"/>
        <v>N/A</v>
      </c>
      <c r="AI113" s="3" t="str">
        <f t="shared" si="50"/>
        <v>N/A</v>
      </c>
    </row>
    <row r="114" spans="1:35" x14ac:dyDescent="0.35">
      <c r="A114" t="s">
        <v>175</v>
      </c>
      <c r="B114" t="s">
        <v>295</v>
      </c>
      <c r="C114" t="s">
        <v>830</v>
      </c>
      <c r="D114" t="s">
        <v>118</v>
      </c>
      <c r="E114">
        <v>385</v>
      </c>
      <c r="F114" t="s">
        <v>1687</v>
      </c>
      <c r="G114">
        <v>0.09</v>
      </c>
      <c r="H114" t="s">
        <v>1197</v>
      </c>
      <c r="I114" s="3" t="str">
        <f t="shared" si="51"/>
        <v>not eligible</v>
      </c>
      <c r="J114" s="3" t="str">
        <f t="shared" si="52"/>
        <v>N/A</v>
      </c>
      <c r="K114" s="3" t="str">
        <f t="shared" si="53"/>
        <v>not eligible</v>
      </c>
      <c r="L114" s="3" t="str">
        <f t="shared" si="27"/>
        <v>not eligible</v>
      </c>
      <c r="M114" s="3" t="str">
        <f t="shared" si="28"/>
        <v>not eligible</v>
      </c>
      <c r="N114" s="3" t="str">
        <f t="shared" si="29"/>
        <v>not eligible</v>
      </c>
      <c r="O114" s="3" t="str">
        <f t="shared" si="30"/>
        <v>N/A</v>
      </c>
      <c r="P114" s="3" t="str">
        <f t="shared" si="31"/>
        <v>not eligible</v>
      </c>
      <c r="Q114" s="3" t="str">
        <f t="shared" si="32"/>
        <v>N/A</v>
      </c>
      <c r="R114" s="3" t="str">
        <f t="shared" si="33"/>
        <v>N/A</v>
      </c>
      <c r="S114" s="3" t="str">
        <f t="shared" si="34"/>
        <v>N/A</v>
      </c>
      <c r="T114" s="3" t="str">
        <f t="shared" si="35"/>
        <v>N/A</v>
      </c>
      <c r="U114" s="3" t="str">
        <f t="shared" si="36"/>
        <v>N/A</v>
      </c>
      <c r="V114" s="3" t="str">
        <f t="shared" si="37"/>
        <v>N/A</v>
      </c>
      <c r="W114" s="3" t="str">
        <f t="shared" si="38"/>
        <v>N/A</v>
      </c>
      <c r="X114" s="3" t="str">
        <f t="shared" si="39"/>
        <v>N/A</v>
      </c>
      <c r="Y114" s="3" t="str">
        <f t="shared" si="40"/>
        <v>N/A</v>
      </c>
      <c r="Z114" s="3" t="str">
        <f t="shared" si="41"/>
        <v>N/A</v>
      </c>
      <c r="AA114" s="3" t="str">
        <f t="shared" si="42"/>
        <v>N/A</v>
      </c>
      <c r="AB114" s="3" t="str">
        <f t="shared" si="43"/>
        <v>N/A</v>
      </c>
      <c r="AC114" s="3" t="str">
        <f t="shared" si="44"/>
        <v>N/A</v>
      </c>
      <c r="AD114" s="3" t="str">
        <f t="shared" si="45"/>
        <v>N/A</v>
      </c>
      <c r="AE114" s="3" t="str">
        <f t="shared" si="46"/>
        <v>N/A</v>
      </c>
      <c r="AF114" s="3" t="str">
        <f t="shared" si="47"/>
        <v>N/A</v>
      </c>
      <c r="AG114" s="3" t="str">
        <f t="shared" si="48"/>
        <v>N/A</v>
      </c>
      <c r="AH114" s="3" t="str">
        <f t="shared" si="49"/>
        <v>N/A</v>
      </c>
      <c r="AI114" s="3" t="str">
        <f t="shared" si="50"/>
        <v>N/A</v>
      </c>
    </row>
    <row r="115" spans="1:35" x14ac:dyDescent="0.35">
      <c r="A115" t="s">
        <v>175</v>
      </c>
      <c r="B115" t="s">
        <v>295</v>
      </c>
      <c r="C115" t="s">
        <v>927</v>
      </c>
      <c r="D115" t="s">
        <v>118</v>
      </c>
      <c r="E115">
        <v>264</v>
      </c>
      <c r="F115" t="s">
        <v>1665</v>
      </c>
      <c r="G115">
        <v>0.06</v>
      </c>
      <c r="H115" t="s">
        <v>1197</v>
      </c>
      <c r="I115" s="3" t="str">
        <f t="shared" si="51"/>
        <v>not eligible</v>
      </c>
      <c r="J115" s="3" t="str">
        <f t="shared" si="52"/>
        <v>N/A</v>
      </c>
      <c r="K115" s="3" t="str">
        <f t="shared" si="53"/>
        <v>not eligible</v>
      </c>
      <c r="L115" s="3" t="str">
        <f t="shared" si="27"/>
        <v>not eligible</v>
      </c>
      <c r="M115" s="3" t="str">
        <f t="shared" si="28"/>
        <v>not eligible</v>
      </c>
      <c r="N115" s="3" t="str">
        <f t="shared" si="29"/>
        <v>not eligible</v>
      </c>
      <c r="O115" s="3" t="str">
        <f t="shared" si="30"/>
        <v>N/A</v>
      </c>
      <c r="P115" s="3" t="str">
        <f t="shared" si="31"/>
        <v>not eligible</v>
      </c>
      <c r="Q115" s="3" t="str">
        <f t="shared" si="32"/>
        <v>N/A</v>
      </c>
      <c r="R115" s="3" t="str">
        <f t="shared" si="33"/>
        <v>N/A</v>
      </c>
      <c r="S115" s="3" t="str">
        <f t="shared" si="34"/>
        <v>N/A</v>
      </c>
      <c r="T115" s="3" t="str">
        <f t="shared" si="35"/>
        <v>N/A</v>
      </c>
      <c r="U115" s="3" t="str">
        <f t="shared" si="36"/>
        <v>N/A</v>
      </c>
      <c r="V115" s="3" t="str">
        <f t="shared" si="37"/>
        <v>N/A</v>
      </c>
      <c r="W115" s="3" t="str">
        <f t="shared" si="38"/>
        <v>N/A</v>
      </c>
      <c r="X115" s="3" t="str">
        <f t="shared" si="39"/>
        <v>N/A</v>
      </c>
      <c r="Y115" s="3" t="str">
        <f t="shared" si="40"/>
        <v>N/A</v>
      </c>
      <c r="Z115" s="3" t="str">
        <f t="shared" si="41"/>
        <v>N/A</v>
      </c>
      <c r="AA115" s="3" t="str">
        <f t="shared" si="42"/>
        <v>N/A</v>
      </c>
      <c r="AB115" s="3" t="str">
        <f t="shared" si="43"/>
        <v>N/A</v>
      </c>
      <c r="AC115" s="3" t="str">
        <f t="shared" si="44"/>
        <v>N/A</v>
      </c>
      <c r="AD115" s="3" t="str">
        <f t="shared" si="45"/>
        <v>N/A</v>
      </c>
      <c r="AE115" s="3" t="str">
        <f t="shared" si="46"/>
        <v>N/A</v>
      </c>
      <c r="AF115" s="3" t="str">
        <f t="shared" si="47"/>
        <v>N/A</v>
      </c>
      <c r="AG115" s="3" t="str">
        <f t="shared" si="48"/>
        <v>N/A</v>
      </c>
      <c r="AH115" s="3" t="str">
        <f t="shared" si="49"/>
        <v>N/A</v>
      </c>
      <c r="AI115" s="3" t="str">
        <f t="shared" si="50"/>
        <v>N/A</v>
      </c>
    </row>
    <row r="116" spans="1:35" x14ac:dyDescent="0.35">
      <c r="A116" t="s">
        <v>175</v>
      </c>
      <c r="B116" t="s">
        <v>295</v>
      </c>
      <c r="C116" t="s">
        <v>463</v>
      </c>
      <c r="D116" t="s">
        <v>118</v>
      </c>
      <c r="E116">
        <v>408</v>
      </c>
      <c r="F116" t="s">
        <v>1687</v>
      </c>
      <c r="G116">
        <v>0.09</v>
      </c>
      <c r="H116" t="s">
        <v>1197</v>
      </c>
      <c r="I116" s="3" t="str">
        <f t="shared" si="51"/>
        <v>not eligible</v>
      </c>
      <c r="J116" s="3" t="str">
        <f t="shared" si="52"/>
        <v>N/A</v>
      </c>
      <c r="K116" s="3" t="str">
        <f t="shared" si="53"/>
        <v>not eligible</v>
      </c>
      <c r="L116" s="3" t="str">
        <f t="shared" si="27"/>
        <v>not eligible</v>
      </c>
      <c r="M116" s="3" t="str">
        <f t="shared" si="28"/>
        <v>not eligible</v>
      </c>
      <c r="N116" s="3" t="str">
        <f t="shared" si="29"/>
        <v>not eligible</v>
      </c>
      <c r="O116" s="3" t="str">
        <f t="shared" si="30"/>
        <v>N/A</v>
      </c>
      <c r="P116" s="3" t="str">
        <f t="shared" si="31"/>
        <v>not eligible</v>
      </c>
      <c r="Q116" s="3" t="str">
        <f t="shared" si="32"/>
        <v>N/A</v>
      </c>
      <c r="R116" s="3" t="str">
        <f t="shared" si="33"/>
        <v>N/A</v>
      </c>
      <c r="S116" s="3" t="str">
        <f t="shared" si="34"/>
        <v>N/A</v>
      </c>
      <c r="T116" s="3" t="str">
        <f t="shared" si="35"/>
        <v>N/A</v>
      </c>
      <c r="U116" s="3" t="str">
        <f t="shared" si="36"/>
        <v>N/A</v>
      </c>
      <c r="V116" s="3" t="str">
        <f t="shared" si="37"/>
        <v>N/A</v>
      </c>
      <c r="W116" s="3" t="str">
        <f t="shared" si="38"/>
        <v>N/A</v>
      </c>
      <c r="X116" s="3" t="str">
        <f t="shared" si="39"/>
        <v>N/A</v>
      </c>
      <c r="Y116" s="3" t="str">
        <f t="shared" si="40"/>
        <v>N/A</v>
      </c>
      <c r="Z116" s="3" t="str">
        <f t="shared" si="41"/>
        <v>N/A</v>
      </c>
      <c r="AA116" s="3" t="str">
        <f t="shared" si="42"/>
        <v>N/A</v>
      </c>
      <c r="AB116" s="3" t="str">
        <f t="shared" si="43"/>
        <v>N/A</v>
      </c>
      <c r="AC116" s="3" t="str">
        <f t="shared" si="44"/>
        <v>N/A</v>
      </c>
      <c r="AD116" s="3" t="str">
        <f t="shared" si="45"/>
        <v>N/A</v>
      </c>
      <c r="AE116" s="3" t="str">
        <f t="shared" si="46"/>
        <v>N/A</v>
      </c>
      <c r="AF116" s="3" t="str">
        <f t="shared" si="47"/>
        <v>N/A</v>
      </c>
      <c r="AG116" s="3" t="str">
        <f t="shared" si="48"/>
        <v>N/A</v>
      </c>
      <c r="AH116" s="3" t="str">
        <f t="shared" si="49"/>
        <v>N/A</v>
      </c>
      <c r="AI116" s="3" t="str">
        <f t="shared" si="50"/>
        <v>N/A</v>
      </c>
    </row>
    <row r="117" spans="1:35" x14ac:dyDescent="0.35">
      <c r="A117" t="s">
        <v>175</v>
      </c>
      <c r="B117" t="s">
        <v>295</v>
      </c>
      <c r="C117" t="s">
        <v>906</v>
      </c>
      <c r="D117" t="s">
        <v>118</v>
      </c>
      <c r="E117">
        <v>252</v>
      </c>
      <c r="F117" t="s">
        <v>1665</v>
      </c>
      <c r="G117">
        <v>0.06</v>
      </c>
      <c r="H117" t="s">
        <v>1197</v>
      </c>
      <c r="I117" s="3" t="str">
        <f t="shared" si="51"/>
        <v>not eligible</v>
      </c>
      <c r="J117" s="3" t="str">
        <f t="shared" si="52"/>
        <v>N/A</v>
      </c>
      <c r="K117" s="3" t="str">
        <f t="shared" si="53"/>
        <v>not eligible</v>
      </c>
      <c r="L117" s="3" t="str">
        <f t="shared" si="27"/>
        <v>not eligible</v>
      </c>
      <c r="M117" s="3" t="str">
        <f t="shared" si="28"/>
        <v>not eligible</v>
      </c>
      <c r="N117" s="3" t="str">
        <f t="shared" si="29"/>
        <v>not eligible</v>
      </c>
      <c r="O117" s="3" t="str">
        <f t="shared" si="30"/>
        <v>N/A</v>
      </c>
      <c r="P117" s="3" t="str">
        <f t="shared" si="31"/>
        <v>not eligible</v>
      </c>
      <c r="Q117" s="3" t="str">
        <f t="shared" si="32"/>
        <v>N/A</v>
      </c>
      <c r="R117" s="3" t="str">
        <f t="shared" si="33"/>
        <v>N/A</v>
      </c>
      <c r="S117" s="3" t="str">
        <f t="shared" si="34"/>
        <v>N/A</v>
      </c>
      <c r="T117" s="3" t="str">
        <f t="shared" si="35"/>
        <v>N/A</v>
      </c>
      <c r="U117" s="3" t="str">
        <f t="shared" si="36"/>
        <v>N/A</v>
      </c>
      <c r="V117" s="3" t="str">
        <f t="shared" si="37"/>
        <v>N/A</v>
      </c>
      <c r="W117" s="3" t="str">
        <f t="shared" si="38"/>
        <v>N/A</v>
      </c>
      <c r="X117" s="3" t="str">
        <f t="shared" si="39"/>
        <v>N/A</v>
      </c>
      <c r="Y117" s="3" t="str">
        <f t="shared" si="40"/>
        <v>N/A</v>
      </c>
      <c r="Z117" s="3" t="str">
        <f t="shared" si="41"/>
        <v>N/A</v>
      </c>
      <c r="AA117" s="3" t="str">
        <f t="shared" si="42"/>
        <v>N/A</v>
      </c>
      <c r="AB117" s="3" t="str">
        <f t="shared" si="43"/>
        <v>N/A</v>
      </c>
      <c r="AC117" s="3" t="str">
        <f t="shared" si="44"/>
        <v>N/A</v>
      </c>
      <c r="AD117" s="3" t="str">
        <f t="shared" si="45"/>
        <v>N/A</v>
      </c>
      <c r="AE117" s="3" t="str">
        <f t="shared" si="46"/>
        <v>N/A</v>
      </c>
      <c r="AF117" s="3" t="str">
        <f t="shared" si="47"/>
        <v>N/A</v>
      </c>
      <c r="AG117" s="3" t="str">
        <f t="shared" si="48"/>
        <v>N/A</v>
      </c>
      <c r="AH117" s="3" t="str">
        <f t="shared" si="49"/>
        <v>N/A</v>
      </c>
      <c r="AI117" s="3" t="str">
        <f t="shared" si="50"/>
        <v>N/A</v>
      </c>
    </row>
    <row r="118" spans="1:35" x14ac:dyDescent="0.35">
      <c r="A118" t="s">
        <v>175</v>
      </c>
      <c r="B118" t="s">
        <v>295</v>
      </c>
      <c r="C118" t="s">
        <v>932</v>
      </c>
      <c r="D118" t="s">
        <v>103</v>
      </c>
      <c r="E118" s="1">
        <v>73102</v>
      </c>
      <c r="F118" t="s">
        <v>1688</v>
      </c>
      <c r="G118">
        <v>16.239999999999998</v>
      </c>
      <c r="H118" t="s">
        <v>187</v>
      </c>
      <c r="I118" s="3">
        <f t="shared" si="51"/>
        <v>223692.12</v>
      </c>
      <c r="J118" s="3" t="str">
        <f t="shared" si="52"/>
        <v>N/A</v>
      </c>
      <c r="K118" s="3">
        <f t="shared" si="53"/>
        <v>219306</v>
      </c>
      <c r="L118" s="3">
        <f t="shared" si="27"/>
        <v>223692.12</v>
      </c>
      <c r="M118" s="3">
        <f t="shared" si="28"/>
        <v>228078.24000000002</v>
      </c>
      <c r="N118" s="3">
        <f t="shared" si="29"/>
        <v>231002.32</v>
      </c>
      <c r="O118" s="3" t="str">
        <f t="shared" si="30"/>
        <v>N/A</v>
      </c>
      <c r="P118" s="3" t="str">
        <f t="shared" si="31"/>
        <v>N/A</v>
      </c>
      <c r="Q118" s="3" t="str">
        <f t="shared" si="32"/>
        <v>N/A</v>
      </c>
      <c r="R118" s="3" t="str">
        <f t="shared" si="33"/>
        <v>N/A</v>
      </c>
      <c r="S118" s="3" t="str">
        <f t="shared" si="34"/>
        <v>N/A</v>
      </c>
      <c r="T118" s="3">
        <f t="shared" si="35"/>
        <v>223692.12</v>
      </c>
      <c r="U118" s="3" t="str">
        <f t="shared" si="36"/>
        <v>N/A</v>
      </c>
      <c r="V118" s="3" t="str">
        <f t="shared" si="37"/>
        <v>N/A</v>
      </c>
      <c r="W118" s="3" t="str">
        <f t="shared" si="38"/>
        <v>N/A</v>
      </c>
      <c r="X118" s="3" t="str">
        <f t="shared" si="39"/>
        <v>N/A</v>
      </c>
      <c r="Y118" s="3" t="str">
        <f t="shared" si="40"/>
        <v>N/A</v>
      </c>
      <c r="Z118" s="3" t="str">
        <f t="shared" si="41"/>
        <v>N/A</v>
      </c>
      <c r="AA118" s="3" t="str">
        <f t="shared" si="42"/>
        <v>N/A</v>
      </c>
      <c r="AB118" s="3" t="str">
        <f t="shared" si="43"/>
        <v>N/A</v>
      </c>
      <c r="AC118" s="3" t="str">
        <f t="shared" si="44"/>
        <v>N/A</v>
      </c>
      <c r="AD118" s="3" t="str">
        <f t="shared" si="45"/>
        <v>N/A</v>
      </c>
      <c r="AE118" s="3" t="str">
        <f t="shared" si="46"/>
        <v>N/A</v>
      </c>
      <c r="AF118" s="3" t="str">
        <f t="shared" si="47"/>
        <v>N/A</v>
      </c>
      <c r="AG118" s="3" t="str">
        <f t="shared" si="48"/>
        <v>N/A</v>
      </c>
      <c r="AH118" s="3" t="str">
        <f t="shared" si="49"/>
        <v>N/A</v>
      </c>
      <c r="AI118" s="3" t="str">
        <f t="shared" si="50"/>
        <v>N/A</v>
      </c>
    </row>
    <row r="119" spans="1:35" x14ac:dyDescent="0.35">
      <c r="A119" t="s">
        <v>175</v>
      </c>
      <c r="B119" t="s">
        <v>295</v>
      </c>
      <c r="C119" t="s">
        <v>1159</v>
      </c>
      <c r="D119" t="s">
        <v>103</v>
      </c>
      <c r="E119">
        <v>564</v>
      </c>
      <c r="F119" t="s">
        <v>1689</v>
      </c>
      <c r="G119">
        <v>0.13</v>
      </c>
      <c r="H119" t="s">
        <v>1197</v>
      </c>
      <c r="I119" s="3" t="str">
        <f t="shared" si="51"/>
        <v>not eligible</v>
      </c>
      <c r="J119" s="3" t="str">
        <f t="shared" si="52"/>
        <v>N/A</v>
      </c>
      <c r="K119" s="3" t="str">
        <f t="shared" si="53"/>
        <v>not eligible</v>
      </c>
      <c r="L119" s="3" t="str">
        <f t="shared" si="27"/>
        <v>not eligible</v>
      </c>
      <c r="M119" s="3" t="str">
        <f t="shared" si="28"/>
        <v>not eligible</v>
      </c>
      <c r="N119" s="3" t="str">
        <f t="shared" si="29"/>
        <v>not eligible</v>
      </c>
      <c r="O119" s="3" t="str">
        <f t="shared" si="30"/>
        <v>N/A</v>
      </c>
      <c r="P119" s="3" t="str">
        <f t="shared" si="31"/>
        <v>N/A</v>
      </c>
      <c r="Q119" s="3" t="str">
        <f t="shared" si="32"/>
        <v>N/A</v>
      </c>
      <c r="R119" s="3" t="str">
        <f t="shared" si="33"/>
        <v>N/A</v>
      </c>
      <c r="S119" s="3" t="str">
        <f t="shared" si="34"/>
        <v>N/A</v>
      </c>
      <c r="T119" s="3" t="str">
        <f t="shared" si="35"/>
        <v>not eligible</v>
      </c>
      <c r="U119" s="3" t="str">
        <f t="shared" si="36"/>
        <v>N/A</v>
      </c>
      <c r="V119" s="3" t="str">
        <f t="shared" si="37"/>
        <v>N/A</v>
      </c>
      <c r="W119" s="3" t="str">
        <f t="shared" si="38"/>
        <v>N/A</v>
      </c>
      <c r="X119" s="3" t="str">
        <f t="shared" si="39"/>
        <v>N/A</v>
      </c>
      <c r="Y119" s="3" t="str">
        <f t="shared" si="40"/>
        <v>N/A</v>
      </c>
      <c r="Z119" s="3" t="str">
        <f t="shared" si="41"/>
        <v>N/A</v>
      </c>
      <c r="AA119" s="3" t="str">
        <f t="shared" si="42"/>
        <v>N/A</v>
      </c>
      <c r="AB119" s="3" t="str">
        <f t="shared" si="43"/>
        <v>N/A</v>
      </c>
      <c r="AC119" s="3" t="str">
        <f t="shared" si="44"/>
        <v>N/A</v>
      </c>
      <c r="AD119" s="3" t="str">
        <f t="shared" si="45"/>
        <v>N/A</v>
      </c>
      <c r="AE119" s="3" t="str">
        <f t="shared" si="46"/>
        <v>N/A</v>
      </c>
      <c r="AF119" s="3" t="str">
        <f t="shared" si="47"/>
        <v>N/A</v>
      </c>
      <c r="AG119" s="3" t="str">
        <f t="shared" si="48"/>
        <v>N/A</v>
      </c>
      <c r="AH119" s="3" t="str">
        <f t="shared" si="49"/>
        <v>N/A</v>
      </c>
      <c r="AI119" s="3" t="str">
        <f t="shared" si="50"/>
        <v>N/A</v>
      </c>
    </row>
    <row r="120" spans="1:35" x14ac:dyDescent="0.35">
      <c r="A120" t="s">
        <v>175</v>
      </c>
      <c r="B120" t="s">
        <v>295</v>
      </c>
      <c r="C120" t="s">
        <v>408</v>
      </c>
      <c r="D120" t="s">
        <v>103</v>
      </c>
      <c r="E120">
        <v>505</v>
      </c>
      <c r="F120" t="s">
        <v>1690</v>
      </c>
      <c r="G120">
        <v>0.11</v>
      </c>
      <c r="H120" t="s">
        <v>1197</v>
      </c>
      <c r="I120" s="3" t="str">
        <f t="shared" si="51"/>
        <v>not eligible</v>
      </c>
      <c r="J120" s="3" t="str">
        <f t="shared" si="52"/>
        <v>N/A</v>
      </c>
      <c r="K120" s="3" t="str">
        <f t="shared" si="53"/>
        <v>not eligible</v>
      </c>
      <c r="L120" s="3" t="str">
        <f t="shared" si="27"/>
        <v>not eligible</v>
      </c>
      <c r="M120" s="3" t="str">
        <f t="shared" si="28"/>
        <v>not eligible</v>
      </c>
      <c r="N120" s="3" t="str">
        <f t="shared" si="29"/>
        <v>not eligible</v>
      </c>
      <c r="O120" s="3" t="str">
        <f t="shared" si="30"/>
        <v>N/A</v>
      </c>
      <c r="P120" s="3" t="str">
        <f t="shared" si="31"/>
        <v>N/A</v>
      </c>
      <c r="Q120" s="3" t="str">
        <f t="shared" si="32"/>
        <v>N/A</v>
      </c>
      <c r="R120" s="3" t="str">
        <f t="shared" si="33"/>
        <v>N/A</v>
      </c>
      <c r="S120" s="3" t="str">
        <f t="shared" si="34"/>
        <v>N/A</v>
      </c>
      <c r="T120" s="3" t="str">
        <f t="shared" si="35"/>
        <v>not eligible</v>
      </c>
      <c r="U120" s="3" t="str">
        <f t="shared" si="36"/>
        <v>N/A</v>
      </c>
      <c r="V120" s="3" t="str">
        <f t="shared" si="37"/>
        <v>N/A</v>
      </c>
      <c r="W120" s="3" t="str">
        <f t="shared" si="38"/>
        <v>N/A</v>
      </c>
      <c r="X120" s="3" t="str">
        <f t="shared" si="39"/>
        <v>N/A</v>
      </c>
      <c r="Y120" s="3" t="str">
        <f t="shared" si="40"/>
        <v>N/A</v>
      </c>
      <c r="Z120" s="3" t="str">
        <f t="shared" si="41"/>
        <v>N/A</v>
      </c>
      <c r="AA120" s="3" t="str">
        <f t="shared" si="42"/>
        <v>N/A</v>
      </c>
      <c r="AB120" s="3" t="str">
        <f t="shared" si="43"/>
        <v>N/A</v>
      </c>
      <c r="AC120" s="3" t="str">
        <f t="shared" si="44"/>
        <v>N/A</v>
      </c>
      <c r="AD120" s="3" t="str">
        <f t="shared" si="45"/>
        <v>N/A</v>
      </c>
      <c r="AE120" s="3" t="str">
        <f t="shared" si="46"/>
        <v>N/A</v>
      </c>
      <c r="AF120" s="3" t="str">
        <f t="shared" si="47"/>
        <v>N/A</v>
      </c>
      <c r="AG120" s="3" t="str">
        <f t="shared" si="48"/>
        <v>N/A</v>
      </c>
      <c r="AH120" s="3" t="str">
        <f t="shared" si="49"/>
        <v>N/A</v>
      </c>
      <c r="AI120" s="3" t="str">
        <f t="shared" si="50"/>
        <v>N/A</v>
      </c>
    </row>
    <row r="121" spans="1:35" x14ac:dyDescent="0.35">
      <c r="A121" t="s">
        <v>175</v>
      </c>
      <c r="B121" t="s">
        <v>295</v>
      </c>
      <c r="C121" t="s">
        <v>925</v>
      </c>
      <c r="D121" t="s">
        <v>103</v>
      </c>
      <c r="E121">
        <v>203</v>
      </c>
      <c r="F121" t="s">
        <v>1663</v>
      </c>
      <c r="G121">
        <v>0.05</v>
      </c>
      <c r="H121" t="s">
        <v>1197</v>
      </c>
      <c r="I121" s="3" t="str">
        <f t="shared" si="51"/>
        <v>not eligible</v>
      </c>
      <c r="J121" s="3" t="str">
        <f t="shared" si="52"/>
        <v>N/A</v>
      </c>
      <c r="K121" s="3" t="str">
        <f t="shared" si="53"/>
        <v>not eligible</v>
      </c>
      <c r="L121" s="3" t="str">
        <f t="shared" si="27"/>
        <v>not eligible</v>
      </c>
      <c r="M121" s="3" t="str">
        <f t="shared" si="28"/>
        <v>not eligible</v>
      </c>
      <c r="N121" s="3" t="str">
        <f t="shared" si="29"/>
        <v>not eligible</v>
      </c>
      <c r="O121" s="3" t="str">
        <f t="shared" si="30"/>
        <v>N/A</v>
      </c>
      <c r="P121" s="3" t="str">
        <f t="shared" si="31"/>
        <v>N/A</v>
      </c>
      <c r="Q121" s="3" t="str">
        <f t="shared" si="32"/>
        <v>N/A</v>
      </c>
      <c r="R121" s="3" t="str">
        <f t="shared" si="33"/>
        <v>N/A</v>
      </c>
      <c r="S121" s="3" t="str">
        <f t="shared" si="34"/>
        <v>N/A</v>
      </c>
      <c r="T121" s="3" t="str">
        <f t="shared" si="35"/>
        <v>not eligible</v>
      </c>
      <c r="U121" s="3" t="str">
        <f t="shared" si="36"/>
        <v>N/A</v>
      </c>
      <c r="V121" s="3" t="str">
        <f t="shared" si="37"/>
        <v>N/A</v>
      </c>
      <c r="W121" s="3" t="str">
        <f t="shared" si="38"/>
        <v>N/A</v>
      </c>
      <c r="X121" s="3" t="str">
        <f t="shared" si="39"/>
        <v>N/A</v>
      </c>
      <c r="Y121" s="3" t="str">
        <f t="shared" si="40"/>
        <v>N/A</v>
      </c>
      <c r="Z121" s="3" t="str">
        <f t="shared" si="41"/>
        <v>N/A</v>
      </c>
      <c r="AA121" s="3" t="str">
        <f t="shared" si="42"/>
        <v>N/A</v>
      </c>
      <c r="AB121" s="3" t="str">
        <f t="shared" si="43"/>
        <v>N/A</v>
      </c>
      <c r="AC121" s="3" t="str">
        <f t="shared" si="44"/>
        <v>N/A</v>
      </c>
      <c r="AD121" s="3" t="str">
        <f t="shared" si="45"/>
        <v>N/A</v>
      </c>
      <c r="AE121" s="3" t="str">
        <f t="shared" si="46"/>
        <v>N/A</v>
      </c>
      <c r="AF121" s="3" t="str">
        <f t="shared" si="47"/>
        <v>N/A</v>
      </c>
      <c r="AG121" s="3" t="str">
        <f t="shared" si="48"/>
        <v>N/A</v>
      </c>
      <c r="AH121" s="3" t="str">
        <f t="shared" si="49"/>
        <v>N/A</v>
      </c>
      <c r="AI121" s="3" t="str">
        <f t="shared" si="50"/>
        <v>N/A</v>
      </c>
    </row>
    <row r="122" spans="1:35" x14ac:dyDescent="0.35">
      <c r="A122" t="s">
        <v>175</v>
      </c>
      <c r="B122" t="s">
        <v>295</v>
      </c>
      <c r="C122" t="s">
        <v>546</v>
      </c>
      <c r="D122" t="s">
        <v>103</v>
      </c>
      <c r="E122">
        <v>973</v>
      </c>
      <c r="F122" t="s">
        <v>1619</v>
      </c>
      <c r="G122">
        <v>0.22</v>
      </c>
      <c r="H122" t="s">
        <v>1197</v>
      </c>
      <c r="I122" s="3" t="str">
        <f t="shared" si="51"/>
        <v>not eligible</v>
      </c>
      <c r="J122" s="3" t="str">
        <f t="shared" si="52"/>
        <v>N/A</v>
      </c>
      <c r="K122" s="3" t="str">
        <f t="shared" si="53"/>
        <v>not eligible</v>
      </c>
      <c r="L122" s="3" t="str">
        <f t="shared" si="27"/>
        <v>not eligible</v>
      </c>
      <c r="M122" s="3" t="str">
        <f t="shared" si="28"/>
        <v>not eligible</v>
      </c>
      <c r="N122" s="3" t="str">
        <f t="shared" si="29"/>
        <v>not eligible</v>
      </c>
      <c r="O122" s="3" t="str">
        <f t="shared" si="30"/>
        <v>N/A</v>
      </c>
      <c r="P122" s="3" t="str">
        <f t="shared" si="31"/>
        <v>N/A</v>
      </c>
      <c r="Q122" s="3" t="str">
        <f t="shared" si="32"/>
        <v>N/A</v>
      </c>
      <c r="R122" s="3" t="str">
        <f t="shared" si="33"/>
        <v>N/A</v>
      </c>
      <c r="S122" s="3" t="str">
        <f t="shared" si="34"/>
        <v>N/A</v>
      </c>
      <c r="T122" s="3" t="str">
        <f t="shared" si="35"/>
        <v>not eligible</v>
      </c>
      <c r="U122" s="3" t="str">
        <f t="shared" si="36"/>
        <v>N/A</v>
      </c>
      <c r="V122" s="3" t="str">
        <f t="shared" si="37"/>
        <v>N/A</v>
      </c>
      <c r="W122" s="3" t="str">
        <f t="shared" si="38"/>
        <v>N/A</v>
      </c>
      <c r="X122" s="3" t="str">
        <f t="shared" si="39"/>
        <v>N/A</v>
      </c>
      <c r="Y122" s="3" t="str">
        <f t="shared" si="40"/>
        <v>N/A</v>
      </c>
      <c r="Z122" s="3" t="str">
        <f t="shared" si="41"/>
        <v>N/A</v>
      </c>
      <c r="AA122" s="3" t="str">
        <f t="shared" si="42"/>
        <v>N/A</v>
      </c>
      <c r="AB122" s="3" t="str">
        <f t="shared" si="43"/>
        <v>N/A</v>
      </c>
      <c r="AC122" s="3" t="str">
        <f t="shared" si="44"/>
        <v>N/A</v>
      </c>
      <c r="AD122" s="3" t="str">
        <f t="shared" si="45"/>
        <v>N/A</v>
      </c>
      <c r="AE122" s="3" t="str">
        <f t="shared" si="46"/>
        <v>N/A</v>
      </c>
      <c r="AF122" s="3" t="str">
        <f t="shared" si="47"/>
        <v>N/A</v>
      </c>
      <c r="AG122" s="3" t="str">
        <f t="shared" si="48"/>
        <v>N/A</v>
      </c>
      <c r="AH122" s="3" t="str">
        <f t="shared" si="49"/>
        <v>N/A</v>
      </c>
      <c r="AI122" s="3" t="str">
        <f t="shared" si="50"/>
        <v>N/A</v>
      </c>
    </row>
    <row r="123" spans="1:35" x14ac:dyDescent="0.35">
      <c r="A123" t="s">
        <v>175</v>
      </c>
      <c r="B123" t="s">
        <v>295</v>
      </c>
      <c r="C123" t="s">
        <v>1111</v>
      </c>
      <c r="D123" t="s">
        <v>143</v>
      </c>
      <c r="E123" s="1">
        <v>2415</v>
      </c>
      <c r="F123" t="s">
        <v>1634</v>
      </c>
      <c r="G123">
        <v>0.54</v>
      </c>
      <c r="H123" t="s">
        <v>1197</v>
      </c>
      <c r="I123" s="3" t="str">
        <f t="shared" si="51"/>
        <v>not eligible</v>
      </c>
      <c r="J123" s="3" t="str">
        <f t="shared" si="52"/>
        <v>N/A</v>
      </c>
      <c r="K123" s="3" t="str">
        <f t="shared" si="53"/>
        <v>not eligible</v>
      </c>
      <c r="L123" s="3" t="str">
        <f t="shared" si="27"/>
        <v>not eligible</v>
      </c>
      <c r="M123" s="3" t="str">
        <f t="shared" si="28"/>
        <v>not eligible</v>
      </c>
      <c r="N123" s="3" t="str">
        <f t="shared" si="29"/>
        <v>not eligible</v>
      </c>
      <c r="O123" s="3" t="str">
        <f t="shared" si="30"/>
        <v>N/A</v>
      </c>
      <c r="P123" s="3" t="str">
        <f t="shared" si="31"/>
        <v>N/A</v>
      </c>
      <c r="Q123" s="3" t="str">
        <f t="shared" si="32"/>
        <v>N/A</v>
      </c>
      <c r="R123" s="3" t="str">
        <f t="shared" si="33"/>
        <v>N/A</v>
      </c>
      <c r="S123" s="3" t="str">
        <f t="shared" si="34"/>
        <v>N/A</v>
      </c>
      <c r="T123" s="3" t="str">
        <f t="shared" si="35"/>
        <v>N/A</v>
      </c>
      <c r="U123" s="3" t="str">
        <f t="shared" si="36"/>
        <v>N/A</v>
      </c>
      <c r="V123" s="3" t="str">
        <f t="shared" si="37"/>
        <v>N/A</v>
      </c>
      <c r="W123" s="3" t="str">
        <f t="shared" si="38"/>
        <v>N/A</v>
      </c>
      <c r="X123" s="3" t="str">
        <f t="shared" si="39"/>
        <v>N/A</v>
      </c>
      <c r="Y123" s="3" t="str">
        <f t="shared" si="40"/>
        <v>not eligible</v>
      </c>
      <c r="Z123" s="3" t="str">
        <f t="shared" si="41"/>
        <v>N/A</v>
      </c>
      <c r="AA123" s="3" t="str">
        <f t="shared" si="42"/>
        <v>N/A</v>
      </c>
      <c r="AB123" s="3" t="str">
        <f t="shared" si="43"/>
        <v>N/A</v>
      </c>
      <c r="AC123" s="3" t="str">
        <f t="shared" si="44"/>
        <v>N/A</v>
      </c>
      <c r="AD123" s="3" t="str">
        <f t="shared" si="45"/>
        <v>N/A</v>
      </c>
      <c r="AE123" s="3" t="str">
        <f t="shared" si="46"/>
        <v>N/A</v>
      </c>
      <c r="AF123" s="3" t="str">
        <f t="shared" si="47"/>
        <v>N/A</v>
      </c>
      <c r="AG123" s="3" t="str">
        <f t="shared" si="48"/>
        <v>N/A</v>
      </c>
      <c r="AH123" s="3" t="str">
        <f t="shared" si="49"/>
        <v>N/A</v>
      </c>
      <c r="AI123" s="3" t="str">
        <f t="shared" si="50"/>
        <v>N/A</v>
      </c>
    </row>
    <row r="124" spans="1:35" x14ac:dyDescent="0.35">
      <c r="A124" t="s">
        <v>175</v>
      </c>
      <c r="B124" t="s">
        <v>295</v>
      </c>
      <c r="C124" t="s">
        <v>806</v>
      </c>
      <c r="D124" t="s">
        <v>143</v>
      </c>
      <c r="E124">
        <v>168</v>
      </c>
      <c r="F124" t="s">
        <v>1667</v>
      </c>
      <c r="G124">
        <v>0.04</v>
      </c>
      <c r="H124" t="s">
        <v>1197</v>
      </c>
      <c r="I124" s="3" t="str">
        <f t="shared" si="51"/>
        <v>not eligible</v>
      </c>
      <c r="J124" s="3" t="str">
        <f t="shared" si="52"/>
        <v>N/A</v>
      </c>
      <c r="K124" s="3" t="str">
        <f t="shared" si="53"/>
        <v>not eligible</v>
      </c>
      <c r="L124" s="3" t="str">
        <f t="shared" si="27"/>
        <v>not eligible</v>
      </c>
      <c r="M124" s="3" t="str">
        <f t="shared" si="28"/>
        <v>not eligible</v>
      </c>
      <c r="N124" s="3" t="str">
        <f t="shared" si="29"/>
        <v>not eligible</v>
      </c>
      <c r="O124" s="3" t="str">
        <f t="shared" si="30"/>
        <v>N/A</v>
      </c>
      <c r="P124" s="3" t="str">
        <f t="shared" si="31"/>
        <v>N/A</v>
      </c>
      <c r="Q124" s="3" t="str">
        <f t="shared" si="32"/>
        <v>N/A</v>
      </c>
      <c r="R124" s="3" t="str">
        <f t="shared" si="33"/>
        <v>N/A</v>
      </c>
      <c r="S124" s="3" t="str">
        <f t="shared" si="34"/>
        <v>N/A</v>
      </c>
      <c r="T124" s="3" t="str">
        <f t="shared" si="35"/>
        <v>N/A</v>
      </c>
      <c r="U124" s="3" t="str">
        <f t="shared" si="36"/>
        <v>N/A</v>
      </c>
      <c r="V124" s="3" t="str">
        <f t="shared" si="37"/>
        <v>N/A</v>
      </c>
      <c r="W124" s="3" t="str">
        <f t="shared" si="38"/>
        <v>N/A</v>
      </c>
      <c r="X124" s="3" t="str">
        <f t="shared" si="39"/>
        <v>N/A</v>
      </c>
      <c r="Y124" s="3" t="str">
        <f t="shared" si="40"/>
        <v>not eligible</v>
      </c>
      <c r="Z124" s="3" t="str">
        <f t="shared" si="41"/>
        <v>N/A</v>
      </c>
      <c r="AA124" s="3" t="str">
        <f t="shared" si="42"/>
        <v>N/A</v>
      </c>
      <c r="AB124" s="3" t="str">
        <f t="shared" si="43"/>
        <v>N/A</v>
      </c>
      <c r="AC124" s="3" t="str">
        <f t="shared" si="44"/>
        <v>N/A</v>
      </c>
      <c r="AD124" s="3" t="str">
        <f t="shared" si="45"/>
        <v>N/A</v>
      </c>
      <c r="AE124" s="3" t="str">
        <f t="shared" si="46"/>
        <v>N/A</v>
      </c>
      <c r="AF124" s="3" t="str">
        <f t="shared" si="47"/>
        <v>N/A</v>
      </c>
      <c r="AG124" s="3" t="str">
        <f t="shared" si="48"/>
        <v>N/A</v>
      </c>
      <c r="AH124" s="3" t="str">
        <f t="shared" si="49"/>
        <v>N/A</v>
      </c>
      <c r="AI124" s="3" t="str">
        <f t="shared" si="50"/>
        <v>N/A</v>
      </c>
    </row>
    <row r="125" spans="1:35" x14ac:dyDescent="0.35">
      <c r="A125" t="s">
        <v>175</v>
      </c>
      <c r="B125" t="s">
        <v>295</v>
      </c>
      <c r="C125" t="s">
        <v>649</v>
      </c>
      <c r="D125" t="s">
        <v>147</v>
      </c>
      <c r="E125" s="1">
        <v>18200</v>
      </c>
      <c r="F125" t="s">
        <v>1764</v>
      </c>
      <c r="G125">
        <v>4.04</v>
      </c>
      <c r="H125" t="s">
        <v>1197</v>
      </c>
      <c r="I125" s="3">
        <f t="shared" si="51"/>
        <v>55692</v>
      </c>
      <c r="J125" s="3" t="str">
        <f t="shared" si="52"/>
        <v>N/A</v>
      </c>
      <c r="K125" s="3">
        <f t="shared" si="53"/>
        <v>54600</v>
      </c>
      <c r="L125" s="3">
        <f t="shared" si="27"/>
        <v>55692</v>
      </c>
      <c r="M125" s="3">
        <f t="shared" si="28"/>
        <v>56784</v>
      </c>
      <c r="N125" s="3">
        <f t="shared" si="29"/>
        <v>57512</v>
      </c>
      <c r="O125" s="3" t="str">
        <f t="shared" si="30"/>
        <v>N/A</v>
      </c>
      <c r="P125" s="3" t="str">
        <f t="shared" si="31"/>
        <v>N/A</v>
      </c>
      <c r="Q125" s="3" t="str">
        <f t="shared" si="32"/>
        <v>N/A</v>
      </c>
      <c r="R125" s="3" t="str">
        <f t="shared" si="33"/>
        <v>N/A</v>
      </c>
      <c r="S125" s="3" t="str">
        <f t="shared" si="34"/>
        <v>N/A</v>
      </c>
      <c r="T125" s="3" t="str">
        <f t="shared" si="35"/>
        <v>N/A</v>
      </c>
      <c r="U125" s="3" t="str">
        <f t="shared" si="36"/>
        <v>N/A</v>
      </c>
      <c r="V125" s="3" t="str">
        <f t="shared" si="37"/>
        <v>N/A</v>
      </c>
      <c r="W125" s="3" t="str">
        <f t="shared" si="38"/>
        <v>N/A</v>
      </c>
      <c r="X125" s="3" t="str">
        <f t="shared" si="39"/>
        <v>N/A</v>
      </c>
      <c r="Y125" s="3" t="str">
        <f t="shared" si="40"/>
        <v>N/A</v>
      </c>
      <c r="Z125" s="3" t="str">
        <f t="shared" si="41"/>
        <v>N/A</v>
      </c>
      <c r="AA125" s="3" t="str">
        <f t="shared" si="42"/>
        <v>N/A</v>
      </c>
      <c r="AB125" s="3" t="str">
        <f t="shared" si="43"/>
        <v>N/A</v>
      </c>
      <c r="AC125" s="3" t="str">
        <f t="shared" si="44"/>
        <v>N/A</v>
      </c>
      <c r="AD125" s="3" t="str">
        <f t="shared" si="45"/>
        <v>N/A</v>
      </c>
      <c r="AE125" s="3" t="str">
        <f t="shared" si="46"/>
        <v>N/A</v>
      </c>
      <c r="AF125" s="3">
        <f t="shared" si="47"/>
        <v>55692</v>
      </c>
      <c r="AG125" s="3" t="str">
        <f t="shared" si="48"/>
        <v>N/A</v>
      </c>
      <c r="AH125" s="3" t="str">
        <f t="shared" si="49"/>
        <v>N/A</v>
      </c>
      <c r="AI125" s="3" t="str">
        <f t="shared" si="50"/>
        <v>N/A</v>
      </c>
    </row>
    <row r="126" spans="1:35" x14ac:dyDescent="0.35">
      <c r="A126" t="s">
        <v>175</v>
      </c>
      <c r="B126" t="s">
        <v>295</v>
      </c>
      <c r="C126" t="s">
        <v>297</v>
      </c>
      <c r="D126" t="s">
        <v>147</v>
      </c>
      <c r="E126">
        <v>616</v>
      </c>
      <c r="F126" t="s">
        <v>1700</v>
      </c>
      <c r="G126">
        <v>0.14000000000000001</v>
      </c>
      <c r="H126" t="s">
        <v>1197</v>
      </c>
      <c r="I126" s="3" t="str">
        <f t="shared" si="51"/>
        <v>not eligible</v>
      </c>
      <c r="J126" s="3" t="str">
        <f t="shared" si="52"/>
        <v>N/A</v>
      </c>
      <c r="K126" s="3" t="str">
        <f t="shared" si="53"/>
        <v>not eligible</v>
      </c>
      <c r="L126" s="3" t="str">
        <f t="shared" si="27"/>
        <v>not eligible</v>
      </c>
      <c r="M126" s="3" t="str">
        <f t="shared" si="28"/>
        <v>not eligible</v>
      </c>
      <c r="N126" s="3" t="str">
        <f t="shared" si="29"/>
        <v>not eligible</v>
      </c>
      <c r="O126" s="3" t="str">
        <f t="shared" si="30"/>
        <v>N/A</v>
      </c>
      <c r="P126" s="3" t="str">
        <f t="shared" si="31"/>
        <v>N/A</v>
      </c>
      <c r="Q126" s="3" t="str">
        <f t="shared" si="32"/>
        <v>N/A</v>
      </c>
      <c r="R126" s="3" t="str">
        <f t="shared" si="33"/>
        <v>N/A</v>
      </c>
      <c r="S126" s="3" t="str">
        <f t="shared" si="34"/>
        <v>N/A</v>
      </c>
      <c r="T126" s="3" t="str">
        <f t="shared" si="35"/>
        <v>N/A</v>
      </c>
      <c r="U126" s="3" t="str">
        <f t="shared" si="36"/>
        <v>N/A</v>
      </c>
      <c r="V126" s="3" t="str">
        <f t="shared" si="37"/>
        <v>N/A</v>
      </c>
      <c r="W126" s="3" t="str">
        <f t="shared" si="38"/>
        <v>N/A</v>
      </c>
      <c r="X126" s="3" t="str">
        <f t="shared" si="39"/>
        <v>N/A</v>
      </c>
      <c r="Y126" s="3" t="str">
        <f t="shared" si="40"/>
        <v>N/A</v>
      </c>
      <c r="Z126" s="3" t="str">
        <f t="shared" si="41"/>
        <v>N/A</v>
      </c>
      <c r="AA126" s="3" t="str">
        <f t="shared" si="42"/>
        <v>N/A</v>
      </c>
      <c r="AB126" s="3" t="str">
        <f t="shared" si="43"/>
        <v>N/A</v>
      </c>
      <c r="AC126" s="3" t="str">
        <f t="shared" si="44"/>
        <v>N/A</v>
      </c>
      <c r="AD126" s="3" t="str">
        <f t="shared" si="45"/>
        <v>N/A</v>
      </c>
      <c r="AE126" s="3" t="str">
        <f t="shared" si="46"/>
        <v>N/A</v>
      </c>
      <c r="AF126" s="3" t="str">
        <f t="shared" si="47"/>
        <v>not eligible</v>
      </c>
      <c r="AG126" s="3" t="str">
        <f t="shared" si="48"/>
        <v>N/A</v>
      </c>
      <c r="AH126" s="3" t="str">
        <f t="shared" si="49"/>
        <v>N/A</v>
      </c>
      <c r="AI126" s="3" t="str">
        <f t="shared" si="50"/>
        <v>N/A</v>
      </c>
    </row>
    <row r="127" spans="1:35" x14ac:dyDescent="0.35">
      <c r="A127" t="s">
        <v>175</v>
      </c>
      <c r="B127" t="s">
        <v>295</v>
      </c>
      <c r="C127" t="s">
        <v>296</v>
      </c>
      <c r="D127" t="s">
        <v>147</v>
      </c>
      <c r="E127">
        <v>111</v>
      </c>
      <c r="F127" t="s">
        <v>1673</v>
      </c>
      <c r="G127">
        <v>0.02</v>
      </c>
      <c r="H127" t="s">
        <v>1197</v>
      </c>
      <c r="I127" s="3" t="str">
        <f t="shared" si="51"/>
        <v>not eligible</v>
      </c>
      <c r="J127" s="3" t="str">
        <f t="shared" si="52"/>
        <v>N/A</v>
      </c>
      <c r="K127" s="3" t="str">
        <f t="shared" si="53"/>
        <v>not eligible</v>
      </c>
      <c r="L127" s="3" t="str">
        <f t="shared" si="27"/>
        <v>not eligible</v>
      </c>
      <c r="M127" s="3" t="str">
        <f t="shared" si="28"/>
        <v>not eligible</v>
      </c>
      <c r="N127" s="3" t="str">
        <f t="shared" si="29"/>
        <v>not eligible</v>
      </c>
      <c r="O127" s="3" t="str">
        <f t="shared" si="30"/>
        <v>N/A</v>
      </c>
      <c r="P127" s="3" t="str">
        <f t="shared" si="31"/>
        <v>N/A</v>
      </c>
      <c r="Q127" s="3" t="str">
        <f t="shared" si="32"/>
        <v>N/A</v>
      </c>
      <c r="R127" s="3" t="str">
        <f t="shared" si="33"/>
        <v>N/A</v>
      </c>
      <c r="S127" s="3" t="str">
        <f t="shared" si="34"/>
        <v>N/A</v>
      </c>
      <c r="T127" s="3" t="str">
        <f t="shared" si="35"/>
        <v>N/A</v>
      </c>
      <c r="U127" s="3" t="str">
        <f t="shared" si="36"/>
        <v>N/A</v>
      </c>
      <c r="V127" s="3" t="str">
        <f t="shared" si="37"/>
        <v>N/A</v>
      </c>
      <c r="W127" s="3" t="str">
        <f t="shared" si="38"/>
        <v>N/A</v>
      </c>
      <c r="X127" s="3" t="str">
        <f t="shared" si="39"/>
        <v>N/A</v>
      </c>
      <c r="Y127" s="3" t="str">
        <f t="shared" si="40"/>
        <v>N/A</v>
      </c>
      <c r="Z127" s="3" t="str">
        <f t="shared" si="41"/>
        <v>N/A</v>
      </c>
      <c r="AA127" s="3" t="str">
        <f t="shared" si="42"/>
        <v>N/A</v>
      </c>
      <c r="AB127" s="3" t="str">
        <f t="shared" si="43"/>
        <v>N/A</v>
      </c>
      <c r="AC127" s="3" t="str">
        <f t="shared" si="44"/>
        <v>N/A</v>
      </c>
      <c r="AD127" s="3" t="str">
        <f t="shared" si="45"/>
        <v>N/A</v>
      </c>
      <c r="AE127" s="3" t="str">
        <f t="shared" si="46"/>
        <v>N/A</v>
      </c>
      <c r="AF127" s="3" t="str">
        <f t="shared" si="47"/>
        <v>not eligible</v>
      </c>
      <c r="AG127" s="3" t="str">
        <f t="shared" si="48"/>
        <v>N/A</v>
      </c>
      <c r="AH127" s="3" t="str">
        <f t="shared" si="49"/>
        <v>N/A</v>
      </c>
      <c r="AI127" s="3" t="str">
        <f t="shared" si="50"/>
        <v>N/A</v>
      </c>
    </row>
    <row r="128" spans="1:35" x14ac:dyDescent="0.35">
      <c r="A128" t="s">
        <v>175</v>
      </c>
      <c r="B128" t="s">
        <v>295</v>
      </c>
      <c r="C128" t="s">
        <v>773</v>
      </c>
      <c r="D128" t="s">
        <v>97</v>
      </c>
      <c r="E128" s="1">
        <v>18556</v>
      </c>
      <c r="F128" t="s">
        <v>1736</v>
      </c>
      <c r="G128">
        <v>4.12</v>
      </c>
      <c r="H128" t="s">
        <v>1197</v>
      </c>
      <c r="I128" s="3">
        <f t="shared" si="51"/>
        <v>56781.36</v>
      </c>
      <c r="J128" s="3" t="str">
        <f t="shared" si="52"/>
        <v>N/A</v>
      </c>
      <c r="K128" s="3">
        <f t="shared" si="53"/>
        <v>55668</v>
      </c>
      <c r="L128" s="3">
        <f t="shared" si="27"/>
        <v>56781.36</v>
      </c>
      <c r="M128" s="3">
        <f t="shared" si="28"/>
        <v>57894.720000000001</v>
      </c>
      <c r="N128" s="3">
        <f t="shared" si="29"/>
        <v>58636.959999999999</v>
      </c>
      <c r="O128" s="3" t="str">
        <f t="shared" si="30"/>
        <v>N/A</v>
      </c>
      <c r="P128" s="3" t="str">
        <f t="shared" si="31"/>
        <v>N/A</v>
      </c>
      <c r="Q128" s="3" t="str">
        <f t="shared" si="32"/>
        <v>N/A</v>
      </c>
      <c r="R128" s="3" t="str">
        <f t="shared" si="33"/>
        <v>N/A</v>
      </c>
      <c r="S128" s="3" t="str">
        <f t="shared" si="34"/>
        <v>N/A</v>
      </c>
      <c r="T128" s="3" t="str">
        <f t="shared" si="35"/>
        <v>N/A</v>
      </c>
      <c r="U128" s="3" t="str">
        <f t="shared" si="36"/>
        <v>N/A</v>
      </c>
      <c r="V128" s="3" t="str">
        <f t="shared" si="37"/>
        <v>N/A</v>
      </c>
      <c r="W128" s="3" t="str">
        <f t="shared" si="38"/>
        <v>N/A</v>
      </c>
      <c r="X128" s="3" t="str">
        <f t="shared" si="39"/>
        <v>N/A</v>
      </c>
      <c r="Y128" s="3" t="str">
        <f t="shared" si="40"/>
        <v>N/A</v>
      </c>
      <c r="Z128" s="3" t="str">
        <f t="shared" si="41"/>
        <v>N/A</v>
      </c>
      <c r="AA128" s="3" t="str">
        <f t="shared" si="42"/>
        <v>N/A</v>
      </c>
      <c r="AB128" s="3" t="str">
        <f t="shared" si="43"/>
        <v>N/A</v>
      </c>
      <c r="AC128" s="3" t="str">
        <f t="shared" si="44"/>
        <v>N/A</v>
      </c>
      <c r="AD128" s="3" t="str">
        <f t="shared" si="45"/>
        <v>N/A</v>
      </c>
      <c r="AE128" s="3">
        <f t="shared" si="46"/>
        <v>56781.36</v>
      </c>
      <c r="AF128" s="3" t="str">
        <f t="shared" si="47"/>
        <v>N/A</v>
      </c>
      <c r="AG128" s="3" t="str">
        <f t="shared" si="48"/>
        <v>N/A</v>
      </c>
      <c r="AH128" s="3" t="str">
        <f t="shared" si="49"/>
        <v>N/A</v>
      </c>
      <c r="AI128" s="3" t="str">
        <f t="shared" si="50"/>
        <v>N/A</v>
      </c>
    </row>
    <row r="129" spans="1:35" x14ac:dyDescent="0.35">
      <c r="A129" t="s">
        <v>175</v>
      </c>
      <c r="B129" t="s">
        <v>295</v>
      </c>
      <c r="C129" t="s">
        <v>570</v>
      </c>
      <c r="D129" t="s">
        <v>97</v>
      </c>
      <c r="E129">
        <v>222</v>
      </c>
      <c r="F129" t="s">
        <v>1663</v>
      </c>
      <c r="G129">
        <v>0.05</v>
      </c>
      <c r="H129" t="s">
        <v>1197</v>
      </c>
      <c r="I129" s="3" t="str">
        <f t="shared" si="51"/>
        <v>not eligible</v>
      </c>
      <c r="J129" s="3" t="str">
        <f t="shared" si="52"/>
        <v>N/A</v>
      </c>
      <c r="K129" s="3" t="str">
        <f t="shared" si="53"/>
        <v>not eligible</v>
      </c>
      <c r="L129" s="3" t="str">
        <f t="shared" si="27"/>
        <v>not eligible</v>
      </c>
      <c r="M129" s="3" t="str">
        <f t="shared" si="28"/>
        <v>not eligible</v>
      </c>
      <c r="N129" s="3" t="str">
        <f t="shared" si="29"/>
        <v>not eligible</v>
      </c>
      <c r="O129" s="3" t="str">
        <f t="shared" si="30"/>
        <v>N/A</v>
      </c>
      <c r="P129" s="3" t="str">
        <f t="shared" si="31"/>
        <v>N/A</v>
      </c>
      <c r="Q129" s="3" t="str">
        <f t="shared" si="32"/>
        <v>N/A</v>
      </c>
      <c r="R129" s="3" t="str">
        <f t="shared" si="33"/>
        <v>N/A</v>
      </c>
      <c r="S129" s="3" t="str">
        <f t="shared" si="34"/>
        <v>N/A</v>
      </c>
      <c r="T129" s="3" t="str">
        <f t="shared" si="35"/>
        <v>N/A</v>
      </c>
      <c r="U129" s="3" t="str">
        <f t="shared" si="36"/>
        <v>N/A</v>
      </c>
      <c r="V129" s="3" t="str">
        <f t="shared" si="37"/>
        <v>N/A</v>
      </c>
      <c r="W129" s="3" t="str">
        <f t="shared" si="38"/>
        <v>N/A</v>
      </c>
      <c r="X129" s="3" t="str">
        <f t="shared" si="39"/>
        <v>N/A</v>
      </c>
      <c r="Y129" s="3" t="str">
        <f t="shared" si="40"/>
        <v>N/A</v>
      </c>
      <c r="Z129" s="3" t="str">
        <f t="shared" si="41"/>
        <v>N/A</v>
      </c>
      <c r="AA129" s="3" t="str">
        <f t="shared" si="42"/>
        <v>N/A</v>
      </c>
      <c r="AB129" s="3" t="str">
        <f t="shared" si="43"/>
        <v>N/A</v>
      </c>
      <c r="AC129" s="3" t="str">
        <f t="shared" si="44"/>
        <v>N/A</v>
      </c>
      <c r="AD129" s="3" t="str">
        <f t="shared" si="45"/>
        <v>N/A</v>
      </c>
      <c r="AE129" s="3" t="str">
        <f t="shared" si="46"/>
        <v>not eligible</v>
      </c>
      <c r="AF129" s="3" t="str">
        <f t="shared" si="47"/>
        <v>N/A</v>
      </c>
      <c r="AG129" s="3" t="str">
        <f t="shared" si="48"/>
        <v>N/A</v>
      </c>
      <c r="AH129" s="3" t="str">
        <f t="shared" si="49"/>
        <v>N/A</v>
      </c>
      <c r="AI129" s="3" t="str">
        <f t="shared" si="50"/>
        <v>N/A</v>
      </c>
    </row>
    <row r="130" spans="1:35" x14ac:dyDescent="0.35">
      <c r="A130" t="s">
        <v>175</v>
      </c>
      <c r="B130" t="s">
        <v>295</v>
      </c>
      <c r="C130" t="s">
        <v>547</v>
      </c>
      <c r="D130" t="s">
        <v>113</v>
      </c>
      <c r="E130" s="1">
        <v>1653</v>
      </c>
      <c r="F130" t="s">
        <v>1720</v>
      </c>
      <c r="G130">
        <v>0.37</v>
      </c>
      <c r="H130" t="s">
        <v>1197</v>
      </c>
      <c r="I130" s="3" t="str">
        <f t="shared" si="51"/>
        <v>not eligible</v>
      </c>
      <c r="J130" s="3" t="str">
        <f t="shared" si="52"/>
        <v>N/A</v>
      </c>
      <c r="K130" s="3" t="str">
        <f t="shared" si="53"/>
        <v>not eligible</v>
      </c>
      <c r="L130" s="3" t="str">
        <f t="shared" si="27"/>
        <v>not eligible</v>
      </c>
      <c r="M130" s="3" t="str">
        <f t="shared" si="28"/>
        <v>not eligible</v>
      </c>
      <c r="N130" s="3" t="str">
        <f t="shared" si="29"/>
        <v>not eligible</v>
      </c>
      <c r="O130" s="3" t="str">
        <f t="shared" si="30"/>
        <v>N/A</v>
      </c>
      <c r="P130" s="3" t="str">
        <f t="shared" si="31"/>
        <v>N/A</v>
      </c>
      <c r="Q130" s="3" t="str">
        <f t="shared" si="32"/>
        <v>N/A</v>
      </c>
      <c r="R130" s="3" t="str">
        <f t="shared" si="33"/>
        <v>N/A</v>
      </c>
      <c r="S130" s="3" t="str">
        <f t="shared" si="34"/>
        <v>N/A</v>
      </c>
      <c r="T130" s="3" t="str">
        <f t="shared" si="35"/>
        <v>N/A</v>
      </c>
      <c r="U130" s="3" t="str">
        <f t="shared" si="36"/>
        <v>N/A</v>
      </c>
      <c r="V130" s="3" t="str">
        <f t="shared" si="37"/>
        <v>N/A</v>
      </c>
      <c r="W130" s="3" t="str">
        <f t="shared" si="38"/>
        <v>N/A</v>
      </c>
      <c r="X130" s="3" t="str">
        <f t="shared" si="39"/>
        <v>N/A</v>
      </c>
      <c r="Y130" s="3" t="str">
        <f t="shared" si="40"/>
        <v>N/A</v>
      </c>
      <c r="Z130" s="3" t="str">
        <f t="shared" si="41"/>
        <v>N/A</v>
      </c>
      <c r="AA130" s="3" t="str">
        <f t="shared" si="42"/>
        <v>N/A</v>
      </c>
      <c r="AB130" s="3" t="str">
        <f t="shared" si="43"/>
        <v>not eligible</v>
      </c>
      <c r="AC130" s="3" t="str">
        <f t="shared" si="44"/>
        <v>N/A</v>
      </c>
      <c r="AD130" s="3" t="str">
        <f t="shared" si="45"/>
        <v>N/A</v>
      </c>
      <c r="AE130" s="3" t="str">
        <f t="shared" si="46"/>
        <v>N/A</v>
      </c>
      <c r="AF130" s="3" t="str">
        <f t="shared" si="47"/>
        <v>N/A</v>
      </c>
      <c r="AG130" s="3" t="str">
        <f t="shared" si="48"/>
        <v>N/A</v>
      </c>
      <c r="AH130" s="3" t="str">
        <f t="shared" si="49"/>
        <v>N/A</v>
      </c>
      <c r="AI130" s="3" t="str">
        <f t="shared" si="50"/>
        <v>N/A</v>
      </c>
    </row>
    <row r="131" spans="1:35" x14ac:dyDescent="0.35">
      <c r="A131" t="s">
        <v>175</v>
      </c>
      <c r="B131" t="s">
        <v>295</v>
      </c>
      <c r="C131" t="s">
        <v>943</v>
      </c>
      <c r="D131" t="s">
        <v>113</v>
      </c>
      <c r="E131">
        <v>36</v>
      </c>
      <c r="F131" t="s">
        <v>1671</v>
      </c>
      <c r="G131">
        <v>0.01</v>
      </c>
      <c r="H131" t="s">
        <v>1197</v>
      </c>
      <c r="I131" s="3" t="str">
        <f t="shared" si="51"/>
        <v>not eligible</v>
      </c>
      <c r="J131" s="3" t="str">
        <f t="shared" si="52"/>
        <v>N/A</v>
      </c>
      <c r="K131" s="3" t="str">
        <f t="shared" si="53"/>
        <v>not eligible</v>
      </c>
      <c r="L131" s="3" t="str">
        <f t="shared" ref="L131:L194" si="54">IF(H131="Yes",E131*3.06, IF(G131&gt;=4,E131*3.06,"not eligible"))</f>
        <v>not eligible</v>
      </c>
      <c r="M131" s="3" t="str">
        <f t="shared" ref="M131:M194" si="55">IF(H131="Yes",E131*3.12, IF(G131&gt;=4,E131*3.12,"not eligible"))</f>
        <v>not eligible</v>
      </c>
      <c r="N131" s="3" t="str">
        <f t="shared" ref="N131:N194" si="56">IF(H131="Yes",E131*3.16, IF(G131&gt;=4,E131*3.16,"not eligible"))</f>
        <v>not eligible</v>
      </c>
      <c r="O131" s="3" t="str">
        <f t="shared" ref="O131:O194" si="57">IF($D131="Australian Labor Party",$L131,"N/A")</f>
        <v>N/A</v>
      </c>
      <c r="P131" s="3" t="str">
        <f t="shared" ref="P131:P194" si="58">IF($D131="Liberal",$L131,"N/A")</f>
        <v>N/A</v>
      </c>
      <c r="Q131" s="3" t="str">
        <f t="shared" ref="Q131:Q194" si="59">IF($D131="DERRYN HINCH'S JUSTICE PARTY",$L131,"N/A")</f>
        <v>N/A</v>
      </c>
      <c r="R131" s="3" t="str">
        <f t="shared" ref="R131:R194" si="60">IF($D131="LIBERAL DEMOCRATS",$L131,"N/A")</f>
        <v>N/A</v>
      </c>
      <c r="S131" s="3" t="str">
        <f t="shared" ref="S131:S194" si="61">IF($D131="ANIMAL JUSTICE PARTY",$L131,"N/A")</f>
        <v>N/A</v>
      </c>
      <c r="T131" s="3" t="str">
        <f t="shared" ref="T131:T194" si="62">IF($D131="AUSTRALIAN GREENS",$L131,"N/A")</f>
        <v>N/A</v>
      </c>
      <c r="U131" s="3" t="str">
        <f t="shared" ref="U131:U194" si="63">IF($D131="FIONA PATTEN'S REASON PARTY",$L131,"N/A")</f>
        <v>N/A</v>
      </c>
      <c r="V131" s="3" t="str">
        <f t="shared" ref="V131:V194" si="64">IF($D131="THE NATIONALS",$L131,"N/A")</f>
        <v>N/A</v>
      </c>
      <c r="W131" s="3" t="str">
        <f t="shared" ref="W131:W194" si="65">IF($D131="SHOOTERS, FISHERS &amp; FARMERS VIC",$L131,"N/A")</f>
        <v>N/A</v>
      </c>
      <c r="X131" s="3" t="str">
        <f t="shared" ref="X131:X194" si="66">IF($D131="SUSTAINABLE AUSTRALIA",$L131,"N/A")</f>
        <v>N/A</v>
      </c>
      <c r="Y131" s="3" t="str">
        <f t="shared" ref="Y131:Y194" si="67">IF($D131="TRANSPORT MATTERS",$L131,"N/A")</f>
        <v>N/A</v>
      </c>
      <c r="Z131" s="3" t="str">
        <f t="shared" ref="Z131:Z194" si="68">IF($D131="AUSSIE BATTLER PARTY",$L131,"N/A")</f>
        <v>N/A</v>
      </c>
      <c r="AA131" s="3" t="str">
        <f t="shared" ref="AA131:AA194" si="69">IF($D131="AUSTRALIAN COUNTRY PARTY",$L131,"N/A")</f>
        <v>N/A</v>
      </c>
      <c r="AB131" s="3" t="str">
        <f t="shared" ref="AB131:AB194" si="70">IF($D131="AUSTRALIAN LIBERTY ALLIANCE",$L131,"N/A")</f>
        <v>not eligible</v>
      </c>
      <c r="AC131" s="3" t="str">
        <f t="shared" ref="AC131:AC194" si="71">IF($D131="HEALTH AUSTRALIA PARTY",$L131,"N/A")</f>
        <v>N/A</v>
      </c>
      <c r="AD131" s="3" t="str">
        <f t="shared" ref="AD131:AD194" si="72">IF($D131="HUDSON 4 NV",$L131,"N/A")</f>
        <v>N/A</v>
      </c>
      <c r="AE131" s="3" t="str">
        <f t="shared" ref="AE131:AE194" si="73">IF($D131="LABOUR DLP",$L131,"N/A")</f>
        <v>N/A</v>
      </c>
      <c r="AF131" s="3" t="str">
        <f t="shared" ref="AF131:AF194" si="74">IF($D131="VICTORIAN SOCIALISTS",$L131,"N/A")</f>
        <v>N/A</v>
      </c>
      <c r="AG131" s="3" t="str">
        <f t="shared" ref="AG131:AG194" si="75">IF($D131="VOLUNTARY EUTHANASIA PARTY (VICTORIA)",$L131,"N/A")</f>
        <v>N/A</v>
      </c>
      <c r="AH131" s="3" t="str">
        <f t="shared" ref="AH131:AH194" si="76">IF($D131="VOTE 1 LOCAL JOBS",$L131,"N/A")</f>
        <v>N/A</v>
      </c>
      <c r="AI131" s="3" t="str">
        <f t="shared" ref="AI131:AI194" si="77">IF($D131="",$L131,"N/A")</f>
        <v>N/A</v>
      </c>
    </row>
    <row r="132" spans="1:35" x14ac:dyDescent="0.35">
      <c r="A132" t="s">
        <v>175</v>
      </c>
      <c r="B132" t="s">
        <v>295</v>
      </c>
      <c r="C132" t="s">
        <v>808</v>
      </c>
      <c r="D132" t="s">
        <v>91</v>
      </c>
      <c r="E132" s="1">
        <v>187358</v>
      </c>
      <c r="F132" t="s">
        <v>1707</v>
      </c>
      <c r="G132">
        <v>41.61</v>
      </c>
      <c r="H132" t="s">
        <v>187</v>
      </c>
      <c r="I132" s="3">
        <f t="shared" ref="I132:I195" si="78">IF(G132&gt;=4,E132*3.06,"not eligible")</f>
        <v>573315.48</v>
      </c>
      <c r="J132" s="3" t="str">
        <f t="shared" ref="J132:J195" si="79">IF(AND(I132="not eligible",H132="Yes"),E132*3.06,"N/A")</f>
        <v>N/A</v>
      </c>
      <c r="K132" s="3">
        <f t="shared" ref="K132:K195" si="80">IF(H132="Yes",E132*3, IF(G132&gt;=4,E132*3,"not eligible"))</f>
        <v>562074</v>
      </c>
      <c r="L132" s="3">
        <f t="shared" si="54"/>
        <v>573315.48</v>
      </c>
      <c r="M132" s="3">
        <f t="shared" si="55"/>
        <v>584556.96</v>
      </c>
      <c r="N132" s="3">
        <f t="shared" si="56"/>
        <v>592051.28</v>
      </c>
      <c r="O132" s="3">
        <f t="shared" si="57"/>
        <v>573315.48</v>
      </c>
      <c r="P132" s="3" t="str">
        <f t="shared" si="58"/>
        <v>N/A</v>
      </c>
      <c r="Q132" s="3" t="str">
        <f t="shared" si="59"/>
        <v>N/A</v>
      </c>
      <c r="R132" s="3" t="str">
        <f t="shared" si="60"/>
        <v>N/A</v>
      </c>
      <c r="S132" s="3" t="str">
        <f t="shared" si="61"/>
        <v>N/A</v>
      </c>
      <c r="T132" s="3" t="str">
        <f t="shared" si="62"/>
        <v>N/A</v>
      </c>
      <c r="U132" s="3" t="str">
        <f t="shared" si="63"/>
        <v>N/A</v>
      </c>
      <c r="V132" s="3" t="str">
        <f t="shared" si="64"/>
        <v>N/A</v>
      </c>
      <c r="W132" s="3" t="str">
        <f t="shared" si="65"/>
        <v>N/A</v>
      </c>
      <c r="X132" s="3" t="str">
        <f t="shared" si="66"/>
        <v>N/A</v>
      </c>
      <c r="Y132" s="3" t="str">
        <f t="shared" si="67"/>
        <v>N/A</v>
      </c>
      <c r="Z132" s="3" t="str">
        <f t="shared" si="68"/>
        <v>N/A</v>
      </c>
      <c r="AA132" s="3" t="str">
        <f t="shared" si="69"/>
        <v>N/A</v>
      </c>
      <c r="AB132" s="3" t="str">
        <f t="shared" si="70"/>
        <v>N/A</v>
      </c>
      <c r="AC132" s="3" t="str">
        <f t="shared" si="71"/>
        <v>N/A</v>
      </c>
      <c r="AD132" s="3" t="str">
        <f t="shared" si="72"/>
        <v>N/A</v>
      </c>
      <c r="AE132" s="3" t="str">
        <f t="shared" si="73"/>
        <v>N/A</v>
      </c>
      <c r="AF132" s="3" t="str">
        <f t="shared" si="74"/>
        <v>N/A</v>
      </c>
      <c r="AG132" s="3" t="str">
        <f t="shared" si="75"/>
        <v>N/A</v>
      </c>
      <c r="AH132" s="3" t="str">
        <f t="shared" si="76"/>
        <v>N/A</v>
      </c>
      <c r="AI132" s="3" t="str">
        <f t="shared" si="77"/>
        <v>N/A</v>
      </c>
    </row>
    <row r="133" spans="1:35" x14ac:dyDescent="0.35">
      <c r="A133" t="s">
        <v>175</v>
      </c>
      <c r="B133" t="s">
        <v>295</v>
      </c>
      <c r="C133" t="s">
        <v>478</v>
      </c>
      <c r="D133" t="s">
        <v>91</v>
      </c>
      <c r="E133" s="1">
        <v>1192</v>
      </c>
      <c r="F133" t="s">
        <v>1684</v>
      </c>
      <c r="G133">
        <v>0.26</v>
      </c>
      <c r="H133" t="s">
        <v>187</v>
      </c>
      <c r="I133" s="3" t="str">
        <f t="shared" si="78"/>
        <v>not eligible</v>
      </c>
      <c r="J133" s="3">
        <f t="shared" si="79"/>
        <v>3647.52</v>
      </c>
      <c r="K133" s="3">
        <f t="shared" si="80"/>
        <v>3576</v>
      </c>
      <c r="L133" s="3">
        <f t="shared" si="54"/>
        <v>3647.52</v>
      </c>
      <c r="M133" s="3">
        <f t="shared" si="55"/>
        <v>3719.04</v>
      </c>
      <c r="N133" s="3">
        <f t="shared" si="56"/>
        <v>3766.7200000000003</v>
      </c>
      <c r="O133" s="3">
        <f t="shared" si="57"/>
        <v>3647.52</v>
      </c>
      <c r="P133" s="3" t="str">
        <f t="shared" si="58"/>
        <v>N/A</v>
      </c>
      <c r="Q133" s="3" t="str">
        <f t="shared" si="59"/>
        <v>N/A</v>
      </c>
      <c r="R133" s="3" t="str">
        <f t="shared" si="60"/>
        <v>N/A</v>
      </c>
      <c r="S133" s="3" t="str">
        <f t="shared" si="61"/>
        <v>N/A</v>
      </c>
      <c r="T133" s="3" t="str">
        <f t="shared" si="62"/>
        <v>N/A</v>
      </c>
      <c r="U133" s="3" t="str">
        <f t="shared" si="63"/>
        <v>N/A</v>
      </c>
      <c r="V133" s="3" t="str">
        <f t="shared" si="64"/>
        <v>N/A</v>
      </c>
      <c r="W133" s="3" t="str">
        <f t="shared" si="65"/>
        <v>N/A</v>
      </c>
      <c r="X133" s="3" t="str">
        <f t="shared" si="66"/>
        <v>N/A</v>
      </c>
      <c r="Y133" s="3" t="str">
        <f t="shared" si="67"/>
        <v>N/A</v>
      </c>
      <c r="Z133" s="3" t="str">
        <f t="shared" si="68"/>
        <v>N/A</v>
      </c>
      <c r="AA133" s="3" t="str">
        <f t="shared" si="69"/>
        <v>N/A</v>
      </c>
      <c r="AB133" s="3" t="str">
        <f t="shared" si="70"/>
        <v>N/A</v>
      </c>
      <c r="AC133" s="3" t="str">
        <f t="shared" si="71"/>
        <v>N/A</v>
      </c>
      <c r="AD133" s="3" t="str">
        <f t="shared" si="72"/>
        <v>N/A</v>
      </c>
      <c r="AE133" s="3" t="str">
        <f t="shared" si="73"/>
        <v>N/A</v>
      </c>
      <c r="AF133" s="3" t="str">
        <f t="shared" si="74"/>
        <v>N/A</v>
      </c>
      <c r="AG133" s="3" t="str">
        <f t="shared" si="75"/>
        <v>N/A</v>
      </c>
      <c r="AH133" s="3" t="str">
        <f t="shared" si="76"/>
        <v>N/A</v>
      </c>
      <c r="AI133" s="3" t="str">
        <f t="shared" si="77"/>
        <v>N/A</v>
      </c>
    </row>
    <row r="134" spans="1:35" x14ac:dyDescent="0.35">
      <c r="A134" t="s">
        <v>175</v>
      </c>
      <c r="B134" t="s">
        <v>295</v>
      </c>
      <c r="C134" t="s">
        <v>1154</v>
      </c>
      <c r="D134" t="s">
        <v>91</v>
      </c>
      <c r="E134" s="1">
        <v>1392</v>
      </c>
      <c r="F134" t="s">
        <v>1708</v>
      </c>
      <c r="G134">
        <v>0.31</v>
      </c>
      <c r="H134" t="s">
        <v>1197</v>
      </c>
      <c r="I134" s="3" t="str">
        <f t="shared" si="78"/>
        <v>not eligible</v>
      </c>
      <c r="J134" s="3" t="str">
        <f t="shared" si="79"/>
        <v>N/A</v>
      </c>
      <c r="K134" s="3" t="str">
        <f t="shared" si="80"/>
        <v>not eligible</v>
      </c>
      <c r="L134" s="3" t="str">
        <f t="shared" si="54"/>
        <v>not eligible</v>
      </c>
      <c r="M134" s="3" t="str">
        <f t="shared" si="55"/>
        <v>not eligible</v>
      </c>
      <c r="N134" s="3" t="str">
        <f t="shared" si="56"/>
        <v>not eligible</v>
      </c>
      <c r="O134" s="3" t="str">
        <f t="shared" si="57"/>
        <v>not eligible</v>
      </c>
      <c r="P134" s="3" t="str">
        <f t="shared" si="58"/>
        <v>N/A</v>
      </c>
      <c r="Q134" s="3" t="str">
        <f t="shared" si="59"/>
        <v>N/A</v>
      </c>
      <c r="R134" s="3" t="str">
        <f t="shared" si="60"/>
        <v>N/A</v>
      </c>
      <c r="S134" s="3" t="str">
        <f t="shared" si="61"/>
        <v>N/A</v>
      </c>
      <c r="T134" s="3" t="str">
        <f t="shared" si="62"/>
        <v>N/A</v>
      </c>
      <c r="U134" s="3" t="str">
        <f t="shared" si="63"/>
        <v>N/A</v>
      </c>
      <c r="V134" s="3" t="str">
        <f t="shared" si="64"/>
        <v>N/A</v>
      </c>
      <c r="W134" s="3" t="str">
        <f t="shared" si="65"/>
        <v>N/A</v>
      </c>
      <c r="X134" s="3" t="str">
        <f t="shared" si="66"/>
        <v>N/A</v>
      </c>
      <c r="Y134" s="3" t="str">
        <f t="shared" si="67"/>
        <v>N/A</v>
      </c>
      <c r="Z134" s="3" t="str">
        <f t="shared" si="68"/>
        <v>N/A</v>
      </c>
      <c r="AA134" s="3" t="str">
        <f t="shared" si="69"/>
        <v>N/A</v>
      </c>
      <c r="AB134" s="3" t="str">
        <f t="shared" si="70"/>
        <v>N/A</v>
      </c>
      <c r="AC134" s="3" t="str">
        <f t="shared" si="71"/>
        <v>N/A</v>
      </c>
      <c r="AD134" s="3" t="str">
        <f t="shared" si="72"/>
        <v>N/A</v>
      </c>
      <c r="AE134" s="3" t="str">
        <f t="shared" si="73"/>
        <v>N/A</v>
      </c>
      <c r="AF134" s="3" t="str">
        <f t="shared" si="74"/>
        <v>N/A</v>
      </c>
      <c r="AG134" s="3" t="str">
        <f t="shared" si="75"/>
        <v>N/A</v>
      </c>
      <c r="AH134" s="3" t="str">
        <f t="shared" si="76"/>
        <v>N/A</v>
      </c>
      <c r="AI134" s="3" t="str">
        <f t="shared" si="77"/>
        <v>N/A</v>
      </c>
    </row>
    <row r="135" spans="1:35" x14ac:dyDescent="0.35">
      <c r="A135" t="s">
        <v>175</v>
      </c>
      <c r="B135" t="s">
        <v>295</v>
      </c>
      <c r="C135" t="s">
        <v>1107</v>
      </c>
      <c r="D135" t="s">
        <v>91</v>
      </c>
      <c r="E135">
        <v>437</v>
      </c>
      <c r="F135" t="s">
        <v>1692</v>
      </c>
      <c r="G135">
        <v>0.1</v>
      </c>
      <c r="H135" t="s">
        <v>1197</v>
      </c>
      <c r="I135" s="3" t="str">
        <f t="shared" si="78"/>
        <v>not eligible</v>
      </c>
      <c r="J135" s="3" t="str">
        <f t="shared" si="79"/>
        <v>N/A</v>
      </c>
      <c r="K135" s="3" t="str">
        <f t="shared" si="80"/>
        <v>not eligible</v>
      </c>
      <c r="L135" s="3" t="str">
        <f t="shared" si="54"/>
        <v>not eligible</v>
      </c>
      <c r="M135" s="3" t="str">
        <f t="shared" si="55"/>
        <v>not eligible</v>
      </c>
      <c r="N135" s="3" t="str">
        <f t="shared" si="56"/>
        <v>not eligible</v>
      </c>
      <c r="O135" s="3" t="str">
        <f t="shared" si="57"/>
        <v>not eligible</v>
      </c>
      <c r="P135" s="3" t="str">
        <f t="shared" si="58"/>
        <v>N/A</v>
      </c>
      <c r="Q135" s="3" t="str">
        <f t="shared" si="59"/>
        <v>N/A</v>
      </c>
      <c r="R135" s="3" t="str">
        <f t="shared" si="60"/>
        <v>N/A</v>
      </c>
      <c r="S135" s="3" t="str">
        <f t="shared" si="61"/>
        <v>N/A</v>
      </c>
      <c r="T135" s="3" t="str">
        <f t="shared" si="62"/>
        <v>N/A</v>
      </c>
      <c r="U135" s="3" t="str">
        <f t="shared" si="63"/>
        <v>N/A</v>
      </c>
      <c r="V135" s="3" t="str">
        <f t="shared" si="64"/>
        <v>N/A</v>
      </c>
      <c r="W135" s="3" t="str">
        <f t="shared" si="65"/>
        <v>N/A</v>
      </c>
      <c r="X135" s="3" t="str">
        <f t="shared" si="66"/>
        <v>N/A</v>
      </c>
      <c r="Y135" s="3" t="str">
        <f t="shared" si="67"/>
        <v>N/A</v>
      </c>
      <c r="Z135" s="3" t="str">
        <f t="shared" si="68"/>
        <v>N/A</v>
      </c>
      <c r="AA135" s="3" t="str">
        <f t="shared" si="69"/>
        <v>N/A</v>
      </c>
      <c r="AB135" s="3" t="str">
        <f t="shared" si="70"/>
        <v>N/A</v>
      </c>
      <c r="AC135" s="3" t="str">
        <f t="shared" si="71"/>
        <v>N/A</v>
      </c>
      <c r="AD135" s="3" t="str">
        <f t="shared" si="72"/>
        <v>N/A</v>
      </c>
      <c r="AE135" s="3" t="str">
        <f t="shared" si="73"/>
        <v>N/A</v>
      </c>
      <c r="AF135" s="3" t="str">
        <f t="shared" si="74"/>
        <v>N/A</v>
      </c>
      <c r="AG135" s="3" t="str">
        <f t="shared" si="75"/>
        <v>N/A</v>
      </c>
      <c r="AH135" s="3" t="str">
        <f t="shared" si="76"/>
        <v>N/A</v>
      </c>
      <c r="AI135" s="3" t="str">
        <f t="shared" si="77"/>
        <v>N/A</v>
      </c>
    </row>
    <row r="136" spans="1:35" x14ac:dyDescent="0.35">
      <c r="A136" t="s">
        <v>175</v>
      </c>
      <c r="B136" t="s">
        <v>295</v>
      </c>
      <c r="C136" t="s">
        <v>458</v>
      </c>
      <c r="D136" t="s">
        <v>91</v>
      </c>
      <c r="E136" s="1">
        <v>1358</v>
      </c>
      <c r="F136" t="s">
        <v>1709</v>
      </c>
      <c r="G136">
        <v>0.3</v>
      </c>
      <c r="H136" t="s">
        <v>1197</v>
      </c>
      <c r="I136" s="3" t="str">
        <f t="shared" si="78"/>
        <v>not eligible</v>
      </c>
      <c r="J136" s="3" t="str">
        <f t="shared" si="79"/>
        <v>N/A</v>
      </c>
      <c r="K136" s="3" t="str">
        <f t="shared" si="80"/>
        <v>not eligible</v>
      </c>
      <c r="L136" s="3" t="str">
        <f t="shared" si="54"/>
        <v>not eligible</v>
      </c>
      <c r="M136" s="3" t="str">
        <f t="shared" si="55"/>
        <v>not eligible</v>
      </c>
      <c r="N136" s="3" t="str">
        <f t="shared" si="56"/>
        <v>not eligible</v>
      </c>
      <c r="O136" s="3" t="str">
        <f t="shared" si="57"/>
        <v>not eligible</v>
      </c>
      <c r="P136" s="3" t="str">
        <f t="shared" si="58"/>
        <v>N/A</v>
      </c>
      <c r="Q136" s="3" t="str">
        <f t="shared" si="59"/>
        <v>N/A</v>
      </c>
      <c r="R136" s="3" t="str">
        <f t="shared" si="60"/>
        <v>N/A</v>
      </c>
      <c r="S136" s="3" t="str">
        <f t="shared" si="61"/>
        <v>N/A</v>
      </c>
      <c r="T136" s="3" t="str">
        <f t="shared" si="62"/>
        <v>N/A</v>
      </c>
      <c r="U136" s="3" t="str">
        <f t="shared" si="63"/>
        <v>N/A</v>
      </c>
      <c r="V136" s="3" t="str">
        <f t="shared" si="64"/>
        <v>N/A</v>
      </c>
      <c r="W136" s="3" t="str">
        <f t="shared" si="65"/>
        <v>N/A</v>
      </c>
      <c r="X136" s="3" t="str">
        <f t="shared" si="66"/>
        <v>N/A</v>
      </c>
      <c r="Y136" s="3" t="str">
        <f t="shared" si="67"/>
        <v>N/A</v>
      </c>
      <c r="Z136" s="3" t="str">
        <f t="shared" si="68"/>
        <v>N/A</v>
      </c>
      <c r="AA136" s="3" t="str">
        <f t="shared" si="69"/>
        <v>N/A</v>
      </c>
      <c r="AB136" s="3" t="str">
        <f t="shared" si="70"/>
        <v>N/A</v>
      </c>
      <c r="AC136" s="3" t="str">
        <f t="shared" si="71"/>
        <v>N/A</v>
      </c>
      <c r="AD136" s="3" t="str">
        <f t="shared" si="72"/>
        <v>N/A</v>
      </c>
      <c r="AE136" s="3" t="str">
        <f t="shared" si="73"/>
        <v>N/A</v>
      </c>
      <c r="AF136" s="3" t="str">
        <f t="shared" si="74"/>
        <v>N/A</v>
      </c>
      <c r="AG136" s="3" t="str">
        <f t="shared" si="75"/>
        <v>N/A</v>
      </c>
      <c r="AH136" s="3" t="str">
        <f t="shared" si="76"/>
        <v>N/A</v>
      </c>
      <c r="AI136" s="3" t="str">
        <f t="shared" si="77"/>
        <v>N/A</v>
      </c>
    </row>
    <row r="137" spans="1:35" x14ac:dyDescent="0.35">
      <c r="A137" t="s">
        <v>175</v>
      </c>
      <c r="B137" t="s">
        <v>295</v>
      </c>
      <c r="C137" t="s">
        <v>419</v>
      </c>
      <c r="D137" t="s">
        <v>102</v>
      </c>
      <c r="E137" s="1">
        <v>9016</v>
      </c>
      <c r="F137" t="s">
        <v>1725</v>
      </c>
      <c r="G137">
        <v>2</v>
      </c>
      <c r="H137" t="s">
        <v>1197</v>
      </c>
      <c r="I137" s="3" t="str">
        <f t="shared" si="78"/>
        <v>not eligible</v>
      </c>
      <c r="J137" s="3" t="str">
        <f t="shared" si="79"/>
        <v>N/A</v>
      </c>
      <c r="K137" s="3" t="str">
        <f t="shared" si="80"/>
        <v>not eligible</v>
      </c>
      <c r="L137" s="3" t="str">
        <f t="shared" si="54"/>
        <v>not eligible</v>
      </c>
      <c r="M137" s="3" t="str">
        <f t="shared" si="55"/>
        <v>not eligible</v>
      </c>
      <c r="N137" s="3" t="str">
        <f t="shared" si="56"/>
        <v>not eligible</v>
      </c>
      <c r="O137" s="3" t="str">
        <f t="shared" si="57"/>
        <v>N/A</v>
      </c>
      <c r="P137" s="3" t="str">
        <f t="shared" si="58"/>
        <v>N/A</v>
      </c>
      <c r="Q137" s="3" t="str">
        <f t="shared" si="59"/>
        <v>not eligible</v>
      </c>
      <c r="R137" s="3" t="str">
        <f t="shared" si="60"/>
        <v>N/A</v>
      </c>
      <c r="S137" s="3" t="str">
        <f t="shared" si="61"/>
        <v>N/A</v>
      </c>
      <c r="T137" s="3" t="str">
        <f t="shared" si="62"/>
        <v>N/A</v>
      </c>
      <c r="U137" s="3" t="str">
        <f t="shared" si="63"/>
        <v>N/A</v>
      </c>
      <c r="V137" s="3" t="str">
        <f t="shared" si="64"/>
        <v>N/A</v>
      </c>
      <c r="W137" s="3" t="str">
        <f t="shared" si="65"/>
        <v>N/A</v>
      </c>
      <c r="X137" s="3" t="str">
        <f t="shared" si="66"/>
        <v>N/A</v>
      </c>
      <c r="Y137" s="3" t="str">
        <f t="shared" si="67"/>
        <v>N/A</v>
      </c>
      <c r="Z137" s="3" t="str">
        <f t="shared" si="68"/>
        <v>N/A</v>
      </c>
      <c r="AA137" s="3" t="str">
        <f t="shared" si="69"/>
        <v>N/A</v>
      </c>
      <c r="AB137" s="3" t="str">
        <f t="shared" si="70"/>
        <v>N/A</v>
      </c>
      <c r="AC137" s="3" t="str">
        <f t="shared" si="71"/>
        <v>N/A</v>
      </c>
      <c r="AD137" s="3" t="str">
        <f t="shared" si="72"/>
        <v>N/A</v>
      </c>
      <c r="AE137" s="3" t="str">
        <f t="shared" si="73"/>
        <v>N/A</v>
      </c>
      <c r="AF137" s="3" t="str">
        <f t="shared" si="74"/>
        <v>N/A</v>
      </c>
      <c r="AG137" s="3" t="str">
        <f t="shared" si="75"/>
        <v>N/A</v>
      </c>
      <c r="AH137" s="3" t="str">
        <f t="shared" si="76"/>
        <v>N/A</v>
      </c>
      <c r="AI137" s="3" t="str">
        <f t="shared" si="77"/>
        <v>N/A</v>
      </c>
    </row>
    <row r="138" spans="1:35" x14ac:dyDescent="0.35">
      <c r="A138" t="s">
        <v>175</v>
      </c>
      <c r="B138" t="s">
        <v>295</v>
      </c>
      <c r="C138" t="s">
        <v>802</v>
      </c>
      <c r="D138" t="s">
        <v>102</v>
      </c>
      <c r="E138">
        <v>77</v>
      </c>
      <c r="F138" t="s">
        <v>1673</v>
      </c>
      <c r="G138">
        <v>0.02</v>
      </c>
      <c r="H138" t="s">
        <v>1197</v>
      </c>
      <c r="I138" s="3" t="str">
        <f t="shared" si="78"/>
        <v>not eligible</v>
      </c>
      <c r="J138" s="3" t="str">
        <f t="shared" si="79"/>
        <v>N/A</v>
      </c>
      <c r="K138" s="3" t="str">
        <f t="shared" si="80"/>
        <v>not eligible</v>
      </c>
      <c r="L138" s="3" t="str">
        <f t="shared" si="54"/>
        <v>not eligible</v>
      </c>
      <c r="M138" s="3" t="str">
        <f t="shared" si="55"/>
        <v>not eligible</v>
      </c>
      <c r="N138" s="3" t="str">
        <f t="shared" si="56"/>
        <v>not eligible</v>
      </c>
      <c r="O138" s="3" t="str">
        <f t="shared" si="57"/>
        <v>N/A</v>
      </c>
      <c r="P138" s="3" t="str">
        <f t="shared" si="58"/>
        <v>N/A</v>
      </c>
      <c r="Q138" s="3" t="str">
        <f t="shared" si="59"/>
        <v>not eligible</v>
      </c>
      <c r="R138" s="3" t="str">
        <f t="shared" si="60"/>
        <v>N/A</v>
      </c>
      <c r="S138" s="3" t="str">
        <f t="shared" si="61"/>
        <v>N/A</v>
      </c>
      <c r="T138" s="3" t="str">
        <f t="shared" si="62"/>
        <v>N/A</v>
      </c>
      <c r="U138" s="3" t="str">
        <f t="shared" si="63"/>
        <v>N/A</v>
      </c>
      <c r="V138" s="3" t="str">
        <f t="shared" si="64"/>
        <v>N/A</v>
      </c>
      <c r="W138" s="3" t="str">
        <f t="shared" si="65"/>
        <v>N/A</v>
      </c>
      <c r="X138" s="3" t="str">
        <f t="shared" si="66"/>
        <v>N/A</v>
      </c>
      <c r="Y138" s="3" t="str">
        <f t="shared" si="67"/>
        <v>N/A</v>
      </c>
      <c r="Z138" s="3" t="str">
        <f t="shared" si="68"/>
        <v>N/A</v>
      </c>
      <c r="AA138" s="3" t="str">
        <f t="shared" si="69"/>
        <v>N/A</v>
      </c>
      <c r="AB138" s="3" t="str">
        <f t="shared" si="70"/>
        <v>N/A</v>
      </c>
      <c r="AC138" s="3" t="str">
        <f t="shared" si="71"/>
        <v>N/A</v>
      </c>
      <c r="AD138" s="3" t="str">
        <f t="shared" si="72"/>
        <v>N/A</v>
      </c>
      <c r="AE138" s="3" t="str">
        <f t="shared" si="73"/>
        <v>N/A</v>
      </c>
      <c r="AF138" s="3" t="str">
        <f t="shared" si="74"/>
        <v>N/A</v>
      </c>
      <c r="AG138" s="3" t="str">
        <f t="shared" si="75"/>
        <v>N/A</v>
      </c>
      <c r="AH138" s="3" t="str">
        <f t="shared" si="76"/>
        <v>N/A</v>
      </c>
      <c r="AI138" s="3" t="str">
        <f t="shared" si="77"/>
        <v>N/A</v>
      </c>
    </row>
    <row r="139" spans="1:35" x14ac:dyDescent="0.35">
      <c r="A139" t="s">
        <v>175</v>
      </c>
      <c r="B139" t="s">
        <v>295</v>
      </c>
      <c r="C139" t="s">
        <v>908</v>
      </c>
      <c r="D139" t="s">
        <v>86</v>
      </c>
      <c r="E139" s="1">
        <v>8778</v>
      </c>
      <c r="F139" t="s">
        <v>1571</v>
      </c>
      <c r="G139">
        <v>1.95</v>
      </c>
      <c r="H139" t="s">
        <v>1197</v>
      </c>
      <c r="I139" s="3" t="str">
        <f t="shared" si="78"/>
        <v>not eligible</v>
      </c>
      <c r="J139" s="3" t="str">
        <f t="shared" si="79"/>
        <v>N/A</v>
      </c>
      <c r="K139" s="3" t="str">
        <f t="shared" si="80"/>
        <v>not eligible</v>
      </c>
      <c r="L139" s="3" t="str">
        <f t="shared" si="54"/>
        <v>not eligible</v>
      </c>
      <c r="M139" s="3" t="str">
        <f t="shared" si="55"/>
        <v>not eligible</v>
      </c>
      <c r="N139" s="3" t="str">
        <f t="shared" si="56"/>
        <v>not eligible</v>
      </c>
      <c r="O139" s="3" t="str">
        <f t="shared" si="57"/>
        <v>N/A</v>
      </c>
      <c r="P139" s="3" t="str">
        <f t="shared" si="58"/>
        <v>N/A</v>
      </c>
      <c r="Q139" s="3" t="str">
        <f t="shared" si="59"/>
        <v>N/A</v>
      </c>
      <c r="R139" s="3" t="str">
        <f t="shared" si="60"/>
        <v>N/A</v>
      </c>
      <c r="S139" s="3" t="str">
        <f t="shared" si="61"/>
        <v>not eligible</v>
      </c>
      <c r="T139" s="3" t="str">
        <f t="shared" si="62"/>
        <v>N/A</v>
      </c>
      <c r="U139" s="3" t="str">
        <f t="shared" si="63"/>
        <v>N/A</v>
      </c>
      <c r="V139" s="3" t="str">
        <f t="shared" si="64"/>
        <v>N/A</v>
      </c>
      <c r="W139" s="3" t="str">
        <f t="shared" si="65"/>
        <v>N/A</v>
      </c>
      <c r="X139" s="3" t="str">
        <f t="shared" si="66"/>
        <v>N/A</v>
      </c>
      <c r="Y139" s="3" t="str">
        <f t="shared" si="67"/>
        <v>N/A</v>
      </c>
      <c r="Z139" s="3" t="str">
        <f t="shared" si="68"/>
        <v>N/A</v>
      </c>
      <c r="AA139" s="3" t="str">
        <f t="shared" si="69"/>
        <v>N/A</v>
      </c>
      <c r="AB139" s="3" t="str">
        <f t="shared" si="70"/>
        <v>N/A</v>
      </c>
      <c r="AC139" s="3" t="str">
        <f t="shared" si="71"/>
        <v>N/A</v>
      </c>
      <c r="AD139" s="3" t="str">
        <f t="shared" si="72"/>
        <v>N/A</v>
      </c>
      <c r="AE139" s="3" t="str">
        <f t="shared" si="73"/>
        <v>N/A</v>
      </c>
      <c r="AF139" s="3" t="str">
        <f t="shared" si="74"/>
        <v>N/A</v>
      </c>
      <c r="AG139" s="3" t="str">
        <f t="shared" si="75"/>
        <v>N/A</v>
      </c>
      <c r="AH139" s="3" t="str">
        <f t="shared" si="76"/>
        <v>N/A</v>
      </c>
      <c r="AI139" s="3" t="str">
        <f t="shared" si="77"/>
        <v>N/A</v>
      </c>
    </row>
    <row r="140" spans="1:35" x14ac:dyDescent="0.35">
      <c r="A140" t="s">
        <v>175</v>
      </c>
      <c r="B140" t="s">
        <v>295</v>
      </c>
      <c r="C140" t="s">
        <v>1027</v>
      </c>
      <c r="D140" t="s">
        <v>86</v>
      </c>
      <c r="E140">
        <v>232</v>
      </c>
      <c r="F140" t="s">
        <v>1663</v>
      </c>
      <c r="G140">
        <v>0.05</v>
      </c>
      <c r="H140" t="s">
        <v>1197</v>
      </c>
      <c r="I140" s="3" t="str">
        <f t="shared" si="78"/>
        <v>not eligible</v>
      </c>
      <c r="J140" s="3" t="str">
        <f t="shared" si="79"/>
        <v>N/A</v>
      </c>
      <c r="K140" s="3" t="str">
        <f t="shared" si="80"/>
        <v>not eligible</v>
      </c>
      <c r="L140" s="3" t="str">
        <f t="shared" si="54"/>
        <v>not eligible</v>
      </c>
      <c r="M140" s="3" t="str">
        <f t="shared" si="55"/>
        <v>not eligible</v>
      </c>
      <c r="N140" s="3" t="str">
        <f t="shared" si="56"/>
        <v>not eligible</v>
      </c>
      <c r="O140" s="3" t="str">
        <f t="shared" si="57"/>
        <v>N/A</v>
      </c>
      <c r="P140" s="3" t="str">
        <f t="shared" si="58"/>
        <v>N/A</v>
      </c>
      <c r="Q140" s="3" t="str">
        <f t="shared" si="59"/>
        <v>N/A</v>
      </c>
      <c r="R140" s="3" t="str">
        <f t="shared" si="60"/>
        <v>N/A</v>
      </c>
      <c r="S140" s="3" t="str">
        <f t="shared" si="61"/>
        <v>not eligible</v>
      </c>
      <c r="T140" s="3" t="str">
        <f t="shared" si="62"/>
        <v>N/A</v>
      </c>
      <c r="U140" s="3" t="str">
        <f t="shared" si="63"/>
        <v>N/A</v>
      </c>
      <c r="V140" s="3" t="str">
        <f t="shared" si="64"/>
        <v>N/A</v>
      </c>
      <c r="W140" s="3" t="str">
        <f t="shared" si="65"/>
        <v>N/A</v>
      </c>
      <c r="X140" s="3" t="str">
        <f t="shared" si="66"/>
        <v>N/A</v>
      </c>
      <c r="Y140" s="3" t="str">
        <f t="shared" si="67"/>
        <v>N/A</v>
      </c>
      <c r="Z140" s="3" t="str">
        <f t="shared" si="68"/>
        <v>N/A</v>
      </c>
      <c r="AA140" s="3" t="str">
        <f t="shared" si="69"/>
        <v>N/A</v>
      </c>
      <c r="AB140" s="3" t="str">
        <f t="shared" si="70"/>
        <v>N/A</v>
      </c>
      <c r="AC140" s="3" t="str">
        <f t="shared" si="71"/>
        <v>N/A</v>
      </c>
      <c r="AD140" s="3" t="str">
        <f t="shared" si="72"/>
        <v>N/A</v>
      </c>
      <c r="AE140" s="3" t="str">
        <f t="shared" si="73"/>
        <v>N/A</v>
      </c>
      <c r="AF140" s="3" t="str">
        <f t="shared" si="74"/>
        <v>N/A</v>
      </c>
      <c r="AG140" s="3" t="str">
        <f t="shared" si="75"/>
        <v>N/A</v>
      </c>
      <c r="AH140" s="3" t="str">
        <f t="shared" si="76"/>
        <v>N/A</v>
      </c>
      <c r="AI140" s="3" t="str">
        <f t="shared" si="77"/>
        <v>N/A</v>
      </c>
    </row>
    <row r="141" spans="1:35" x14ac:dyDescent="0.35">
      <c r="A141" t="s">
        <v>175</v>
      </c>
      <c r="B141" t="s">
        <v>295</v>
      </c>
      <c r="C141" t="s">
        <v>438</v>
      </c>
      <c r="D141" t="s">
        <v>86</v>
      </c>
      <c r="E141">
        <v>121</v>
      </c>
      <c r="F141" t="s">
        <v>1666</v>
      </c>
      <c r="G141">
        <v>0.03</v>
      </c>
      <c r="H141" t="s">
        <v>1197</v>
      </c>
      <c r="I141" s="3" t="str">
        <f t="shared" si="78"/>
        <v>not eligible</v>
      </c>
      <c r="J141" s="3" t="str">
        <f t="shared" si="79"/>
        <v>N/A</v>
      </c>
      <c r="K141" s="3" t="str">
        <f t="shared" si="80"/>
        <v>not eligible</v>
      </c>
      <c r="L141" s="3" t="str">
        <f t="shared" si="54"/>
        <v>not eligible</v>
      </c>
      <c r="M141" s="3" t="str">
        <f t="shared" si="55"/>
        <v>not eligible</v>
      </c>
      <c r="N141" s="3" t="str">
        <f t="shared" si="56"/>
        <v>not eligible</v>
      </c>
      <c r="O141" s="3" t="str">
        <f t="shared" si="57"/>
        <v>N/A</v>
      </c>
      <c r="P141" s="3" t="str">
        <f t="shared" si="58"/>
        <v>N/A</v>
      </c>
      <c r="Q141" s="3" t="str">
        <f t="shared" si="59"/>
        <v>N/A</v>
      </c>
      <c r="R141" s="3" t="str">
        <f t="shared" si="60"/>
        <v>N/A</v>
      </c>
      <c r="S141" s="3" t="str">
        <f t="shared" si="61"/>
        <v>not eligible</v>
      </c>
      <c r="T141" s="3" t="str">
        <f t="shared" si="62"/>
        <v>N/A</v>
      </c>
      <c r="U141" s="3" t="str">
        <f t="shared" si="63"/>
        <v>N/A</v>
      </c>
      <c r="V141" s="3" t="str">
        <f t="shared" si="64"/>
        <v>N/A</v>
      </c>
      <c r="W141" s="3" t="str">
        <f t="shared" si="65"/>
        <v>N/A</v>
      </c>
      <c r="X141" s="3" t="str">
        <f t="shared" si="66"/>
        <v>N/A</v>
      </c>
      <c r="Y141" s="3" t="str">
        <f t="shared" si="67"/>
        <v>N/A</v>
      </c>
      <c r="Z141" s="3" t="str">
        <f t="shared" si="68"/>
        <v>N/A</v>
      </c>
      <c r="AA141" s="3" t="str">
        <f t="shared" si="69"/>
        <v>N/A</v>
      </c>
      <c r="AB141" s="3" t="str">
        <f t="shared" si="70"/>
        <v>N/A</v>
      </c>
      <c r="AC141" s="3" t="str">
        <f t="shared" si="71"/>
        <v>N/A</v>
      </c>
      <c r="AD141" s="3" t="str">
        <f t="shared" si="72"/>
        <v>N/A</v>
      </c>
      <c r="AE141" s="3" t="str">
        <f t="shared" si="73"/>
        <v>N/A</v>
      </c>
      <c r="AF141" s="3" t="str">
        <f t="shared" si="74"/>
        <v>N/A</v>
      </c>
      <c r="AG141" s="3" t="str">
        <f t="shared" si="75"/>
        <v>N/A</v>
      </c>
      <c r="AH141" s="3" t="str">
        <f t="shared" si="76"/>
        <v>N/A</v>
      </c>
      <c r="AI141" s="3" t="str">
        <f t="shared" si="77"/>
        <v>N/A</v>
      </c>
    </row>
    <row r="142" spans="1:35" x14ac:dyDescent="0.35">
      <c r="A142" t="s">
        <v>175</v>
      </c>
      <c r="B142" t="s">
        <v>295</v>
      </c>
      <c r="C142" t="s">
        <v>388</v>
      </c>
      <c r="D142" t="s">
        <v>128</v>
      </c>
      <c r="E142" s="1">
        <v>5298</v>
      </c>
      <c r="F142" t="s">
        <v>1529</v>
      </c>
      <c r="G142">
        <v>1.18</v>
      </c>
      <c r="H142" t="s">
        <v>1197</v>
      </c>
      <c r="I142" s="3" t="str">
        <f t="shared" si="78"/>
        <v>not eligible</v>
      </c>
      <c r="J142" s="3" t="str">
        <f t="shared" si="79"/>
        <v>N/A</v>
      </c>
      <c r="K142" s="3" t="str">
        <f t="shared" si="80"/>
        <v>not eligible</v>
      </c>
      <c r="L142" s="3" t="str">
        <f t="shared" si="54"/>
        <v>not eligible</v>
      </c>
      <c r="M142" s="3" t="str">
        <f t="shared" si="55"/>
        <v>not eligible</v>
      </c>
      <c r="N142" s="3" t="str">
        <f t="shared" si="56"/>
        <v>not eligible</v>
      </c>
      <c r="O142" s="3" t="str">
        <f t="shared" si="57"/>
        <v>N/A</v>
      </c>
      <c r="P142" s="3" t="str">
        <f t="shared" si="58"/>
        <v>N/A</v>
      </c>
      <c r="Q142" s="3" t="str">
        <f t="shared" si="59"/>
        <v>N/A</v>
      </c>
      <c r="R142" s="3" t="str">
        <f t="shared" si="60"/>
        <v>N/A</v>
      </c>
      <c r="S142" s="3" t="str">
        <f t="shared" si="61"/>
        <v>N/A</v>
      </c>
      <c r="T142" s="3" t="str">
        <f t="shared" si="62"/>
        <v>N/A</v>
      </c>
      <c r="U142" s="3" t="str">
        <f t="shared" si="63"/>
        <v>N/A</v>
      </c>
      <c r="V142" s="3" t="str">
        <f t="shared" si="64"/>
        <v>N/A</v>
      </c>
      <c r="W142" s="3" t="str">
        <f t="shared" si="65"/>
        <v>not eligible</v>
      </c>
      <c r="X142" s="3" t="str">
        <f t="shared" si="66"/>
        <v>N/A</v>
      </c>
      <c r="Y142" s="3" t="str">
        <f t="shared" si="67"/>
        <v>N/A</v>
      </c>
      <c r="Z142" s="3" t="str">
        <f t="shared" si="68"/>
        <v>N/A</v>
      </c>
      <c r="AA142" s="3" t="str">
        <f t="shared" si="69"/>
        <v>N/A</v>
      </c>
      <c r="AB142" s="3" t="str">
        <f t="shared" si="70"/>
        <v>N/A</v>
      </c>
      <c r="AC142" s="3" t="str">
        <f t="shared" si="71"/>
        <v>N/A</v>
      </c>
      <c r="AD142" s="3" t="str">
        <f t="shared" si="72"/>
        <v>N/A</v>
      </c>
      <c r="AE142" s="3" t="str">
        <f t="shared" si="73"/>
        <v>N/A</v>
      </c>
      <c r="AF142" s="3" t="str">
        <f t="shared" si="74"/>
        <v>N/A</v>
      </c>
      <c r="AG142" s="3" t="str">
        <f t="shared" si="75"/>
        <v>N/A</v>
      </c>
      <c r="AH142" s="3" t="str">
        <f t="shared" si="76"/>
        <v>N/A</v>
      </c>
      <c r="AI142" s="3" t="str">
        <f t="shared" si="77"/>
        <v>N/A</v>
      </c>
    </row>
    <row r="143" spans="1:35" x14ac:dyDescent="0.35">
      <c r="A143" t="s">
        <v>175</v>
      </c>
      <c r="B143" t="s">
        <v>295</v>
      </c>
      <c r="C143" t="s">
        <v>1099</v>
      </c>
      <c r="D143" t="s">
        <v>128</v>
      </c>
      <c r="E143">
        <v>79</v>
      </c>
      <c r="F143" t="s">
        <v>1673</v>
      </c>
      <c r="G143">
        <v>0.02</v>
      </c>
      <c r="H143" t="s">
        <v>1197</v>
      </c>
      <c r="I143" s="3" t="str">
        <f t="shared" si="78"/>
        <v>not eligible</v>
      </c>
      <c r="J143" s="3" t="str">
        <f t="shared" si="79"/>
        <v>N/A</v>
      </c>
      <c r="K143" s="3" t="str">
        <f t="shared" si="80"/>
        <v>not eligible</v>
      </c>
      <c r="L143" s="3" t="str">
        <f t="shared" si="54"/>
        <v>not eligible</v>
      </c>
      <c r="M143" s="3" t="str">
        <f t="shared" si="55"/>
        <v>not eligible</v>
      </c>
      <c r="N143" s="3" t="str">
        <f t="shared" si="56"/>
        <v>not eligible</v>
      </c>
      <c r="O143" s="3" t="str">
        <f t="shared" si="57"/>
        <v>N/A</v>
      </c>
      <c r="P143" s="3" t="str">
        <f t="shared" si="58"/>
        <v>N/A</v>
      </c>
      <c r="Q143" s="3" t="str">
        <f t="shared" si="59"/>
        <v>N/A</v>
      </c>
      <c r="R143" s="3" t="str">
        <f t="shared" si="60"/>
        <v>N/A</v>
      </c>
      <c r="S143" s="3" t="str">
        <f t="shared" si="61"/>
        <v>N/A</v>
      </c>
      <c r="T143" s="3" t="str">
        <f t="shared" si="62"/>
        <v>N/A</v>
      </c>
      <c r="U143" s="3" t="str">
        <f t="shared" si="63"/>
        <v>N/A</v>
      </c>
      <c r="V143" s="3" t="str">
        <f t="shared" si="64"/>
        <v>N/A</v>
      </c>
      <c r="W143" s="3" t="str">
        <f t="shared" si="65"/>
        <v>not eligible</v>
      </c>
      <c r="X143" s="3" t="str">
        <f t="shared" si="66"/>
        <v>N/A</v>
      </c>
      <c r="Y143" s="3" t="str">
        <f t="shared" si="67"/>
        <v>N/A</v>
      </c>
      <c r="Z143" s="3" t="str">
        <f t="shared" si="68"/>
        <v>N/A</v>
      </c>
      <c r="AA143" s="3" t="str">
        <f t="shared" si="69"/>
        <v>N/A</v>
      </c>
      <c r="AB143" s="3" t="str">
        <f t="shared" si="70"/>
        <v>N/A</v>
      </c>
      <c r="AC143" s="3" t="str">
        <f t="shared" si="71"/>
        <v>N/A</v>
      </c>
      <c r="AD143" s="3" t="str">
        <f t="shared" si="72"/>
        <v>N/A</v>
      </c>
      <c r="AE143" s="3" t="str">
        <f t="shared" si="73"/>
        <v>N/A</v>
      </c>
      <c r="AF143" s="3" t="str">
        <f t="shared" si="74"/>
        <v>N/A</v>
      </c>
      <c r="AG143" s="3" t="str">
        <f t="shared" si="75"/>
        <v>N/A</v>
      </c>
      <c r="AH143" s="3" t="str">
        <f t="shared" si="76"/>
        <v>N/A</v>
      </c>
      <c r="AI143" s="3" t="str">
        <f t="shared" si="77"/>
        <v>N/A</v>
      </c>
    </row>
    <row r="144" spans="1:35" x14ac:dyDescent="0.35">
      <c r="A144" t="s">
        <v>175</v>
      </c>
      <c r="B144" t="s">
        <v>295</v>
      </c>
      <c r="C144" t="s">
        <v>1146</v>
      </c>
      <c r="D144" t="s">
        <v>134</v>
      </c>
      <c r="E144">
        <v>204</v>
      </c>
      <c r="F144" t="s">
        <v>1663</v>
      </c>
      <c r="G144">
        <v>0.05</v>
      </c>
      <c r="H144" t="s">
        <v>1197</v>
      </c>
      <c r="I144" s="3" t="str">
        <f t="shared" si="78"/>
        <v>not eligible</v>
      </c>
      <c r="J144" s="3" t="str">
        <f t="shared" si="79"/>
        <v>N/A</v>
      </c>
      <c r="K144" s="3" t="str">
        <f t="shared" si="80"/>
        <v>not eligible</v>
      </c>
      <c r="L144" s="3" t="str">
        <f t="shared" si="54"/>
        <v>not eligible</v>
      </c>
      <c r="M144" s="3" t="str">
        <f t="shared" si="55"/>
        <v>not eligible</v>
      </c>
      <c r="N144" s="3" t="str">
        <f t="shared" si="56"/>
        <v>not eligible</v>
      </c>
      <c r="O144" s="3" t="str">
        <f t="shared" si="57"/>
        <v>N/A</v>
      </c>
      <c r="P144" s="3" t="str">
        <f t="shared" si="58"/>
        <v>N/A</v>
      </c>
      <c r="Q144" s="3" t="str">
        <f t="shared" si="59"/>
        <v>N/A</v>
      </c>
      <c r="R144" s="3" t="str">
        <f t="shared" si="60"/>
        <v>N/A</v>
      </c>
      <c r="S144" s="3" t="str">
        <f t="shared" si="61"/>
        <v>N/A</v>
      </c>
      <c r="T144" s="3" t="str">
        <f t="shared" si="62"/>
        <v>N/A</v>
      </c>
      <c r="U144" s="3" t="str">
        <f t="shared" si="63"/>
        <v>N/A</v>
      </c>
      <c r="V144" s="3" t="str">
        <f t="shared" si="64"/>
        <v>N/A</v>
      </c>
      <c r="W144" s="3" t="str">
        <f t="shared" si="65"/>
        <v>N/A</v>
      </c>
      <c r="X144" s="3" t="str">
        <f t="shared" si="66"/>
        <v>N/A</v>
      </c>
      <c r="Y144" s="3" t="str">
        <f t="shared" si="67"/>
        <v>N/A</v>
      </c>
      <c r="Z144" s="3" t="str">
        <f t="shared" si="68"/>
        <v>N/A</v>
      </c>
      <c r="AA144" s="3" t="str">
        <f t="shared" si="69"/>
        <v>N/A</v>
      </c>
      <c r="AB144" s="3" t="str">
        <f t="shared" si="70"/>
        <v>N/A</v>
      </c>
      <c r="AC144" s="3" t="str">
        <f t="shared" si="71"/>
        <v>N/A</v>
      </c>
      <c r="AD144" s="3" t="str">
        <f t="shared" si="72"/>
        <v>not eligible</v>
      </c>
      <c r="AE144" s="3" t="str">
        <f t="shared" si="73"/>
        <v>N/A</v>
      </c>
      <c r="AF144" s="3" t="str">
        <f t="shared" si="74"/>
        <v>N/A</v>
      </c>
      <c r="AG144" s="3" t="str">
        <f t="shared" si="75"/>
        <v>N/A</v>
      </c>
      <c r="AH144" s="3" t="str">
        <f t="shared" si="76"/>
        <v>N/A</v>
      </c>
      <c r="AI144" s="3" t="str">
        <f t="shared" si="77"/>
        <v>N/A</v>
      </c>
    </row>
    <row r="145" spans="1:35" x14ac:dyDescent="0.35">
      <c r="A145" t="s">
        <v>175</v>
      </c>
      <c r="B145" t="s">
        <v>295</v>
      </c>
      <c r="C145" t="s">
        <v>801</v>
      </c>
      <c r="D145" t="s">
        <v>134</v>
      </c>
      <c r="E145">
        <v>16</v>
      </c>
      <c r="F145" t="s">
        <v>1722</v>
      </c>
      <c r="G145">
        <v>0</v>
      </c>
      <c r="H145" t="s">
        <v>1197</v>
      </c>
      <c r="I145" s="3" t="str">
        <f t="shared" si="78"/>
        <v>not eligible</v>
      </c>
      <c r="J145" s="3" t="str">
        <f t="shared" si="79"/>
        <v>N/A</v>
      </c>
      <c r="K145" s="3" t="str">
        <f t="shared" si="80"/>
        <v>not eligible</v>
      </c>
      <c r="L145" s="3" t="str">
        <f t="shared" si="54"/>
        <v>not eligible</v>
      </c>
      <c r="M145" s="3" t="str">
        <f t="shared" si="55"/>
        <v>not eligible</v>
      </c>
      <c r="N145" s="3" t="str">
        <f t="shared" si="56"/>
        <v>not eligible</v>
      </c>
      <c r="O145" s="3" t="str">
        <f t="shared" si="57"/>
        <v>N/A</v>
      </c>
      <c r="P145" s="3" t="str">
        <f t="shared" si="58"/>
        <v>N/A</v>
      </c>
      <c r="Q145" s="3" t="str">
        <f t="shared" si="59"/>
        <v>N/A</v>
      </c>
      <c r="R145" s="3" t="str">
        <f t="shared" si="60"/>
        <v>N/A</v>
      </c>
      <c r="S145" s="3" t="str">
        <f t="shared" si="61"/>
        <v>N/A</v>
      </c>
      <c r="T145" s="3" t="str">
        <f t="shared" si="62"/>
        <v>N/A</v>
      </c>
      <c r="U145" s="3" t="str">
        <f t="shared" si="63"/>
        <v>N/A</v>
      </c>
      <c r="V145" s="3" t="str">
        <f t="shared" si="64"/>
        <v>N/A</v>
      </c>
      <c r="W145" s="3" t="str">
        <f t="shared" si="65"/>
        <v>N/A</v>
      </c>
      <c r="X145" s="3" t="str">
        <f t="shared" si="66"/>
        <v>N/A</v>
      </c>
      <c r="Y145" s="3" t="str">
        <f t="shared" si="67"/>
        <v>N/A</v>
      </c>
      <c r="Z145" s="3" t="str">
        <f t="shared" si="68"/>
        <v>N/A</v>
      </c>
      <c r="AA145" s="3" t="str">
        <f t="shared" si="69"/>
        <v>N/A</v>
      </c>
      <c r="AB145" s="3" t="str">
        <f t="shared" si="70"/>
        <v>N/A</v>
      </c>
      <c r="AC145" s="3" t="str">
        <f t="shared" si="71"/>
        <v>N/A</v>
      </c>
      <c r="AD145" s="3" t="str">
        <f t="shared" si="72"/>
        <v>not eligible</v>
      </c>
      <c r="AE145" s="3" t="str">
        <f t="shared" si="73"/>
        <v>N/A</v>
      </c>
      <c r="AF145" s="3" t="str">
        <f t="shared" si="74"/>
        <v>N/A</v>
      </c>
      <c r="AG145" s="3" t="str">
        <f t="shared" si="75"/>
        <v>N/A</v>
      </c>
      <c r="AH145" s="3" t="str">
        <f t="shared" si="76"/>
        <v>N/A</v>
      </c>
      <c r="AI145" s="3" t="str">
        <f t="shared" si="77"/>
        <v>N/A</v>
      </c>
    </row>
    <row r="146" spans="1:35" x14ac:dyDescent="0.35">
      <c r="A146" t="s">
        <v>175</v>
      </c>
      <c r="B146" t="s">
        <v>227</v>
      </c>
      <c r="C146" t="s">
        <v>652</v>
      </c>
      <c r="D146" t="s">
        <v>165</v>
      </c>
      <c r="E146" s="1">
        <v>9026</v>
      </c>
      <c r="F146" t="s">
        <v>1767</v>
      </c>
      <c r="G146">
        <v>1.98</v>
      </c>
      <c r="H146" t="s">
        <v>1197</v>
      </c>
      <c r="I146" s="3" t="str">
        <f t="shared" si="78"/>
        <v>not eligible</v>
      </c>
      <c r="J146" s="3" t="str">
        <f t="shared" si="79"/>
        <v>N/A</v>
      </c>
      <c r="K146" s="3" t="str">
        <f t="shared" si="80"/>
        <v>not eligible</v>
      </c>
      <c r="L146" s="3" t="str">
        <f t="shared" si="54"/>
        <v>not eligible</v>
      </c>
      <c r="M146" s="3" t="str">
        <f t="shared" si="55"/>
        <v>not eligible</v>
      </c>
      <c r="N146" s="3" t="str">
        <f t="shared" si="56"/>
        <v>not eligible</v>
      </c>
      <c r="O146" s="3" t="str">
        <f t="shared" si="57"/>
        <v>N/A</v>
      </c>
      <c r="P146" s="3" t="str">
        <f t="shared" si="58"/>
        <v>N/A</v>
      </c>
      <c r="Q146" s="3" t="str">
        <f t="shared" si="59"/>
        <v>N/A</v>
      </c>
      <c r="R146" s="3" t="str">
        <f t="shared" si="60"/>
        <v>N/A</v>
      </c>
      <c r="S146" s="3" t="str">
        <f t="shared" si="61"/>
        <v>N/A</v>
      </c>
      <c r="T146" s="3" t="str">
        <f t="shared" si="62"/>
        <v>N/A</v>
      </c>
      <c r="U146" s="3" t="str">
        <f t="shared" si="63"/>
        <v>N/A</v>
      </c>
      <c r="V146" s="3" t="str">
        <f t="shared" si="64"/>
        <v>N/A</v>
      </c>
      <c r="W146" s="3" t="str">
        <f t="shared" si="65"/>
        <v>N/A</v>
      </c>
      <c r="X146" s="3" t="str">
        <f t="shared" si="66"/>
        <v>N/A</v>
      </c>
      <c r="Y146" s="3" t="str">
        <f t="shared" si="67"/>
        <v>N/A</v>
      </c>
      <c r="Z146" s="3" t="str">
        <f t="shared" si="68"/>
        <v>N/A</v>
      </c>
      <c r="AA146" s="3" t="str">
        <f t="shared" si="69"/>
        <v>N/A</v>
      </c>
      <c r="AB146" s="3" t="str">
        <f t="shared" si="70"/>
        <v>N/A</v>
      </c>
      <c r="AC146" s="3" t="str">
        <f t="shared" si="71"/>
        <v>N/A</v>
      </c>
      <c r="AD146" s="3" t="str">
        <f t="shared" si="72"/>
        <v>N/A</v>
      </c>
      <c r="AE146" s="3" t="str">
        <f t="shared" si="73"/>
        <v>N/A</v>
      </c>
      <c r="AF146" s="3" t="str">
        <f t="shared" si="74"/>
        <v>N/A</v>
      </c>
      <c r="AG146" s="3" t="str">
        <f t="shared" si="75"/>
        <v>not eligible</v>
      </c>
      <c r="AH146" s="3" t="str">
        <f t="shared" si="76"/>
        <v>N/A</v>
      </c>
      <c r="AI146" s="3" t="str">
        <f t="shared" si="77"/>
        <v>N/A</v>
      </c>
    </row>
    <row r="147" spans="1:35" x14ac:dyDescent="0.35">
      <c r="A147" t="s">
        <v>175</v>
      </c>
      <c r="B147" t="s">
        <v>227</v>
      </c>
      <c r="C147" t="s">
        <v>604</v>
      </c>
      <c r="D147" t="s">
        <v>165</v>
      </c>
      <c r="E147">
        <v>143</v>
      </c>
      <c r="F147" t="s">
        <v>1666</v>
      </c>
      <c r="G147">
        <v>0.03</v>
      </c>
      <c r="H147" t="s">
        <v>1197</v>
      </c>
      <c r="I147" s="3" t="str">
        <f t="shared" si="78"/>
        <v>not eligible</v>
      </c>
      <c r="J147" s="3" t="str">
        <f t="shared" si="79"/>
        <v>N/A</v>
      </c>
      <c r="K147" s="3" t="str">
        <f t="shared" si="80"/>
        <v>not eligible</v>
      </c>
      <c r="L147" s="3" t="str">
        <f t="shared" si="54"/>
        <v>not eligible</v>
      </c>
      <c r="M147" s="3" t="str">
        <f t="shared" si="55"/>
        <v>not eligible</v>
      </c>
      <c r="N147" s="3" t="str">
        <f t="shared" si="56"/>
        <v>not eligible</v>
      </c>
      <c r="O147" s="3" t="str">
        <f t="shared" si="57"/>
        <v>N/A</v>
      </c>
      <c r="P147" s="3" t="str">
        <f t="shared" si="58"/>
        <v>N/A</v>
      </c>
      <c r="Q147" s="3" t="str">
        <f t="shared" si="59"/>
        <v>N/A</v>
      </c>
      <c r="R147" s="3" t="str">
        <f t="shared" si="60"/>
        <v>N/A</v>
      </c>
      <c r="S147" s="3" t="str">
        <f t="shared" si="61"/>
        <v>N/A</v>
      </c>
      <c r="T147" s="3" t="str">
        <f t="shared" si="62"/>
        <v>N/A</v>
      </c>
      <c r="U147" s="3" t="str">
        <f t="shared" si="63"/>
        <v>N/A</v>
      </c>
      <c r="V147" s="3" t="str">
        <f t="shared" si="64"/>
        <v>N/A</v>
      </c>
      <c r="W147" s="3" t="str">
        <f t="shared" si="65"/>
        <v>N/A</v>
      </c>
      <c r="X147" s="3" t="str">
        <f t="shared" si="66"/>
        <v>N/A</v>
      </c>
      <c r="Y147" s="3" t="str">
        <f t="shared" si="67"/>
        <v>N/A</v>
      </c>
      <c r="Z147" s="3" t="str">
        <f t="shared" si="68"/>
        <v>N/A</v>
      </c>
      <c r="AA147" s="3" t="str">
        <f t="shared" si="69"/>
        <v>N/A</v>
      </c>
      <c r="AB147" s="3" t="str">
        <f t="shared" si="70"/>
        <v>N/A</v>
      </c>
      <c r="AC147" s="3" t="str">
        <f t="shared" si="71"/>
        <v>N/A</v>
      </c>
      <c r="AD147" s="3" t="str">
        <f t="shared" si="72"/>
        <v>N/A</v>
      </c>
      <c r="AE147" s="3" t="str">
        <f t="shared" si="73"/>
        <v>N/A</v>
      </c>
      <c r="AF147" s="3" t="str">
        <f t="shared" si="74"/>
        <v>N/A</v>
      </c>
      <c r="AG147" s="3" t="str">
        <f t="shared" si="75"/>
        <v>not eligible</v>
      </c>
      <c r="AH147" s="3" t="str">
        <f t="shared" si="76"/>
        <v>N/A</v>
      </c>
      <c r="AI147" s="3" t="str">
        <f t="shared" si="77"/>
        <v>N/A</v>
      </c>
    </row>
    <row r="148" spans="1:35" x14ac:dyDescent="0.35">
      <c r="A148" t="s">
        <v>175</v>
      </c>
      <c r="B148" t="s">
        <v>227</v>
      </c>
      <c r="C148" t="s">
        <v>767</v>
      </c>
      <c r="D148" t="s">
        <v>102</v>
      </c>
      <c r="E148" s="1">
        <v>21993</v>
      </c>
      <c r="F148" t="s">
        <v>1419</v>
      </c>
      <c r="G148">
        <v>4.82</v>
      </c>
      <c r="H148" t="s">
        <v>187</v>
      </c>
      <c r="I148" s="3">
        <f t="shared" si="78"/>
        <v>67298.58</v>
      </c>
      <c r="J148" s="3" t="str">
        <f t="shared" si="79"/>
        <v>N/A</v>
      </c>
      <c r="K148" s="3">
        <f t="shared" si="80"/>
        <v>65979</v>
      </c>
      <c r="L148" s="3">
        <f t="shared" si="54"/>
        <v>67298.58</v>
      </c>
      <c r="M148" s="3">
        <f t="shared" si="55"/>
        <v>68618.16</v>
      </c>
      <c r="N148" s="3">
        <f t="shared" si="56"/>
        <v>69497.88</v>
      </c>
      <c r="O148" s="3" t="str">
        <f t="shared" si="57"/>
        <v>N/A</v>
      </c>
      <c r="P148" s="3" t="str">
        <f t="shared" si="58"/>
        <v>N/A</v>
      </c>
      <c r="Q148" s="3">
        <f t="shared" si="59"/>
        <v>67298.58</v>
      </c>
      <c r="R148" s="3" t="str">
        <f t="shared" si="60"/>
        <v>N/A</v>
      </c>
      <c r="S148" s="3" t="str">
        <f t="shared" si="61"/>
        <v>N/A</v>
      </c>
      <c r="T148" s="3" t="str">
        <f t="shared" si="62"/>
        <v>N/A</v>
      </c>
      <c r="U148" s="3" t="str">
        <f t="shared" si="63"/>
        <v>N/A</v>
      </c>
      <c r="V148" s="3" t="str">
        <f t="shared" si="64"/>
        <v>N/A</v>
      </c>
      <c r="W148" s="3" t="str">
        <f t="shared" si="65"/>
        <v>N/A</v>
      </c>
      <c r="X148" s="3" t="str">
        <f t="shared" si="66"/>
        <v>N/A</v>
      </c>
      <c r="Y148" s="3" t="str">
        <f t="shared" si="67"/>
        <v>N/A</v>
      </c>
      <c r="Z148" s="3" t="str">
        <f t="shared" si="68"/>
        <v>N/A</v>
      </c>
      <c r="AA148" s="3" t="str">
        <f t="shared" si="69"/>
        <v>N/A</v>
      </c>
      <c r="AB148" s="3" t="str">
        <f t="shared" si="70"/>
        <v>N/A</v>
      </c>
      <c r="AC148" s="3" t="str">
        <f t="shared" si="71"/>
        <v>N/A</v>
      </c>
      <c r="AD148" s="3" t="str">
        <f t="shared" si="72"/>
        <v>N/A</v>
      </c>
      <c r="AE148" s="3" t="str">
        <f t="shared" si="73"/>
        <v>N/A</v>
      </c>
      <c r="AF148" s="3" t="str">
        <f t="shared" si="74"/>
        <v>N/A</v>
      </c>
      <c r="AG148" s="3" t="str">
        <f t="shared" si="75"/>
        <v>N/A</v>
      </c>
      <c r="AH148" s="3" t="str">
        <f t="shared" si="76"/>
        <v>N/A</v>
      </c>
      <c r="AI148" s="3" t="str">
        <f t="shared" si="77"/>
        <v>N/A</v>
      </c>
    </row>
    <row r="149" spans="1:35" x14ac:dyDescent="0.35">
      <c r="A149" t="s">
        <v>175</v>
      </c>
      <c r="B149" t="s">
        <v>227</v>
      </c>
      <c r="C149" t="s">
        <v>228</v>
      </c>
      <c r="D149" t="s">
        <v>102</v>
      </c>
      <c r="E149">
        <v>167</v>
      </c>
      <c r="F149" t="s">
        <v>1667</v>
      </c>
      <c r="G149">
        <v>0.04</v>
      </c>
      <c r="H149" t="s">
        <v>1197</v>
      </c>
      <c r="I149" s="3" t="str">
        <f t="shared" si="78"/>
        <v>not eligible</v>
      </c>
      <c r="J149" s="3" t="str">
        <f t="shared" si="79"/>
        <v>N/A</v>
      </c>
      <c r="K149" s="3" t="str">
        <f t="shared" si="80"/>
        <v>not eligible</v>
      </c>
      <c r="L149" s="3" t="str">
        <f t="shared" si="54"/>
        <v>not eligible</v>
      </c>
      <c r="M149" s="3" t="str">
        <f t="shared" si="55"/>
        <v>not eligible</v>
      </c>
      <c r="N149" s="3" t="str">
        <f t="shared" si="56"/>
        <v>not eligible</v>
      </c>
      <c r="O149" s="3" t="str">
        <f t="shared" si="57"/>
        <v>N/A</v>
      </c>
      <c r="P149" s="3" t="str">
        <f t="shared" si="58"/>
        <v>N/A</v>
      </c>
      <c r="Q149" s="3" t="str">
        <f t="shared" si="59"/>
        <v>not eligible</v>
      </c>
      <c r="R149" s="3" t="str">
        <f t="shared" si="60"/>
        <v>N/A</v>
      </c>
      <c r="S149" s="3" t="str">
        <f t="shared" si="61"/>
        <v>N/A</v>
      </c>
      <c r="T149" s="3" t="str">
        <f t="shared" si="62"/>
        <v>N/A</v>
      </c>
      <c r="U149" s="3" t="str">
        <f t="shared" si="63"/>
        <v>N/A</v>
      </c>
      <c r="V149" s="3" t="str">
        <f t="shared" si="64"/>
        <v>N/A</v>
      </c>
      <c r="W149" s="3" t="str">
        <f t="shared" si="65"/>
        <v>N/A</v>
      </c>
      <c r="X149" s="3" t="str">
        <f t="shared" si="66"/>
        <v>N/A</v>
      </c>
      <c r="Y149" s="3" t="str">
        <f t="shared" si="67"/>
        <v>N/A</v>
      </c>
      <c r="Z149" s="3" t="str">
        <f t="shared" si="68"/>
        <v>N/A</v>
      </c>
      <c r="AA149" s="3" t="str">
        <f t="shared" si="69"/>
        <v>N/A</v>
      </c>
      <c r="AB149" s="3" t="str">
        <f t="shared" si="70"/>
        <v>N/A</v>
      </c>
      <c r="AC149" s="3" t="str">
        <f t="shared" si="71"/>
        <v>N/A</v>
      </c>
      <c r="AD149" s="3" t="str">
        <f t="shared" si="72"/>
        <v>N/A</v>
      </c>
      <c r="AE149" s="3" t="str">
        <f t="shared" si="73"/>
        <v>N/A</v>
      </c>
      <c r="AF149" s="3" t="str">
        <f t="shared" si="74"/>
        <v>N/A</v>
      </c>
      <c r="AG149" s="3" t="str">
        <f t="shared" si="75"/>
        <v>N/A</v>
      </c>
      <c r="AH149" s="3" t="str">
        <f t="shared" si="76"/>
        <v>N/A</v>
      </c>
      <c r="AI149" s="3" t="str">
        <f t="shared" si="77"/>
        <v>N/A</v>
      </c>
    </row>
    <row r="150" spans="1:35" x14ac:dyDescent="0.35">
      <c r="A150" t="s">
        <v>175</v>
      </c>
      <c r="B150" t="s">
        <v>227</v>
      </c>
      <c r="C150" t="s">
        <v>780</v>
      </c>
      <c r="D150" t="s">
        <v>113</v>
      </c>
      <c r="E150" s="1">
        <v>3644</v>
      </c>
      <c r="F150" t="s">
        <v>1721</v>
      </c>
      <c r="G150">
        <v>0.8</v>
      </c>
      <c r="H150" t="s">
        <v>1197</v>
      </c>
      <c r="I150" s="3" t="str">
        <f t="shared" si="78"/>
        <v>not eligible</v>
      </c>
      <c r="J150" s="3" t="str">
        <f t="shared" si="79"/>
        <v>N/A</v>
      </c>
      <c r="K150" s="3" t="str">
        <f t="shared" si="80"/>
        <v>not eligible</v>
      </c>
      <c r="L150" s="3" t="str">
        <f t="shared" si="54"/>
        <v>not eligible</v>
      </c>
      <c r="M150" s="3" t="str">
        <f t="shared" si="55"/>
        <v>not eligible</v>
      </c>
      <c r="N150" s="3" t="str">
        <f t="shared" si="56"/>
        <v>not eligible</v>
      </c>
      <c r="O150" s="3" t="str">
        <f t="shared" si="57"/>
        <v>N/A</v>
      </c>
      <c r="P150" s="3" t="str">
        <f t="shared" si="58"/>
        <v>N/A</v>
      </c>
      <c r="Q150" s="3" t="str">
        <f t="shared" si="59"/>
        <v>N/A</v>
      </c>
      <c r="R150" s="3" t="str">
        <f t="shared" si="60"/>
        <v>N/A</v>
      </c>
      <c r="S150" s="3" t="str">
        <f t="shared" si="61"/>
        <v>N/A</v>
      </c>
      <c r="T150" s="3" t="str">
        <f t="shared" si="62"/>
        <v>N/A</v>
      </c>
      <c r="U150" s="3" t="str">
        <f t="shared" si="63"/>
        <v>N/A</v>
      </c>
      <c r="V150" s="3" t="str">
        <f t="shared" si="64"/>
        <v>N/A</v>
      </c>
      <c r="W150" s="3" t="str">
        <f t="shared" si="65"/>
        <v>N/A</v>
      </c>
      <c r="X150" s="3" t="str">
        <f t="shared" si="66"/>
        <v>N/A</v>
      </c>
      <c r="Y150" s="3" t="str">
        <f t="shared" si="67"/>
        <v>N/A</v>
      </c>
      <c r="Z150" s="3" t="str">
        <f t="shared" si="68"/>
        <v>N/A</v>
      </c>
      <c r="AA150" s="3" t="str">
        <f t="shared" si="69"/>
        <v>N/A</v>
      </c>
      <c r="AB150" s="3" t="str">
        <f t="shared" si="70"/>
        <v>not eligible</v>
      </c>
      <c r="AC150" s="3" t="str">
        <f t="shared" si="71"/>
        <v>N/A</v>
      </c>
      <c r="AD150" s="3" t="str">
        <f t="shared" si="72"/>
        <v>N/A</v>
      </c>
      <c r="AE150" s="3" t="str">
        <f t="shared" si="73"/>
        <v>N/A</v>
      </c>
      <c r="AF150" s="3" t="str">
        <f t="shared" si="74"/>
        <v>N/A</v>
      </c>
      <c r="AG150" s="3" t="str">
        <f t="shared" si="75"/>
        <v>N/A</v>
      </c>
      <c r="AH150" s="3" t="str">
        <f t="shared" si="76"/>
        <v>N/A</v>
      </c>
      <c r="AI150" s="3" t="str">
        <f t="shared" si="77"/>
        <v>N/A</v>
      </c>
    </row>
    <row r="151" spans="1:35" x14ac:dyDescent="0.35">
      <c r="A151" t="s">
        <v>175</v>
      </c>
      <c r="B151" t="s">
        <v>227</v>
      </c>
      <c r="C151" t="s">
        <v>1149</v>
      </c>
      <c r="D151" t="s">
        <v>113</v>
      </c>
      <c r="E151">
        <v>84</v>
      </c>
      <c r="F151" t="s">
        <v>1673</v>
      </c>
      <c r="G151">
        <v>0.02</v>
      </c>
      <c r="H151" t="s">
        <v>1197</v>
      </c>
      <c r="I151" s="3" t="str">
        <f t="shared" si="78"/>
        <v>not eligible</v>
      </c>
      <c r="J151" s="3" t="str">
        <f t="shared" si="79"/>
        <v>N/A</v>
      </c>
      <c r="K151" s="3" t="str">
        <f t="shared" si="80"/>
        <v>not eligible</v>
      </c>
      <c r="L151" s="3" t="str">
        <f t="shared" si="54"/>
        <v>not eligible</v>
      </c>
      <c r="M151" s="3" t="str">
        <f t="shared" si="55"/>
        <v>not eligible</v>
      </c>
      <c r="N151" s="3" t="str">
        <f t="shared" si="56"/>
        <v>not eligible</v>
      </c>
      <c r="O151" s="3" t="str">
        <f t="shared" si="57"/>
        <v>N/A</v>
      </c>
      <c r="P151" s="3" t="str">
        <f t="shared" si="58"/>
        <v>N/A</v>
      </c>
      <c r="Q151" s="3" t="str">
        <f t="shared" si="59"/>
        <v>N/A</v>
      </c>
      <c r="R151" s="3" t="str">
        <f t="shared" si="60"/>
        <v>N/A</v>
      </c>
      <c r="S151" s="3" t="str">
        <f t="shared" si="61"/>
        <v>N/A</v>
      </c>
      <c r="T151" s="3" t="str">
        <f t="shared" si="62"/>
        <v>N/A</v>
      </c>
      <c r="U151" s="3" t="str">
        <f t="shared" si="63"/>
        <v>N/A</v>
      </c>
      <c r="V151" s="3" t="str">
        <f t="shared" si="64"/>
        <v>N/A</v>
      </c>
      <c r="W151" s="3" t="str">
        <f t="shared" si="65"/>
        <v>N/A</v>
      </c>
      <c r="X151" s="3" t="str">
        <f t="shared" si="66"/>
        <v>N/A</v>
      </c>
      <c r="Y151" s="3" t="str">
        <f t="shared" si="67"/>
        <v>N/A</v>
      </c>
      <c r="Z151" s="3" t="str">
        <f t="shared" si="68"/>
        <v>N/A</v>
      </c>
      <c r="AA151" s="3" t="str">
        <f t="shared" si="69"/>
        <v>N/A</v>
      </c>
      <c r="AB151" s="3" t="str">
        <f t="shared" si="70"/>
        <v>not eligible</v>
      </c>
      <c r="AC151" s="3" t="str">
        <f t="shared" si="71"/>
        <v>N/A</v>
      </c>
      <c r="AD151" s="3" t="str">
        <f t="shared" si="72"/>
        <v>N/A</v>
      </c>
      <c r="AE151" s="3" t="str">
        <f t="shared" si="73"/>
        <v>N/A</v>
      </c>
      <c r="AF151" s="3" t="str">
        <f t="shared" si="74"/>
        <v>N/A</v>
      </c>
      <c r="AG151" s="3" t="str">
        <f t="shared" si="75"/>
        <v>N/A</v>
      </c>
      <c r="AH151" s="3" t="str">
        <f t="shared" si="76"/>
        <v>N/A</v>
      </c>
      <c r="AI151" s="3" t="str">
        <f t="shared" si="77"/>
        <v>N/A</v>
      </c>
    </row>
    <row r="152" spans="1:35" x14ac:dyDescent="0.35">
      <c r="A152" t="s">
        <v>175</v>
      </c>
      <c r="B152" t="s">
        <v>227</v>
      </c>
      <c r="C152" t="s">
        <v>545</v>
      </c>
      <c r="D152" t="s">
        <v>129</v>
      </c>
      <c r="E152" s="1">
        <v>4306</v>
      </c>
      <c r="F152" t="s">
        <v>1633</v>
      </c>
      <c r="G152">
        <v>0.94</v>
      </c>
      <c r="H152" t="s">
        <v>1197</v>
      </c>
      <c r="I152" s="3" t="str">
        <f t="shared" si="78"/>
        <v>not eligible</v>
      </c>
      <c r="J152" s="3" t="str">
        <f t="shared" si="79"/>
        <v>N/A</v>
      </c>
      <c r="K152" s="3" t="str">
        <f t="shared" si="80"/>
        <v>not eligible</v>
      </c>
      <c r="L152" s="3" t="str">
        <f t="shared" si="54"/>
        <v>not eligible</v>
      </c>
      <c r="M152" s="3" t="str">
        <f t="shared" si="55"/>
        <v>not eligible</v>
      </c>
      <c r="N152" s="3" t="str">
        <f t="shared" si="56"/>
        <v>not eligible</v>
      </c>
      <c r="O152" s="3" t="str">
        <f t="shared" si="57"/>
        <v>N/A</v>
      </c>
      <c r="P152" s="3" t="str">
        <f t="shared" si="58"/>
        <v>N/A</v>
      </c>
      <c r="Q152" s="3" t="str">
        <f t="shared" si="59"/>
        <v>N/A</v>
      </c>
      <c r="R152" s="3" t="str">
        <f t="shared" si="60"/>
        <v>N/A</v>
      </c>
      <c r="S152" s="3" t="str">
        <f t="shared" si="61"/>
        <v>N/A</v>
      </c>
      <c r="T152" s="3" t="str">
        <f t="shared" si="62"/>
        <v>N/A</v>
      </c>
      <c r="U152" s="3" t="str">
        <f t="shared" si="63"/>
        <v>N/A</v>
      </c>
      <c r="V152" s="3" t="str">
        <f t="shared" si="64"/>
        <v>N/A</v>
      </c>
      <c r="W152" s="3" t="str">
        <f t="shared" si="65"/>
        <v>N/A</v>
      </c>
      <c r="X152" s="3" t="str">
        <f t="shared" si="66"/>
        <v>N/A</v>
      </c>
      <c r="Y152" s="3" t="str">
        <f t="shared" si="67"/>
        <v>N/A</v>
      </c>
      <c r="Z152" s="3" t="str">
        <f t="shared" si="68"/>
        <v>N/A</v>
      </c>
      <c r="AA152" s="3" t="str">
        <f t="shared" si="69"/>
        <v>N/A</v>
      </c>
      <c r="AB152" s="3" t="str">
        <f t="shared" si="70"/>
        <v>N/A</v>
      </c>
      <c r="AC152" s="3" t="str">
        <f t="shared" si="71"/>
        <v>not eligible</v>
      </c>
      <c r="AD152" s="3" t="str">
        <f t="shared" si="72"/>
        <v>N/A</v>
      </c>
      <c r="AE152" s="3" t="str">
        <f t="shared" si="73"/>
        <v>N/A</v>
      </c>
      <c r="AF152" s="3" t="str">
        <f t="shared" si="74"/>
        <v>N/A</v>
      </c>
      <c r="AG152" s="3" t="str">
        <f t="shared" si="75"/>
        <v>N/A</v>
      </c>
      <c r="AH152" s="3" t="str">
        <f t="shared" si="76"/>
        <v>N/A</v>
      </c>
      <c r="AI152" s="3" t="str">
        <f t="shared" si="77"/>
        <v>N/A</v>
      </c>
    </row>
    <row r="153" spans="1:35" x14ac:dyDescent="0.35">
      <c r="A153" t="s">
        <v>175</v>
      </c>
      <c r="B153" t="s">
        <v>227</v>
      </c>
      <c r="C153" t="s">
        <v>979</v>
      </c>
      <c r="D153" t="s">
        <v>129</v>
      </c>
      <c r="E153">
        <v>119</v>
      </c>
      <c r="F153" t="s">
        <v>1666</v>
      </c>
      <c r="G153">
        <v>0.03</v>
      </c>
      <c r="H153" t="s">
        <v>1197</v>
      </c>
      <c r="I153" s="3" t="str">
        <f t="shared" si="78"/>
        <v>not eligible</v>
      </c>
      <c r="J153" s="3" t="str">
        <f t="shared" si="79"/>
        <v>N/A</v>
      </c>
      <c r="K153" s="3" t="str">
        <f t="shared" si="80"/>
        <v>not eligible</v>
      </c>
      <c r="L153" s="3" t="str">
        <f t="shared" si="54"/>
        <v>not eligible</v>
      </c>
      <c r="M153" s="3" t="str">
        <f t="shared" si="55"/>
        <v>not eligible</v>
      </c>
      <c r="N153" s="3" t="str">
        <f t="shared" si="56"/>
        <v>not eligible</v>
      </c>
      <c r="O153" s="3" t="str">
        <f t="shared" si="57"/>
        <v>N/A</v>
      </c>
      <c r="P153" s="3" t="str">
        <f t="shared" si="58"/>
        <v>N/A</v>
      </c>
      <c r="Q153" s="3" t="str">
        <f t="shared" si="59"/>
        <v>N/A</v>
      </c>
      <c r="R153" s="3" t="str">
        <f t="shared" si="60"/>
        <v>N/A</v>
      </c>
      <c r="S153" s="3" t="str">
        <f t="shared" si="61"/>
        <v>N/A</v>
      </c>
      <c r="T153" s="3" t="str">
        <f t="shared" si="62"/>
        <v>N/A</v>
      </c>
      <c r="U153" s="3" t="str">
        <f t="shared" si="63"/>
        <v>N/A</v>
      </c>
      <c r="V153" s="3" t="str">
        <f t="shared" si="64"/>
        <v>N/A</v>
      </c>
      <c r="W153" s="3" t="str">
        <f t="shared" si="65"/>
        <v>N/A</v>
      </c>
      <c r="X153" s="3" t="str">
        <f t="shared" si="66"/>
        <v>N/A</v>
      </c>
      <c r="Y153" s="3" t="str">
        <f t="shared" si="67"/>
        <v>N/A</v>
      </c>
      <c r="Z153" s="3" t="str">
        <f t="shared" si="68"/>
        <v>N/A</v>
      </c>
      <c r="AA153" s="3" t="str">
        <f t="shared" si="69"/>
        <v>N/A</v>
      </c>
      <c r="AB153" s="3" t="str">
        <f t="shared" si="70"/>
        <v>N/A</v>
      </c>
      <c r="AC153" s="3" t="str">
        <f t="shared" si="71"/>
        <v>not eligible</v>
      </c>
      <c r="AD153" s="3" t="str">
        <f t="shared" si="72"/>
        <v>N/A</v>
      </c>
      <c r="AE153" s="3" t="str">
        <f t="shared" si="73"/>
        <v>N/A</v>
      </c>
      <c r="AF153" s="3" t="str">
        <f t="shared" si="74"/>
        <v>N/A</v>
      </c>
      <c r="AG153" s="3" t="str">
        <f t="shared" si="75"/>
        <v>N/A</v>
      </c>
      <c r="AH153" s="3" t="str">
        <f t="shared" si="76"/>
        <v>N/A</v>
      </c>
      <c r="AI153" s="3" t="str">
        <f t="shared" si="77"/>
        <v>N/A</v>
      </c>
    </row>
    <row r="154" spans="1:35" x14ac:dyDescent="0.35">
      <c r="A154" t="s">
        <v>175</v>
      </c>
      <c r="B154" t="s">
        <v>227</v>
      </c>
      <c r="C154" t="s">
        <v>1123</v>
      </c>
      <c r="D154" t="s">
        <v>133</v>
      </c>
      <c r="E154" s="1">
        <v>4038</v>
      </c>
      <c r="F154" t="s">
        <v>1732</v>
      </c>
      <c r="G154">
        <v>0.88</v>
      </c>
      <c r="H154" t="s">
        <v>1197</v>
      </c>
      <c r="I154" s="3" t="str">
        <f t="shared" si="78"/>
        <v>not eligible</v>
      </c>
      <c r="J154" s="3" t="str">
        <f t="shared" si="79"/>
        <v>N/A</v>
      </c>
      <c r="K154" s="3" t="str">
        <f t="shared" si="80"/>
        <v>not eligible</v>
      </c>
      <c r="L154" s="3" t="str">
        <f t="shared" si="54"/>
        <v>not eligible</v>
      </c>
      <c r="M154" s="3" t="str">
        <f t="shared" si="55"/>
        <v>not eligible</v>
      </c>
      <c r="N154" s="3" t="str">
        <f t="shared" si="56"/>
        <v>not eligible</v>
      </c>
      <c r="O154" s="3" t="str">
        <f t="shared" si="57"/>
        <v>N/A</v>
      </c>
      <c r="P154" s="3" t="str">
        <f t="shared" si="58"/>
        <v>N/A</v>
      </c>
      <c r="Q154" s="3" t="str">
        <f t="shared" si="59"/>
        <v>N/A</v>
      </c>
      <c r="R154" s="3" t="str">
        <f t="shared" si="60"/>
        <v>N/A</v>
      </c>
      <c r="S154" s="3" t="str">
        <f t="shared" si="61"/>
        <v>N/A</v>
      </c>
      <c r="T154" s="3" t="str">
        <f t="shared" si="62"/>
        <v>N/A</v>
      </c>
      <c r="U154" s="3" t="str">
        <f t="shared" si="63"/>
        <v>N/A</v>
      </c>
      <c r="V154" s="3" t="str">
        <f t="shared" si="64"/>
        <v>N/A</v>
      </c>
      <c r="W154" s="3" t="str">
        <f t="shared" si="65"/>
        <v>N/A</v>
      </c>
      <c r="X154" s="3" t="str">
        <f t="shared" si="66"/>
        <v>not eligible</v>
      </c>
      <c r="Y154" s="3" t="str">
        <f t="shared" si="67"/>
        <v>N/A</v>
      </c>
      <c r="Z154" s="3" t="str">
        <f t="shared" si="68"/>
        <v>N/A</v>
      </c>
      <c r="AA154" s="3" t="str">
        <f t="shared" si="69"/>
        <v>N/A</v>
      </c>
      <c r="AB154" s="3" t="str">
        <f t="shared" si="70"/>
        <v>N/A</v>
      </c>
      <c r="AC154" s="3" t="str">
        <f t="shared" si="71"/>
        <v>N/A</v>
      </c>
      <c r="AD154" s="3" t="str">
        <f t="shared" si="72"/>
        <v>N/A</v>
      </c>
      <c r="AE154" s="3" t="str">
        <f t="shared" si="73"/>
        <v>N/A</v>
      </c>
      <c r="AF154" s="3" t="str">
        <f t="shared" si="74"/>
        <v>N/A</v>
      </c>
      <c r="AG154" s="3" t="str">
        <f t="shared" si="75"/>
        <v>N/A</v>
      </c>
      <c r="AH154" s="3" t="str">
        <f t="shared" si="76"/>
        <v>N/A</v>
      </c>
      <c r="AI154" s="3" t="str">
        <f t="shared" si="77"/>
        <v>N/A</v>
      </c>
    </row>
    <row r="155" spans="1:35" x14ac:dyDescent="0.35">
      <c r="A155" t="s">
        <v>175</v>
      </c>
      <c r="B155" t="s">
        <v>227</v>
      </c>
      <c r="C155" t="s">
        <v>365</v>
      </c>
      <c r="D155" t="s">
        <v>133</v>
      </c>
      <c r="E155">
        <v>91</v>
      </c>
      <c r="F155" t="s">
        <v>1673</v>
      </c>
      <c r="G155">
        <v>0.02</v>
      </c>
      <c r="H155" t="s">
        <v>1197</v>
      </c>
      <c r="I155" s="3" t="str">
        <f t="shared" si="78"/>
        <v>not eligible</v>
      </c>
      <c r="J155" s="3" t="str">
        <f t="shared" si="79"/>
        <v>N/A</v>
      </c>
      <c r="K155" s="3" t="str">
        <f t="shared" si="80"/>
        <v>not eligible</v>
      </c>
      <c r="L155" s="3" t="str">
        <f t="shared" si="54"/>
        <v>not eligible</v>
      </c>
      <c r="M155" s="3" t="str">
        <f t="shared" si="55"/>
        <v>not eligible</v>
      </c>
      <c r="N155" s="3" t="str">
        <f t="shared" si="56"/>
        <v>not eligible</v>
      </c>
      <c r="O155" s="3" t="str">
        <f t="shared" si="57"/>
        <v>N/A</v>
      </c>
      <c r="P155" s="3" t="str">
        <f t="shared" si="58"/>
        <v>N/A</v>
      </c>
      <c r="Q155" s="3" t="str">
        <f t="shared" si="59"/>
        <v>N/A</v>
      </c>
      <c r="R155" s="3" t="str">
        <f t="shared" si="60"/>
        <v>N/A</v>
      </c>
      <c r="S155" s="3" t="str">
        <f t="shared" si="61"/>
        <v>N/A</v>
      </c>
      <c r="T155" s="3" t="str">
        <f t="shared" si="62"/>
        <v>N/A</v>
      </c>
      <c r="U155" s="3" t="str">
        <f t="shared" si="63"/>
        <v>N/A</v>
      </c>
      <c r="V155" s="3" t="str">
        <f t="shared" si="64"/>
        <v>N/A</v>
      </c>
      <c r="W155" s="3" t="str">
        <f t="shared" si="65"/>
        <v>N/A</v>
      </c>
      <c r="X155" s="3" t="str">
        <f t="shared" si="66"/>
        <v>not eligible</v>
      </c>
      <c r="Y155" s="3" t="str">
        <f t="shared" si="67"/>
        <v>N/A</v>
      </c>
      <c r="Z155" s="3" t="str">
        <f t="shared" si="68"/>
        <v>N/A</v>
      </c>
      <c r="AA155" s="3" t="str">
        <f t="shared" si="69"/>
        <v>N/A</v>
      </c>
      <c r="AB155" s="3" t="str">
        <f t="shared" si="70"/>
        <v>N/A</v>
      </c>
      <c r="AC155" s="3" t="str">
        <f t="shared" si="71"/>
        <v>N/A</v>
      </c>
      <c r="AD155" s="3" t="str">
        <f t="shared" si="72"/>
        <v>N/A</v>
      </c>
      <c r="AE155" s="3" t="str">
        <f t="shared" si="73"/>
        <v>N/A</v>
      </c>
      <c r="AF155" s="3" t="str">
        <f t="shared" si="74"/>
        <v>N/A</v>
      </c>
      <c r="AG155" s="3" t="str">
        <f t="shared" si="75"/>
        <v>N/A</v>
      </c>
      <c r="AH155" s="3" t="str">
        <f t="shared" si="76"/>
        <v>N/A</v>
      </c>
      <c r="AI155" s="3" t="str">
        <f t="shared" si="77"/>
        <v>N/A</v>
      </c>
    </row>
    <row r="156" spans="1:35" x14ac:dyDescent="0.35">
      <c r="A156" t="s">
        <v>175</v>
      </c>
      <c r="B156" t="s">
        <v>227</v>
      </c>
      <c r="C156" t="s">
        <v>638</v>
      </c>
      <c r="D156" t="s">
        <v>86</v>
      </c>
      <c r="E156" s="1">
        <v>10282</v>
      </c>
      <c r="F156" t="s">
        <v>1213</v>
      </c>
      <c r="G156">
        <v>2.25</v>
      </c>
      <c r="H156" t="s">
        <v>1197</v>
      </c>
      <c r="I156" s="3" t="str">
        <f t="shared" si="78"/>
        <v>not eligible</v>
      </c>
      <c r="J156" s="3" t="str">
        <f t="shared" si="79"/>
        <v>N/A</v>
      </c>
      <c r="K156" s="3" t="str">
        <f t="shared" si="80"/>
        <v>not eligible</v>
      </c>
      <c r="L156" s="3" t="str">
        <f t="shared" si="54"/>
        <v>not eligible</v>
      </c>
      <c r="M156" s="3" t="str">
        <f t="shared" si="55"/>
        <v>not eligible</v>
      </c>
      <c r="N156" s="3" t="str">
        <f t="shared" si="56"/>
        <v>not eligible</v>
      </c>
      <c r="O156" s="3" t="str">
        <f t="shared" si="57"/>
        <v>N/A</v>
      </c>
      <c r="P156" s="3" t="str">
        <f t="shared" si="58"/>
        <v>N/A</v>
      </c>
      <c r="Q156" s="3" t="str">
        <f t="shared" si="59"/>
        <v>N/A</v>
      </c>
      <c r="R156" s="3" t="str">
        <f t="shared" si="60"/>
        <v>N/A</v>
      </c>
      <c r="S156" s="3" t="str">
        <f t="shared" si="61"/>
        <v>not eligible</v>
      </c>
      <c r="T156" s="3" t="str">
        <f t="shared" si="62"/>
        <v>N/A</v>
      </c>
      <c r="U156" s="3" t="str">
        <f t="shared" si="63"/>
        <v>N/A</v>
      </c>
      <c r="V156" s="3" t="str">
        <f t="shared" si="64"/>
        <v>N/A</v>
      </c>
      <c r="W156" s="3" t="str">
        <f t="shared" si="65"/>
        <v>N/A</v>
      </c>
      <c r="X156" s="3" t="str">
        <f t="shared" si="66"/>
        <v>N/A</v>
      </c>
      <c r="Y156" s="3" t="str">
        <f t="shared" si="67"/>
        <v>N/A</v>
      </c>
      <c r="Z156" s="3" t="str">
        <f t="shared" si="68"/>
        <v>N/A</v>
      </c>
      <c r="AA156" s="3" t="str">
        <f t="shared" si="69"/>
        <v>N/A</v>
      </c>
      <c r="AB156" s="3" t="str">
        <f t="shared" si="70"/>
        <v>N/A</v>
      </c>
      <c r="AC156" s="3" t="str">
        <f t="shared" si="71"/>
        <v>N/A</v>
      </c>
      <c r="AD156" s="3" t="str">
        <f t="shared" si="72"/>
        <v>N/A</v>
      </c>
      <c r="AE156" s="3" t="str">
        <f t="shared" si="73"/>
        <v>N/A</v>
      </c>
      <c r="AF156" s="3" t="str">
        <f t="shared" si="74"/>
        <v>N/A</v>
      </c>
      <c r="AG156" s="3" t="str">
        <f t="shared" si="75"/>
        <v>N/A</v>
      </c>
      <c r="AH156" s="3" t="str">
        <f t="shared" si="76"/>
        <v>N/A</v>
      </c>
      <c r="AI156" s="3" t="str">
        <f t="shared" si="77"/>
        <v>N/A</v>
      </c>
    </row>
    <row r="157" spans="1:35" x14ac:dyDescent="0.35">
      <c r="A157" t="s">
        <v>175</v>
      </c>
      <c r="B157" t="s">
        <v>227</v>
      </c>
      <c r="C157" t="s">
        <v>760</v>
      </c>
      <c r="D157" t="s">
        <v>86</v>
      </c>
      <c r="E157">
        <v>198</v>
      </c>
      <c r="F157" t="s">
        <v>1667</v>
      </c>
      <c r="G157">
        <v>0.04</v>
      </c>
      <c r="H157" t="s">
        <v>1197</v>
      </c>
      <c r="I157" s="3" t="str">
        <f t="shared" si="78"/>
        <v>not eligible</v>
      </c>
      <c r="J157" s="3" t="str">
        <f t="shared" si="79"/>
        <v>N/A</v>
      </c>
      <c r="K157" s="3" t="str">
        <f t="shared" si="80"/>
        <v>not eligible</v>
      </c>
      <c r="L157" s="3" t="str">
        <f t="shared" si="54"/>
        <v>not eligible</v>
      </c>
      <c r="M157" s="3" t="str">
        <f t="shared" si="55"/>
        <v>not eligible</v>
      </c>
      <c r="N157" s="3" t="str">
        <f t="shared" si="56"/>
        <v>not eligible</v>
      </c>
      <c r="O157" s="3" t="str">
        <f t="shared" si="57"/>
        <v>N/A</v>
      </c>
      <c r="P157" s="3" t="str">
        <f t="shared" si="58"/>
        <v>N/A</v>
      </c>
      <c r="Q157" s="3" t="str">
        <f t="shared" si="59"/>
        <v>N/A</v>
      </c>
      <c r="R157" s="3" t="str">
        <f t="shared" si="60"/>
        <v>N/A</v>
      </c>
      <c r="S157" s="3" t="str">
        <f t="shared" si="61"/>
        <v>not eligible</v>
      </c>
      <c r="T157" s="3" t="str">
        <f t="shared" si="62"/>
        <v>N/A</v>
      </c>
      <c r="U157" s="3" t="str">
        <f t="shared" si="63"/>
        <v>N/A</v>
      </c>
      <c r="V157" s="3" t="str">
        <f t="shared" si="64"/>
        <v>N/A</v>
      </c>
      <c r="W157" s="3" t="str">
        <f t="shared" si="65"/>
        <v>N/A</v>
      </c>
      <c r="X157" s="3" t="str">
        <f t="shared" si="66"/>
        <v>N/A</v>
      </c>
      <c r="Y157" s="3" t="str">
        <f t="shared" si="67"/>
        <v>N/A</v>
      </c>
      <c r="Z157" s="3" t="str">
        <f t="shared" si="68"/>
        <v>N/A</v>
      </c>
      <c r="AA157" s="3" t="str">
        <f t="shared" si="69"/>
        <v>N/A</v>
      </c>
      <c r="AB157" s="3" t="str">
        <f t="shared" si="70"/>
        <v>N/A</v>
      </c>
      <c r="AC157" s="3" t="str">
        <f t="shared" si="71"/>
        <v>N/A</v>
      </c>
      <c r="AD157" s="3" t="str">
        <f t="shared" si="72"/>
        <v>N/A</v>
      </c>
      <c r="AE157" s="3" t="str">
        <f t="shared" si="73"/>
        <v>N/A</v>
      </c>
      <c r="AF157" s="3" t="str">
        <f t="shared" si="74"/>
        <v>N/A</v>
      </c>
      <c r="AG157" s="3" t="str">
        <f t="shared" si="75"/>
        <v>N/A</v>
      </c>
      <c r="AH157" s="3" t="str">
        <f t="shared" si="76"/>
        <v>N/A</v>
      </c>
      <c r="AI157" s="3" t="str">
        <f t="shared" si="77"/>
        <v>N/A</v>
      </c>
    </row>
    <row r="158" spans="1:35" x14ac:dyDescent="0.35">
      <c r="A158" t="s">
        <v>175</v>
      </c>
      <c r="B158" t="s">
        <v>227</v>
      </c>
      <c r="C158" t="s">
        <v>960</v>
      </c>
      <c r="D158" t="s">
        <v>103</v>
      </c>
      <c r="E158" s="1">
        <v>28296</v>
      </c>
      <c r="F158" t="s">
        <v>1691</v>
      </c>
      <c r="G158">
        <v>6.2</v>
      </c>
      <c r="H158" t="s">
        <v>1197</v>
      </c>
      <c r="I158" s="3">
        <f t="shared" si="78"/>
        <v>86585.76</v>
      </c>
      <c r="J158" s="3" t="str">
        <f t="shared" si="79"/>
        <v>N/A</v>
      </c>
      <c r="K158" s="3">
        <f t="shared" si="80"/>
        <v>84888</v>
      </c>
      <c r="L158" s="3">
        <f t="shared" si="54"/>
        <v>86585.76</v>
      </c>
      <c r="M158" s="3">
        <f t="shared" si="55"/>
        <v>88283.520000000004</v>
      </c>
      <c r="N158" s="3">
        <f t="shared" si="56"/>
        <v>89415.360000000001</v>
      </c>
      <c r="O158" s="3" t="str">
        <f t="shared" si="57"/>
        <v>N/A</v>
      </c>
      <c r="P158" s="3" t="str">
        <f t="shared" si="58"/>
        <v>N/A</v>
      </c>
      <c r="Q158" s="3" t="str">
        <f t="shared" si="59"/>
        <v>N/A</v>
      </c>
      <c r="R158" s="3" t="str">
        <f t="shared" si="60"/>
        <v>N/A</v>
      </c>
      <c r="S158" s="3" t="str">
        <f t="shared" si="61"/>
        <v>N/A</v>
      </c>
      <c r="T158" s="3">
        <f t="shared" si="62"/>
        <v>86585.76</v>
      </c>
      <c r="U158" s="3" t="str">
        <f t="shared" si="63"/>
        <v>N/A</v>
      </c>
      <c r="V158" s="3" t="str">
        <f t="shared" si="64"/>
        <v>N/A</v>
      </c>
      <c r="W158" s="3" t="str">
        <f t="shared" si="65"/>
        <v>N/A</v>
      </c>
      <c r="X158" s="3" t="str">
        <f t="shared" si="66"/>
        <v>N/A</v>
      </c>
      <c r="Y158" s="3" t="str">
        <f t="shared" si="67"/>
        <v>N/A</v>
      </c>
      <c r="Z158" s="3" t="str">
        <f t="shared" si="68"/>
        <v>N/A</v>
      </c>
      <c r="AA158" s="3" t="str">
        <f t="shared" si="69"/>
        <v>N/A</v>
      </c>
      <c r="AB158" s="3" t="str">
        <f t="shared" si="70"/>
        <v>N/A</v>
      </c>
      <c r="AC158" s="3" t="str">
        <f t="shared" si="71"/>
        <v>N/A</v>
      </c>
      <c r="AD158" s="3" t="str">
        <f t="shared" si="72"/>
        <v>N/A</v>
      </c>
      <c r="AE158" s="3" t="str">
        <f t="shared" si="73"/>
        <v>N/A</v>
      </c>
      <c r="AF158" s="3" t="str">
        <f t="shared" si="74"/>
        <v>N/A</v>
      </c>
      <c r="AG158" s="3" t="str">
        <f t="shared" si="75"/>
        <v>N/A</v>
      </c>
      <c r="AH158" s="3" t="str">
        <f t="shared" si="76"/>
        <v>N/A</v>
      </c>
      <c r="AI158" s="3" t="str">
        <f t="shared" si="77"/>
        <v>N/A</v>
      </c>
    </row>
    <row r="159" spans="1:35" x14ac:dyDescent="0.35">
      <c r="A159" t="s">
        <v>175</v>
      </c>
      <c r="B159" t="s">
        <v>227</v>
      </c>
      <c r="C159" t="s">
        <v>1049</v>
      </c>
      <c r="D159" t="s">
        <v>103</v>
      </c>
      <c r="E159">
        <v>435</v>
      </c>
      <c r="F159" t="s">
        <v>1692</v>
      </c>
      <c r="G159">
        <v>0.1</v>
      </c>
      <c r="H159" t="s">
        <v>1197</v>
      </c>
      <c r="I159" s="3" t="str">
        <f t="shared" si="78"/>
        <v>not eligible</v>
      </c>
      <c r="J159" s="3" t="str">
        <f t="shared" si="79"/>
        <v>N/A</v>
      </c>
      <c r="K159" s="3" t="str">
        <f t="shared" si="80"/>
        <v>not eligible</v>
      </c>
      <c r="L159" s="3" t="str">
        <f t="shared" si="54"/>
        <v>not eligible</v>
      </c>
      <c r="M159" s="3" t="str">
        <f t="shared" si="55"/>
        <v>not eligible</v>
      </c>
      <c r="N159" s="3" t="str">
        <f t="shared" si="56"/>
        <v>not eligible</v>
      </c>
      <c r="O159" s="3" t="str">
        <f t="shared" si="57"/>
        <v>N/A</v>
      </c>
      <c r="P159" s="3" t="str">
        <f t="shared" si="58"/>
        <v>N/A</v>
      </c>
      <c r="Q159" s="3" t="str">
        <f t="shared" si="59"/>
        <v>N/A</v>
      </c>
      <c r="R159" s="3" t="str">
        <f t="shared" si="60"/>
        <v>N/A</v>
      </c>
      <c r="S159" s="3" t="str">
        <f t="shared" si="61"/>
        <v>N/A</v>
      </c>
      <c r="T159" s="3" t="str">
        <f t="shared" si="62"/>
        <v>not eligible</v>
      </c>
      <c r="U159" s="3" t="str">
        <f t="shared" si="63"/>
        <v>N/A</v>
      </c>
      <c r="V159" s="3" t="str">
        <f t="shared" si="64"/>
        <v>N/A</v>
      </c>
      <c r="W159" s="3" t="str">
        <f t="shared" si="65"/>
        <v>N/A</v>
      </c>
      <c r="X159" s="3" t="str">
        <f t="shared" si="66"/>
        <v>N/A</v>
      </c>
      <c r="Y159" s="3" t="str">
        <f t="shared" si="67"/>
        <v>N/A</v>
      </c>
      <c r="Z159" s="3" t="str">
        <f t="shared" si="68"/>
        <v>N/A</v>
      </c>
      <c r="AA159" s="3" t="str">
        <f t="shared" si="69"/>
        <v>N/A</v>
      </c>
      <c r="AB159" s="3" t="str">
        <f t="shared" si="70"/>
        <v>N/A</v>
      </c>
      <c r="AC159" s="3" t="str">
        <f t="shared" si="71"/>
        <v>N/A</v>
      </c>
      <c r="AD159" s="3" t="str">
        <f t="shared" si="72"/>
        <v>N/A</v>
      </c>
      <c r="AE159" s="3" t="str">
        <f t="shared" si="73"/>
        <v>N/A</v>
      </c>
      <c r="AF159" s="3" t="str">
        <f t="shared" si="74"/>
        <v>N/A</v>
      </c>
      <c r="AG159" s="3" t="str">
        <f t="shared" si="75"/>
        <v>N/A</v>
      </c>
      <c r="AH159" s="3" t="str">
        <f t="shared" si="76"/>
        <v>N/A</v>
      </c>
      <c r="AI159" s="3" t="str">
        <f t="shared" si="77"/>
        <v>N/A</v>
      </c>
    </row>
    <row r="160" spans="1:35" x14ac:dyDescent="0.35">
      <c r="A160" t="s">
        <v>175</v>
      </c>
      <c r="B160" t="s">
        <v>227</v>
      </c>
      <c r="C160" t="s">
        <v>761</v>
      </c>
      <c r="D160" t="s">
        <v>103</v>
      </c>
      <c r="E160">
        <v>545</v>
      </c>
      <c r="F160" t="s">
        <v>1693</v>
      </c>
      <c r="G160">
        <v>0.12</v>
      </c>
      <c r="H160" t="s">
        <v>1197</v>
      </c>
      <c r="I160" s="3" t="str">
        <f t="shared" si="78"/>
        <v>not eligible</v>
      </c>
      <c r="J160" s="3" t="str">
        <f t="shared" si="79"/>
        <v>N/A</v>
      </c>
      <c r="K160" s="3" t="str">
        <f t="shared" si="80"/>
        <v>not eligible</v>
      </c>
      <c r="L160" s="3" t="str">
        <f t="shared" si="54"/>
        <v>not eligible</v>
      </c>
      <c r="M160" s="3" t="str">
        <f t="shared" si="55"/>
        <v>not eligible</v>
      </c>
      <c r="N160" s="3" t="str">
        <f t="shared" si="56"/>
        <v>not eligible</v>
      </c>
      <c r="O160" s="3" t="str">
        <f t="shared" si="57"/>
        <v>N/A</v>
      </c>
      <c r="P160" s="3" t="str">
        <f t="shared" si="58"/>
        <v>N/A</v>
      </c>
      <c r="Q160" s="3" t="str">
        <f t="shared" si="59"/>
        <v>N/A</v>
      </c>
      <c r="R160" s="3" t="str">
        <f t="shared" si="60"/>
        <v>N/A</v>
      </c>
      <c r="S160" s="3" t="str">
        <f t="shared" si="61"/>
        <v>N/A</v>
      </c>
      <c r="T160" s="3" t="str">
        <f t="shared" si="62"/>
        <v>not eligible</v>
      </c>
      <c r="U160" s="3" t="str">
        <f t="shared" si="63"/>
        <v>N/A</v>
      </c>
      <c r="V160" s="3" t="str">
        <f t="shared" si="64"/>
        <v>N/A</v>
      </c>
      <c r="W160" s="3" t="str">
        <f t="shared" si="65"/>
        <v>N/A</v>
      </c>
      <c r="X160" s="3" t="str">
        <f t="shared" si="66"/>
        <v>N/A</v>
      </c>
      <c r="Y160" s="3" t="str">
        <f t="shared" si="67"/>
        <v>N/A</v>
      </c>
      <c r="Z160" s="3" t="str">
        <f t="shared" si="68"/>
        <v>N/A</v>
      </c>
      <c r="AA160" s="3" t="str">
        <f t="shared" si="69"/>
        <v>N/A</v>
      </c>
      <c r="AB160" s="3" t="str">
        <f t="shared" si="70"/>
        <v>N/A</v>
      </c>
      <c r="AC160" s="3" t="str">
        <f t="shared" si="71"/>
        <v>N/A</v>
      </c>
      <c r="AD160" s="3" t="str">
        <f t="shared" si="72"/>
        <v>N/A</v>
      </c>
      <c r="AE160" s="3" t="str">
        <f t="shared" si="73"/>
        <v>N/A</v>
      </c>
      <c r="AF160" s="3" t="str">
        <f t="shared" si="74"/>
        <v>N/A</v>
      </c>
      <c r="AG160" s="3" t="str">
        <f t="shared" si="75"/>
        <v>N/A</v>
      </c>
      <c r="AH160" s="3" t="str">
        <f t="shared" si="76"/>
        <v>N/A</v>
      </c>
      <c r="AI160" s="3" t="str">
        <f t="shared" si="77"/>
        <v>N/A</v>
      </c>
    </row>
    <row r="161" spans="1:35" x14ac:dyDescent="0.35">
      <c r="A161" t="s">
        <v>175</v>
      </c>
      <c r="B161" t="s">
        <v>227</v>
      </c>
      <c r="C161" t="s">
        <v>955</v>
      </c>
      <c r="D161" t="s">
        <v>103</v>
      </c>
      <c r="E161">
        <v>450</v>
      </c>
      <c r="F161" t="s">
        <v>1692</v>
      </c>
      <c r="G161">
        <v>0.1</v>
      </c>
      <c r="H161" t="s">
        <v>1197</v>
      </c>
      <c r="I161" s="3" t="str">
        <f t="shared" si="78"/>
        <v>not eligible</v>
      </c>
      <c r="J161" s="3" t="str">
        <f t="shared" si="79"/>
        <v>N/A</v>
      </c>
      <c r="K161" s="3" t="str">
        <f t="shared" si="80"/>
        <v>not eligible</v>
      </c>
      <c r="L161" s="3" t="str">
        <f t="shared" si="54"/>
        <v>not eligible</v>
      </c>
      <c r="M161" s="3" t="str">
        <f t="shared" si="55"/>
        <v>not eligible</v>
      </c>
      <c r="N161" s="3" t="str">
        <f t="shared" si="56"/>
        <v>not eligible</v>
      </c>
      <c r="O161" s="3" t="str">
        <f t="shared" si="57"/>
        <v>N/A</v>
      </c>
      <c r="P161" s="3" t="str">
        <f t="shared" si="58"/>
        <v>N/A</v>
      </c>
      <c r="Q161" s="3" t="str">
        <f t="shared" si="59"/>
        <v>N/A</v>
      </c>
      <c r="R161" s="3" t="str">
        <f t="shared" si="60"/>
        <v>N/A</v>
      </c>
      <c r="S161" s="3" t="str">
        <f t="shared" si="61"/>
        <v>N/A</v>
      </c>
      <c r="T161" s="3" t="str">
        <f t="shared" si="62"/>
        <v>not eligible</v>
      </c>
      <c r="U161" s="3" t="str">
        <f t="shared" si="63"/>
        <v>N/A</v>
      </c>
      <c r="V161" s="3" t="str">
        <f t="shared" si="64"/>
        <v>N/A</v>
      </c>
      <c r="W161" s="3" t="str">
        <f t="shared" si="65"/>
        <v>N/A</v>
      </c>
      <c r="X161" s="3" t="str">
        <f t="shared" si="66"/>
        <v>N/A</v>
      </c>
      <c r="Y161" s="3" t="str">
        <f t="shared" si="67"/>
        <v>N/A</v>
      </c>
      <c r="Z161" s="3" t="str">
        <f t="shared" si="68"/>
        <v>N/A</v>
      </c>
      <c r="AA161" s="3" t="str">
        <f t="shared" si="69"/>
        <v>N/A</v>
      </c>
      <c r="AB161" s="3" t="str">
        <f t="shared" si="70"/>
        <v>N/A</v>
      </c>
      <c r="AC161" s="3" t="str">
        <f t="shared" si="71"/>
        <v>N/A</v>
      </c>
      <c r="AD161" s="3" t="str">
        <f t="shared" si="72"/>
        <v>N/A</v>
      </c>
      <c r="AE161" s="3" t="str">
        <f t="shared" si="73"/>
        <v>N/A</v>
      </c>
      <c r="AF161" s="3" t="str">
        <f t="shared" si="74"/>
        <v>N/A</v>
      </c>
      <c r="AG161" s="3" t="str">
        <f t="shared" si="75"/>
        <v>N/A</v>
      </c>
      <c r="AH161" s="3" t="str">
        <f t="shared" si="76"/>
        <v>N/A</v>
      </c>
      <c r="AI161" s="3" t="str">
        <f t="shared" si="77"/>
        <v>N/A</v>
      </c>
    </row>
    <row r="162" spans="1:35" x14ac:dyDescent="0.35">
      <c r="A162" t="s">
        <v>175</v>
      </c>
      <c r="B162" t="s">
        <v>227</v>
      </c>
      <c r="C162" t="s">
        <v>1080</v>
      </c>
      <c r="D162" t="s">
        <v>103</v>
      </c>
      <c r="E162">
        <v>287</v>
      </c>
      <c r="F162" t="s">
        <v>1665</v>
      </c>
      <c r="G162">
        <v>0.06</v>
      </c>
      <c r="H162" t="s">
        <v>1197</v>
      </c>
      <c r="I162" s="3" t="str">
        <f t="shared" si="78"/>
        <v>not eligible</v>
      </c>
      <c r="J162" s="3" t="str">
        <f t="shared" si="79"/>
        <v>N/A</v>
      </c>
      <c r="K162" s="3" t="str">
        <f t="shared" si="80"/>
        <v>not eligible</v>
      </c>
      <c r="L162" s="3" t="str">
        <f t="shared" si="54"/>
        <v>not eligible</v>
      </c>
      <c r="M162" s="3" t="str">
        <f t="shared" si="55"/>
        <v>not eligible</v>
      </c>
      <c r="N162" s="3" t="str">
        <f t="shared" si="56"/>
        <v>not eligible</v>
      </c>
      <c r="O162" s="3" t="str">
        <f t="shared" si="57"/>
        <v>N/A</v>
      </c>
      <c r="P162" s="3" t="str">
        <f t="shared" si="58"/>
        <v>N/A</v>
      </c>
      <c r="Q162" s="3" t="str">
        <f t="shared" si="59"/>
        <v>N/A</v>
      </c>
      <c r="R162" s="3" t="str">
        <f t="shared" si="60"/>
        <v>N/A</v>
      </c>
      <c r="S162" s="3" t="str">
        <f t="shared" si="61"/>
        <v>N/A</v>
      </c>
      <c r="T162" s="3" t="str">
        <f t="shared" si="62"/>
        <v>not eligible</v>
      </c>
      <c r="U162" s="3" t="str">
        <f t="shared" si="63"/>
        <v>N/A</v>
      </c>
      <c r="V162" s="3" t="str">
        <f t="shared" si="64"/>
        <v>N/A</v>
      </c>
      <c r="W162" s="3" t="str">
        <f t="shared" si="65"/>
        <v>N/A</v>
      </c>
      <c r="X162" s="3" t="str">
        <f t="shared" si="66"/>
        <v>N/A</v>
      </c>
      <c r="Y162" s="3" t="str">
        <f t="shared" si="67"/>
        <v>N/A</v>
      </c>
      <c r="Z162" s="3" t="str">
        <f t="shared" si="68"/>
        <v>N/A</v>
      </c>
      <c r="AA162" s="3" t="str">
        <f t="shared" si="69"/>
        <v>N/A</v>
      </c>
      <c r="AB162" s="3" t="str">
        <f t="shared" si="70"/>
        <v>N/A</v>
      </c>
      <c r="AC162" s="3" t="str">
        <f t="shared" si="71"/>
        <v>N/A</v>
      </c>
      <c r="AD162" s="3" t="str">
        <f t="shared" si="72"/>
        <v>N/A</v>
      </c>
      <c r="AE162" s="3" t="str">
        <f t="shared" si="73"/>
        <v>N/A</v>
      </c>
      <c r="AF162" s="3" t="str">
        <f t="shared" si="74"/>
        <v>N/A</v>
      </c>
      <c r="AG162" s="3" t="str">
        <f t="shared" si="75"/>
        <v>N/A</v>
      </c>
      <c r="AH162" s="3" t="str">
        <f t="shared" si="76"/>
        <v>N/A</v>
      </c>
      <c r="AI162" s="3" t="str">
        <f t="shared" si="77"/>
        <v>N/A</v>
      </c>
    </row>
    <row r="163" spans="1:35" x14ac:dyDescent="0.35">
      <c r="A163" t="s">
        <v>175</v>
      </c>
      <c r="B163" t="s">
        <v>227</v>
      </c>
      <c r="C163" t="s">
        <v>1156</v>
      </c>
      <c r="D163" t="s">
        <v>128</v>
      </c>
      <c r="E163" s="1">
        <v>35590</v>
      </c>
      <c r="F163" t="s">
        <v>1755</v>
      </c>
      <c r="G163">
        <v>7.79</v>
      </c>
      <c r="H163" t="s">
        <v>1197</v>
      </c>
      <c r="I163" s="3">
        <f t="shared" si="78"/>
        <v>108905.40000000001</v>
      </c>
      <c r="J163" s="3" t="str">
        <f t="shared" si="79"/>
        <v>N/A</v>
      </c>
      <c r="K163" s="3">
        <f t="shared" si="80"/>
        <v>106770</v>
      </c>
      <c r="L163" s="3">
        <f t="shared" si="54"/>
        <v>108905.40000000001</v>
      </c>
      <c r="M163" s="3">
        <f t="shared" si="55"/>
        <v>111040.8</v>
      </c>
      <c r="N163" s="3">
        <f t="shared" si="56"/>
        <v>112464.40000000001</v>
      </c>
      <c r="O163" s="3" t="str">
        <f t="shared" si="57"/>
        <v>N/A</v>
      </c>
      <c r="P163" s="3" t="str">
        <f t="shared" si="58"/>
        <v>N/A</v>
      </c>
      <c r="Q163" s="3" t="str">
        <f t="shared" si="59"/>
        <v>N/A</v>
      </c>
      <c r="R163" s="3" t="str">
        <f t="shared" si="60"/>
        <v>N/A</v>
      </c>
      <c r="S163" s="3" t="str">
        <f t="shared" si="61"/>
        <v>N/A</v>
      </c>
      <c r="T163" s="3" t="str">
        <f t="shared" si="62"/>
        <v>N/A</v>
      </c>
      <c r="U163" s="3" t="str">
        <f t="shared" si="63"/>
        <v>N/A</v>
      </c>
      <c r="V163" s="3" t="str">
        <f t="shared" si="64"/>
        <v>N/A</v>
      </c>
      <c r="W163" s="3">
        <f t="shared" si="65"/>
        <v>108905.40000000001</v>
      </c>
      <c r="X163" s="3" t="str">
        <f t="shared" si="66"/>
        <v>N/A</v>
      </c>
      <c r="Y163" s="3" t="str">
        <f t="shared" si="67"/>
        <v>N/A</v>
      </c>
      <c r="Z163" s="3" t="str">
        <f t="shared" si="68"/>
        <v>N/A</v>
      </c>
      <c r="AA163" s="3" t="str">
        <f t="shared" si="69"/>
        <v>N/A</v>
      </c>
      <c r="AB163" s="3" t="str">
        <f t="shared" si="70"/>
        <v>N/A</v>
      </c>
      <c r="AC163" s="3" t="str">
        <f t="shared" si="71"/>
        <v>N/A</v>
      </c>
      <c r="AD163" s="3" t="str">
        <f t="shared" si="72"/>
        <v>N/A</v>
      </c>
      <c r="AE163" s="3" t="str">
        <f t="shared" si="73"/>
        <v>N/A</v>
      </c>
      <c r="AF163" s="3" t="str">
        <f t="shared" si="74"/>
        <v>N/A</v>
      </c>
      <c r="AG163" s="3" t="str">
        <f t="shared" si="75"/>
        <v>N/A</v>
      </c>
      <c r="AH163" s="3" t="str">
        <f t="shared" si="76"/>
        <v>N/A</v>
      </c>
      <c r="AI163" s="3" t="str">
        <f t="shared" si="77"/>
        <v>N/A</v>
      </c>
    </row>
    <row r="164" spans="1:35" x14ac:dyDescent="0.35">
      <c r="A164" t="s">
        <v>175</v>
      </c>
      <c r="B164" t="s">
        <v>227</v>
      </c>
      <c r="C164" t="s">
        <v>905</v>
      </c>
      <c r="D164" t="s">
        <v>128</v>
      </c>
      <c r="E164">
        <v>273</v>
      </c>
      <c r="F164" t="s">
        <v>1665</v>
      </c>
      <c r="G164">
        <v>0.06</v>
      </c>
      <c r="H164" t="s">
        <v>1197</v>
      </c>
      <c r="I164" s="3" t="str">
        <f t="shared" si="78"/>
        <v>not eligible</v>
      </c>
      <c r="J164" s="3" t="str">
        <f t="shared" si="79"/>
        <v>N/A</v>
      </c>
      <c r="K164" s="3" t="str">
        <f t="shared" si="80"/>
        <v>not eligible</v>
      </c>
      <c r="L164" s="3" t="str">
        <f t="shared" si="54"/>
        <v>not eligible</v>
      </c>
      <c r="M164" s="3" t="str">
        <f t="shared" si="55"/>
        <v>not eligible</v>
      </c>
      <c r="N164" s="3" t="str">
        <f t="shared" si="56"/>
        <v>not eligible</v>
      </c>
      <c r="O164" s="3" t="str">
        <f t="shared" si="57"/>
        <v>N/A</v>
      </c>
      <c r="P164" s="3" t="str">
        <f t="shared" si="58"/>
        <v>N/A</v>
      </c>
      <c r="Q164" s="3" t="str">
        <f t="shared" si="59"/>
        <v>N/A</v>
      </c>
      <c r="R164" s="3" t="str">
        <f t="shared" si="60"/>
        <v>N/A</v>
      </c>
      <c r="S164" s="3" t="str">
        <f t="shared" si="61"/>
        <v>N/A</v>
      </c>
      <c r="T164" s="3" t="str">
        <f t="shared" si="62"/>
        <v>N/A</v>
      </c>
      <c r="U164" s="3" t="str">
        <f t="shared" si="63"/>
        <v>N/A</v>
      </c>
      <c r="V164" s="3" t="str">
        <f t="shared" si="64"/>
        <v>N/A</v>
      </c>
      <c r="W164" s="3" t="str">
        <f t="shared" si="65"/>
        <v>not eligible</v>
      </c>
      <c r="X164" s="3" t="str">
        <f t="shared" si="66"/>
        <v>N/A</v>
      </c>
      <c r="Y164" s="3" t="str">
        <f t="shared" si="67"/>
        <v>N/A</v>
      </c>
      <c r="Z164" s="3" t="str">
        <f t="shared" si="68"/>
        <v>N/A</v>
      </c>
      <c r="AA164" s="3" t="str">
        <f t="shared" si="69"/>
        <v>N/A</v>
      </c>
      <c r="AB164" s="3" t="str">
        <f t="shared" si="70"/>
        <v>N/A</v>
      </c>
      <c r="AC164" s="3" t="str">
        <f t="shared" si="71"/>
        <v>N/A</v>
      </c>
      <c r="AD164" s="3" t="str">
        <f t="shared" si="72"/>
        <v>N/A</v>
      </c>
      <c r="AE164" s="3" t="str">
        <f t="shared" si="73"/>
        <v>N/A</v>
      </c>
      <c r="AF164" s="3" t="str">
        <f t="shared" si="74"/>
        <v>N/A</v>
      </c>
      <c r="AG164" s="3" t="str">
        <f t="shared" si="75"/>
        <v>N/A</v>
      </c>
      <c r="AH164" s="3" t="str">
        <f t="shared" si="76"/>
        <v>N/A</v>
      </c>
      <c r="AI164" s="3" t="str">
        <f t="shared" si="77"/>
        <v>N/A</v>
      </c>
    </row>
    <row r="165" spans="1:35" x14ac:dyDescent="0.35">
      <c r="A165" t="s">
        <v>175</v>
      </c>
      <c r="B165" t="s">
        <v>227</v>
      </c>
      <c r="C165" t="s">
        <v>538</v>
      </c>
      <c r="D165" t="s">
        <v>91</v>
      </c>
      <c r="E165" s="1">
        <v>141662</v>
      </c>
      <c r="F165" t="s">
        <v>1710</v>
      </c>
      <c r="G165">
        <v>31.02</v>
      </c>
      <c r="H165" t="s">
        <v>187</v>
      </c>
      <c r="I165" s="3">
        <f t="shared" si="78"/>
        <v>433485.72000000003</v>
      </c>
      <c r="J165" s="3" t="str">
        <f t="shared" si="79"/>
        <v>N/A</v>
      </c>
      <c r="K165" s="3">
        <f t="shared" si="80"/>
        <v>424986</v>
      </c>
      <c r="L165" s="3">
        <f t="shared" si="54"/>
        <v>433485.72000000003</v>
      </c>
      <c r="M165" s="3">
        <f t="shared" si="55"/>
        <v>441985.44</v>
      </c>
      <c r="N165" s="3">
        <f t="shared" si="56"/>
        <v>447651.92000000004</v>
      </c>
      <c r="O165" s="3">
        <f t="shared" si="57"/>
        <v>433485.72000000003</v>
      </c>
      <c r="P165" s="3" t="str">
        <f t="shared" si="58"/>
        <v>N/A</v>
      </c>
      <c r="Q165" s="3" t="str">
        <f t="shared" si="59"/>
        <v>N/A</v>
      </c>
      <c r="R165" s="3" t="str">
        <f t="shared" si="60"/>
        <v>N/A</v>
      </c>
      <c r="S165" s="3" t="str">
        <f t="shared" si="61"/>
        <v>N/A</v>
      </c>
      <c r="T165" s="3" t="str">
        <f t="shared" si="62"/>
        <v>N/A</v>
      </c>
      <c r="U165" s="3" t="str">
        <f t="shared" si="63"/>
        <v>N/A</v>
      </c>
      <c r="V165" s="3" t="str">
        <f t="shared" si="64"/>
        <v>N/A</v>
      </c>
      <c r="W165" s="3" t="str">
        <f t="shared" si="65"/>
        <v>N/A</v>
      </c>
      <c r="X165" s="3" t="str">
        <f t="shared" si="66"/>
        <v>N/A</v>
      </c>
      <c r="Y165" s="3" t="str">
        <f t="shared" si="67"/>
        <v>N/A</v>
      </c>
      <c r="Z165" s="3" t="str">
        <f t="shared" si="68"/>
        <v>N/A</v>
      </c>
      <c r="AA165" s="3" t="str">
        <f t="shared" si="69"/>
        <v>N/A</v>
      </c>
      <c r="AB165" s="3" t="str">
        <f t="shared" si="70"/>
        <v>N/A</v>
      </c>
      <c r="AC165" s="3" t="str">
        <f t="shared" si="71"/>
        <v>N/A</v>
      </c>
      <c r="AD165" s="3" t="str">
        <f t="shared" si="72"/>
        <v>N/A</v>
      </c>
      <c r="AE165" s="3" t="str">
        <f t="shared" si="73"/>
        <v>N/A</v>
      </c>
      <c r="AF165" s="3" t="str">
        <f t="shared" si="74"/>
        <v>N/A</v>
      </c>
      <c r="AG165" s="3" t="str">
        <f t="shared" si="75"/>
        <v>N/A</v>
      </c>
      <c r="AH165" s="3" t="str">
        <f t="shared" si="76"/>
        <v>N/A</v>
      </c>
      <c r="AI165" s="3" t="str">
        <f t="shared" si="77"/>
        <v>N/A</v>
      </c>
    </row>
    <row r="166" spans="1:35" x14ac:dyDescent="0.35">
      <c r="A166" t="s">
        <v>175</v>
      </c>
      <c r="B166" t="s">
        <v>227</v>
      </c>
      <c r="C166" t="s">
        <v>1062</v>
      </c>
      <c r="D166" t="s">
        <v>91</v>
      </c>
      <c r="E166" s="1">
        <v>1973</v>
      </c>
      <c r="F166" t="s">
        <v>1711</v>
      </c>
      <c r="G166">
        <v>0.43</v>
      </c>
      <c r="H166" t="s">
        <v>187</v>
      </c>
      <c r="I166" s="3" t="str">
        <f t="shared" si="78"/>
        <v>not eligible</v>
      </c>
      <c r="J166" s="3">
        <f t="shared" si="79"/>
        <v>6037.38</v>
      </c>
      <c r="K166" s="3">
        <f t="shared" si="80"/>
        <v>5919</v>
      </c>
      <c r="L166" s="3">
        <f t="shared" si="54"/>
        <v>6037.38</v>
      </c>
      <c r="M166" s="3">
        <f t="shared" si="55"/>
        <v>6155.76</v>
      </c>
      <c r="N166" s="3">
        <f t="shared" si="56"/>
        <v>6234.68</v>
      </c>
      <c r="O166" s="3">
        <f t="shared" si="57"/>
        <v>6037.38</v>
      </c>
      <c r="P166" s="3" t="str">
        <f t="shared" si="58"/>
        <v>N/A</v>
      </c>
      <c r="Q166" s="3" t="str">
        <f t="shared" si="59"/>
        <v>N/A</v>
      </c>
      <c r="R166" s="3" t="str">
        <f t="shared" si="60"/>
        <v>N/A</v>
      </c>
      <c r="S166" s="3" t="str">
        <f t="shared" si="61"/>
        <v>N/A</v>
      </c>
      <c r="T166" s="3" t="str">
        <f t="shared" si="62"/>
        <v>N/A</v>
      </c>
      <c r="U166" s="3" t="str">
        <f t="shared" si="63"/>
        <v>N/A</v>
      </c>
      <c r="V166" s="3" t="str">
        <f t="shared" si="64"/>
        <v>N/A</v>
      </c>
      <c r="W166" s="3" t="str">
        <f t="shared" si="65"/>
        <v>N/A</v>
      </c>
      <c r="X166" s="3" t="str">
        <f t="shared" si="66"/>
        <v>N/A</v>
      </c>
      <c r="Y166" s="3" t="str">
        <f t="shared" si="67"/>
        <v>N/A</v>
      </c>
      <c r="Z166" s="3" t="str">
        <f t="shared" si="68"/>
        <v>N/A</v>
      </c>
      <c r="AA166" s="3" t="str">
        <f t="shared" si="69"/>
        <v>N/A</v>
      </c>
      <c r="AB166" s="3" t="str">
        <f t="shared" si="70"/>
        <v>N/A</v>
      </c>
      <c r="AC166" s="3" t="str">
        <f t="shared" si="71"/>
        <v>N/A</v>
      </c>
      <c r="AD166" s="3" t="str">
        <f t="shared" si="72"/>
        <v>N/A</v>
      </c>
      <c r="AE166" s="3" t="str">
        <f t="shared" si="73"/>
        <v>N/A</v>
      </c>
      <c r="AF166" s="3" t="str">
        <f t="shared" si="74"/>
        <v>N/A</v>
      </c>
      <c r="AG166" s="3" t="str">
        <f t="shared" si="75"/>
        <v>N/A</v>
      </c>
      <c r="AH166" s="3" t="str">
        <f t="shared" si="76"/>
        <v>N/A</v>
      </c>
      <c r="AI166" s="3" t="str">
        <f t="shared" si="77"/>
        <v>N/A</v>
      </c>
    </row>
    <row r="167" spans="1:35" x14ac:dyDescent="0.35">
      <c r="A167" t="s">
        <v>175</v>
      </c>
      <c r="B167" t="s">
        <v>227</v>
      </c>
      <c r="C167" t="s">
        <v>1019</v>
      </c>
      <c r="D167" t="s">
        <v>91</v>
      </c>
      <c r="E167">
        <v>524</v>
      </c>
      <c r="F167" t="s">
        <v>1690</v>
      </c>
      <c r="G167">
        <v>0.11</v>
      </c>
      <c r="H167" t="s">
        <v>1197</v>
      </c>
      <c r="I167" s="3" t="str">
        <f t="shared" si="78"/>
        <v>not eligible</v>
      </c>
      <c r="J167" s="3" t="str">
        <f t="shared" si="79"/>
        <v>N/A</v>
      </c>
      <c r="K167" s="3" t="str">
        <f t="shared" si="80"/>
        <v>not eligible</v>
      </c>
      <c r="L167" s="3" t="str">
        <f t="shared" si="54"/>
        <v>not eligible</v>
      </c>
      <c r="M167" s="3" t="str">
        <f t="shared" si="55"/>
        <v>not eligible</v>
      </c>
      <c r="N167" s="3" t="str">
        <f t="shared" si="56"/>
        <v>not eligible</v>
      </c>
      <c r="O167" s="3" t="str">
        <f t="shared" si="57"/>
        <v>not eligible</v>
      </c>
      <c r="P167" s="3" t="str">
        <f t="shared" si="58"/>
        <v>N/A</v>
      </c>
      <c r="Q167" s="3" t="str">
        <f t="shared" si="59"/>
        <v>N/A</v>
      </c>
      <c r="R167" s="3" t="str">
        <f t="shared" si="60"/>
        <v>N/A</v>
      </c>
      <c r="S167" s="3" t="str">
        <f t="shared" si="61"/>
        <v>N/A</v>
      </c>
      <c r="T167" s="3" t="str">
        <f t="shared" si="62"/>
        <v>N/A</v>
      </c>
      <c r="U167" s="3" t="str">
        <f t="shared" si="63"/>
        <v>N/A</v>
      </c>
      <c r="V167" s="3" t="str">
        <f t="shared" si="64"/>
        <v>N/A</v>
      </c>
      <c r="W167" s="3" t="str">
        <f t="shared" si="65"/>
        <v>N/A</v>
      </c>
      <c r="X167" s="3" t="str">
        <f t="shared" si="66"/>
        <v>N/A</v>
      </c>
      <c r="Y167" s="3" t="str">
        <f t="shared" si="67"/>
        <v>N/A</v>
      </c>
      <c r="Z167" s="3" t="str">
        <f t="shared" si="68"/>
        <v>N/A</v>
      </c>
      <c r="AA167" s="3" t="str">
        <f t="shared" si="69"/>
        <v>N/A</v>
      </c>
      <c r="AB167" s="3" t="str">
        <f t="shared" si="70"/>
        <v>N/A</v>
      </c>
      <c r="AC167" s="3" t="str">
        <f t="shared" si="71"/>
        <v>N/A</v>
      </c>
      <c r="AD167" s="3" t="str">
        <f t="shared" si="72"/>
        <v>N/A</v>
      </c>
      <c r="AE167" s="3" t="str">
        <f t="shared" si="73"/>
        <v>N/A</v>
      </c>
      <c r="AF167" s="3" t="str">
        <f t="shared" si="74"/>
        <v>N/A</v>
      </c>
      <c r="AG167" s="3" t="str">
        <f t="shared" si="75"/>
        <v>N/A</v>
      </c>
      <c r="AH167" s="3" t="str">
        <f t="shared" si="76"/>
        <v>N/A</v>
      </c>
      <c r="AI167" s="3" t="str">
        <f t="shared" si="77"/>
        <v>N/A</v>
      </c>
    </row>
    <row r="168" spans="1:35" x14ac:dyDescent="0.35">
      <c r="A168" t="s">
        <v>175</v>
      </c>
      <c r="B168" t="s">
        <v>227</v>
      </c>
      <c r="C168" t="s">
        <v>821</v>
      </c>
      <c r="D168" t="s">
        <v>91</v>
      </c>
      <c r="E168">
        <v>353</v>
      </c>
      <c r="F168" t="s">
        <v>1669</v>
      </c>
      <c r="G168">
        <v>0.08</v>
      </c>
      <c r="H168" t="s">
        <v>1197</v>
      </c>
      <c r="I168" s="3" t="str">
        <f t="shared" si="78"/>
        <v>not eligible</v>
      </c>
      <c r="J168" s="3" t="str">
        <f t="shared" si="79"/>
        <v>N/A</v>
      </c>
      <c r="K168" s="3" t="str">
        <f t="shared" si="80"/>
        <v>not eligible</v>
      </c>
      <c r="L168" s="3" t="str">
        <f t="shared" si="54"/>
        <v>not eligible</v>
      </c>
      <c r="M168" s="3" t="str">
        <f t="shared" si="55"/>
        <v>not eligible</v>
      </c>
      <c r="N168" s="3" t="str">
        <f t="shared" si="56"/>
        <v>not eligible</v>
      </c>
      <c r="O168" s="3" t="str">
        <f t="shared" si="57"/>
        <v>not eligible</v>
      </c>
      <c r="P168" s="3" t="str">
        <f t="shared" si="58"/>
        <v>N/A</v>
      </c>
      <c r="Q168" s="3" t="str">
        <f t="shared" si="59"/>
        <v>N/A</v>
      </c>
      <c r="R168" s="3" t="str">
        <f t="shared" si="60"/>
        <v>N/A</v>
      </c>
      <c r="S168" s="3" t="str">
        <f t="shared" si="61"/>
        <v>N/A</v>
      </c>
      <c r="T168" s="3" t="str">
        <f t="shared" si="62"/>
        <v>N/A</v>
      </c>
      <c r="U168" s="3" t="str">
        <f t="shared" si="63"/>
        <v>N/A</v>
      </c>
      <c r="V168" s="3" t="str">
        <f t="shared" si="64"/>
        <v>N/A</v>
      </c>
      <c r="W168" s="3" t="str">
        <f t="shared" si="65"/>
        <v>N/A</v>
      </c>
      <c r="X168" s="3" t="str">
        <f t="shared" si="66"/>
        <v>N/A</v>
      </c>
      <c r="Y168" s="3" t="str">
        <f t="shared" si="67"/>
        <v>N/A</v>
      </c>
      <c r="Z168" s="3" t="str">
        <f t="shared" si="68"/>
        <v>N/A</v>
      </c>
      <c r="AA168" s="3" t="str">
        <f t="shared" si="69"/>
        <v>N/A</v>
      </c>
      <c r="AB168" s="3" t="str">
        <f t="shared" si="70"/>
        <v>N/A</v>
      </c>
      <c r="AC168" s="3" t="str">
        <f t="shared" si="71"/>
        <v>N/A</v>
      </c>
      <c r="AD168" s="3" t="str">
        <f t="shared" si="72"/>
        <v>N/A</v>
      </c>
      <c r="AE168" s="3" t="str">
        <f t="shared" si="73"/>
        <v>N/A</v>
      </c>
      <c r="AF168" s="3" t="str">
        <f t="shared" si="74"/>
        <v>N/A</v>
      </c>
      <c r="AG168" s="3" t="str">
        <f t="shared" si="75"/>
        <v>N/A</v>
      </c>
      <c r="AH168" s="3" t="str">
        <f t="shared" si="76"/>
        <v>N/A</v>
      </c>
      <c r="AI168" s="3" t="str">
        <f t="shared" si="77"/>
        <v>N/A</v>
      </c>
    </row>
    <row r="169" spans="1:35" x14ac:dyDescent="0.35">
      <c r="A169" t="s">
        <v>175</v>
      </c>
      <c r="B169" t="s">
        <v>227</v>
      </c>
      <c r="C169" t="s">
        <v>763</v>
      </c>
      <c r="D169" t="s">
        <v>91</v>
      </c>
      <c r="E169">
        <v>821</v>
      </c>
      <c r="F169" t="s">
        <v>1712</v>
      </c>
      <c r="G169">
        <v>0.18</v>
      </c>
      <c r="H169" t="s">
        <v>1197</v>
      </c>
      <c r="I169" s="3" t="str">
        <f t="shared" si="78"/>
        <v>not eligible</v>
      </c>
      <c r="J169" s="3" t="str">
        <f t="shared" si="79"/>
        <v>N/A</v>
      </c>
      <c r="K169" s="3" t="str">
        <f t="shared" si="80"/>
        <v>not eligible</v>
      </c>
      <c r="L169" s="3" t="str">
        <f t="shared" si="54"/>
        <v>not eligible</v>
      </c>
      <c r="M169" s="3" t="str">
        <f t="shared" si="55"/>
        <v>not eligible</v>
      </c>
      <c r="N169" s="3" t="str">
        <f t="shared" si="56"/>
        <v>not eligible</v>
      </c>
      <c r="O169" s="3" t="str">
        <f t="shared" si="57"/>
        <v>not eligible</v>
      </c>
      <c r="P169" s="3" t="str">
        <f t="shared" si="58"/>
        <v>N/A</v>
      </c>
      <c r="Q169" s="3" t="str">
        <f t="shared" si="59"/>
        <v>N/A</v>
      </c>
      <c r="R169" s="3" t="str">
        <f t="shared" si="60"/>
        <v>N/A</v>
      </c>
      <c r="S169" s="3" t="str">
        <f t="shared" si="61"/>
        <v>N/A</v>
      </c>
      <c r="T169" s="3" t="str">
        <f t="shared" si="62"/>
        <v>N/A</v>
      </c>
      <c r="U169" s="3" t="str">
        <f t="shared" si="63"/>
        <v>N/A</v>
      </c>
      <c r="V169" s="3" t="str">
        <f t="shared" si="64"/>
        <v>N/A</v>
      </c>
      <c r="W169" s="3" t="str">
        <f t="shared" si="65"/>
        <v>N/A</v>
      </c>
      <c r="X169" s="3" t="str">
        <f t="shared" si="66"/>
        <v>N/A</v>
      </c>
      <c r="Y169" s="3" t="str">
        <f t="shared" si="67"/>
        <v>N/A</v>
      </c>
      <c r="Z169" s="3" t="str">
        <f t="shared" si="68"/>
        <v>N/A</v>
      </c>
      <c r="AA169" s="3" t="str">
        <f t="shared" si="69"/>
        <v>N/A</v>
      </c>
      <c r="AB169" s="3" t="str">
        <f t="shared" si="70"/>
        <v>N/A</v>
      </c>
      <c r="AC169" s="3" t="str">
        <f t="shared" si="71"/>
        <v>N/A</v>
      </c>
      <c r="AD169" s="3" t="str">
        <f t="shared" si="72"/>
        <v>N/A</v>
      </c>
      <c r="AE169" s="3" t="str">
        <f t="shared" si="73"/>
        <v>N/A</v>
      </c>
      <c r="AF169" s="3" t="str">
        <f t="shared" si="74"/>
        <v>N/A</v>
      </c>
      <c r="AG169" s="3" t="str">
        <f t="shared" si="75"/>
        <v>N/A</v>
      </c>
      <c r="AH169" s="3" t="str">
        <f t="shared" si="76"/>
        <v>N/A</v>
      </c>
      <c r="AI169" s="3" t="str">
        <f t="shared" si="77"/>
        <v>N/A</v>
      </c>
    </row>
    <row r="170" spans="1:35" x14ac:dyDescent="0.35">
      <c r="A170" t="s">
        <v>175</v>
      </c>
      <c r="B170" t="s">
        <v>227</v>
      </c>
      <c r="C170" t="s">
        <v>923</v>
      </c>
      <c r="D170" t="s">
        <v>112</v>
      </c>
      <c r="E170" s="1">
        <v>17187</v>
      </c>
      <c r="F170" t="s">
        <v>1749</v>
      </c>
      <c r="G170">
        <v>3.76</v>
      </c>
      <c r="H170" t="s">
        <v>187</v>
      </c>
      <c r="I170" s="3" t="str">
        <f t="shared" si="78"/>
        <v>not eligible</v>
      </c>
      <c r="J170" s="3">
        <f t="shared" si="79"/>
        <v>52592.22</v>
      </c>
      <c r="K170" s="3">
        <f t="shared" si="80"/>
        <v>51561</v>
      </c>
      <c r="L170" s="3">
        <f t="shared" si="54"/>
        <v>52592.22</v>
      </c>
      <c r="M170" s="3">
        <f t="shared" si="55"/>
        <v>53623.44</v>
      </c>
      <c r="N170" s="3">
        <f t="shared" si="56"/>
        <v>54310.920000000006</v>
      </c>
      <c r="O170" s="3" t="str">
        <f t="shared" si="57"/>
        <v>N/A</v>
      </c>
      <c r="P170" s="3" t="str">
        <f t="shared" si="58"/>
        <v>N/A</v>
      </c>
      <c r="Q170" s="3" t="str">
        <f t="shared" si="59"/>
        <v>N/A</v>
      </c>
      <c r="R170" s="3">
        <f t="shared" si="60"/>
        <v>52592.22</v>
      </c>
      <c r="S170" s="3" t="str">
        <f t="shared" si="61"/>
        <v>N/A</v>
      </c>
      <c r="T170" s="3" t="str">
        <f t="shared" si="62"/>
        <v>N/A</v>
      </c>
      <c r="U170" s="3" t="str">
        <f t="shared" si="63"/>
        <v>N/A</v>
      </c>
      <c r="V170" s="3" t="str">
        <f t="shared" si="64"/>
        <v>N/A</v>
      </c>
      <c r="W170" s="3" t="str">
        <f t="shared" si="65"/>
        <v>N/A</v>
      </c>
      <c r="X170" s="3" t="str">
        <f t="shared" si="66"/>
        <v>N/A</v>
      </c>
      <c r="Y170" s="3" t="str">
        <f t="shared" si="67"/>
        <v>N/A</v>
      </c>
      <c r="Z170" s="3" t="str">
        <f t="shared" si="68"/>
        <v>N/A</v>
      </c>
      <c r="AA170" s="3" t="str">
        <f t="shared" si="69"/>
        <v>N/A</v>
      </c>
      <c r="AB170" s="3" t="str">
        <f t="shared" si="70"/>
        <v>N/A</v>
      </c>
      <c r="AC170" s="3" t="str">
        <f t="shared" si="71"/>
        <v>N/A</v>
      </c>
      <c r="AD170" s="3" t="str">
        <f t="shared" si="72"/>
        <v>N/A</v>
      </c>
      <c r="AE170" s="3" t="str">
        <f t="shared" si="73"/>
        <v>N/A</v>
      </c>
      <c r="AF170" s="3" t="str">
        <f t="shared" si="74"/>
        <v>N/A</v>
      </c>
      <c r="AG170" s="3" t="str">
        <f t="shared" si="75"/>
        <v>N/A</v>
      </c>
      <c r="AH170" s="3" t="str">
        <f t="shared" si="76"/>
        <v>N/A</v>
      </c>
      <c r="AI170" s="3" t="str">
        <f t="shared" si="77"/>
        <v>N/A</v>
      </c>
    </row>
    <row r="171" spans="1:35" x14ac:dyDescent="0.35">
      <c r="A171" t="s">
        <v>175</v>
      </c>
      <c r="B171" t="s">
        <v>227</v>
      </c>
      <c r="C171" t="s">
        <v>685</v>
      </c>
      <c r="D171" t="s">
        <v>112</v>
      </c>
      <c r="E171">
        <v>87</v>
      </c>
      <c r="F171" t="s">
        <v>1673</v>
      </c>
      <c r="G171">
        <v>0.02</v>
      </c>
      <c r="H171" t="s">
        <v>1197</v>
      </c>
      <c r="I171" s="3" t="str">
        <f t="shared" si="78"/>
        <v>not eligible</v>
      </c>
      <c r="J171" s="3" t="str">
        <f t="shared" si="79"/>
        <v>N/A</v>
      </c>
      <c r="K171" s="3" t="str">
        <f t="shared" si="80"/>
        <v>not eligible</v>
      </c>
      <c r="L171" s="3" t="str">
        <f t="shared" si="54"/>
        <v>not eligible</v>
      </c>
      <c r="M171" s="3" t="str">
        <f t="shared" si="55"/>
        <v>not eligible</v>
      </c>
      <c r="N171" s="3" t="str">
        <f t="shared" si="56"/>
        <v>not eligible</v>
      </c>
      <c r="O171" s="3" t="str">
        <f t="shared" si="57"/>
        <v>N/A</v>
      </c>
      <c r="P171" s="3" t="str">
        <f t="shared" si="58"/>
        <v>N/A</v>
      </c>
      <c r="Q171" s="3" t="str">
        <f t="shared" si="59"/>
        <v>N/A</v>
      </c>
      <c r="R171" s="3" t="str">
        <f t="shared" si="60"/>
        <v>not eligible</v>
      </c>
      <c r="S171" s="3" t="str">
        <f t="shared" si="61"/>
        <v>N/A</v>
      </c>
      <c r="T171" s="3" t="str">
        <f t="shared" si="62"/>
        <v>N/A</v>
      </c>
      <c r="U171" s="3" t="str">
        <f t="shared" si="63"/>
        <v>N/A</v>
      </c>
      <c r="V171" s="3" t="str">
        <f t="shared" si="64"/>
        <v>N/A</v>
      </c>
      <c r="W171" s="3" t="str">
        <f t="shared" si="65"/>
        <v>N/A</v>
      </c>
      <c r="X171" s="3" t="str">
        <f t="shared" si="66"/>
        <v>N/A</v>
      </c>
      <c r="Y171" s="3" t="str">
        <f t="shared" si="67"/>
        <v>N/A</v>
      </c>
      <c r="Z171" s="3" t="str">
        <f t="shared" si="68"/>
        <v>N/A</v>
      </c>
      <c r="AA171" s="3" t="str">
        <f t="shared" si="69"/>
        <v>N/A</v>
      </c>
      <c r="AB171" s="3" t="str">
        <f t="shared" si="70"/>
        <v>N/A</v>
      </c>
      <c r="AC171" s="3" t="str">
        <f t="shared" si="71"/>
        <v>N/A</v>
      </c>
      <c r="AD171" s="3" t="str">
        <f t="shared" si="72"/>
        <v>N/A</v>
      </c>
      <c r="AE171" s="3" t="str">
        <f t="shared" si="73"/>
        <v>N/A</v>
      </c>
      <c r="AF171" s="3" t="str">
        <f t="shared" si="74"/>
        <v>N/A</v>
      </c>
      <c r="AG171" s="3" t="str">
        <f t="shared" si="75"/>
        <v>N/A</v>
      </c>
      <c r="AH171" s="3" t="str">
        <f t="shared" si="76"/>
        <v>N/A</v>
      </c>
      <c r="AI171" s="3" t="str">
        <f t="shared" si="77"/>
        <v>N/A</v>
      </c>
    </row>
    <row r="172" spans="1:35" x14ac:dyDescent="0.35">
      <c r="A172" t="s">
        <v>175</v>
      </c>
      <c r="B172" t="s">
        <v>227</v>
      </c>
      <c r="C172" t="s">
        <v>704</v>
      </c>
      <c r="D172" t="s">
        <v>98</v>
      </c>
      <c r="E172" s="1">
        <v>7915</v>
      </c>
      <c r="F172" t="s">
        <v>1679</v>
      </c>
      <c r="G172">
        <v>1.73</v>
      </c>
      <c r="H172" t="s">
        <v>1197</v>
      </c>
      <c r="I172" s="3" t="str">
        <f t="shared" si="78"/>
        <v>not eligible</v>
      </c>
      <c r="J172" s="3" t="str">
        <f t="shared" si="79"/>
        <v>N/A</v>
      </c>
      <c r="K172" s="3" t="str">
        <f t="shared" si="80"/>
        <v>not eligible</v>
      </c>
      <c r="L172" s="3" t="str">
        <f t="shared" si="54"/>
        <v>not eligible</v>
      </c>
      <c r="M172" s="3" t="str">
        <f t="shared" si="55"/>
        <v>not eligible</v>
      </c>
      <c r="N172" s="3" t="str">
        <f t="shared" si="56"/>
        <v>not eligible</v>
      </c>
      <c r="O172" s="3" t="str">
        <f t="shared" si="57"/>
        <v>N/A</v>
      </c>
      <c r="P172" s="3" t="str">
        <f t="shared" si="58"/>
        <v>N/A</v>
      </c>
      <c r="Q172" s="3" t="str">
        <f t="shared" si="59"/>
        <v>N/A</v>
      </c>
      <c r="R172" s="3" t="str">
        <f t="shared" si="60"/>
        <v>N/A</v>
      </c>
      <c r="S172" s="3" t="str">
        <f t="shared" si="61"/>
        <v>N/A</v>
      </c>
      <c r="T172" s="3" t="str">
        <f t="shared" si="62"/>
        <v>N/A</v>
      </c>
      <c r="U172" s="3" t="str">
        <f t="shared" si="63"/>
        <v>N/A</v>
      </c>
      <c r="V172" s="3" t="str">
        <f t="shared" si="64"/>
        <v>N/A</v>
      </c>
      <c r="W172" s="3" t="str">
        <f t="shared" si="65"/>
        <v>N/A</v>
      </c>
      <c r="X172" s="3" t="str">
        <f t="shared" si="66"/>
        <v>N/A</v>
      </c>
      <c r="Y172" s="3" t="str">
        <f t="shared" si="67"/>
        <v>N/A</v>
      </c>
      <c r="Z172" s="3" t="str">
        <f t="shared" si="68"/>
        <v>N/A</v>
      </c>
      <c r="AA172" s="3" t="str">
        <f t="shared" si="69"/>
        <v>not eligible</v>
      </c>
      <c r="AB172" s="3" t="str">
        <f t="shared" si="70"/>
        <v>N/A</v>
      </c>
      <c r="AC172" s="3" t="str">
        <f t="shared" si="71"/>
        <v>N/A</v>
      </c>
      <c r="AD172" s="3" t="str">
        <f t="shared" si="72"/>
        <v>N/A</v>
      </c>
      <c r="AE172" s="3" t="str">
        <f t="shared" si="73"/>
        <v>N/A</v>
      </c>
      <c r="AF172" s="3" t="str">
        <f t="shared" si="74"/>
        <v>N/A</v>
      </c>
      <c r="AG172" s="3" t="str">
        <f t="shared" si="75"/>
        <v>N/A</v>
      </c>
      <c r="AH172" s="3" t="str">
        <f t="shared" si="76"/>
        <v>N/A</v>
      </c>
      <c r="AI172" s="3" t="str">
        <f t="shared" si="77"/>
        <v>N/A</v>
      </c>
    </row>
    <row r="173" spans="1:35" x14ac:dyDescent="0.35">
      <c r="A173" t="s">
        <v>175</v>
      </c>
      <c r="B173" t="s">
        <v>227</v>
      </c>
      <c r="C173" t="s">
        <v>396</v>
      </c>
      <c r="D173" t="s">
        <v>98</v>
      </c>
      <c r="E173">
        <v>44</v>
      </c>
      <c r="F173" t="s">
        <v>1671</v>
      </c>
      <c r="G173">
        <v>0.01</v>
      </c>
      <c r="H173" t="s">
        <v>1197</v>
      </c>
      <c r="I173" s="3" t="str">
        <f t="shared" si="78"/>
        <v>not eligible</v>
      </c>
      <c r="J173" s="3" t="str">
        <f t="shared" si="79"/>
        <v>N/A</v>
      </c>
      <c r="K173" s="3" t="str">
        <f t="shared" si="80"/>
        <v>not eligible</v>
      </c>
      <c r="L173" s="3" t="str">
        <f t="shared" si="54"/>
        <v>not eligible</v>
      </c>
      <c r="M173" s="3" t="str">
        <f t="shared" si="55"/>
        <v>not eligible</v>
      </c>
      <c r="N173" s="3" t="str">
        <f t="shared" si="56"/>
        <v>not eligible</v>
      </c>
      <c r="O173" s="3" t="str">
        <f t="shared" si="57"/>
        <v>N/A</v>
      </c>
      <c r="P173" s="3" t="str">
        <f t="shared" si="58"/>
        <v>N/A</v>
      </c>
      <c r="Q173" s="3" t="str">
        <f t="shared" si="59"/>
        <v>N/A</v>
      </c>
      <c r="R173" s="3" t="str">
        <f t="shared" si="60"/>
        <v>N/A</v>
      </c>
      <c r="S173" s="3" t="str">
        <f t="shared" si="61"/>
        <v>N/A</v>
      </c>
      <c r="T173" s="3" t="str">
        <f t="shared" si="62"/>
        <v>N/A</v>
      </c>
      <c r="U173" s="3" t="str">
        <f t="shared" si="63"/>
        <v>N/A</v>
      </c>
      <c r="V173" s="3" t="str">
        <f t="shared" si="64"/>
        <v>N/A</v>
      </c>
      <c r="W173" s="3" t="str">
        <f t="shared" si="65"/>
        <v>N/A</v>
      </c>
      <c r="X173" s="3" t="str">
        <f t="shared" si="66"/>
        <v>N/A</v>
      </c>
      <c r="Y173" s="3" t="str">
        <f t="shared" si="67"/>
        <v>N/A</v>
      </c>
      <c r="Z173" s="3" t="str">
        <f t="shared" si="68"/>
        <v>N/A</v>
      </c>
      <c r="AA173" s="3" t="str">
        <f t="shared" si="69"/>
        <v>not eligible</v>
      </c>
      <c r="AB173" s="3" t="str">
        <f t="shared" si="70"/>
        <v>N/A</v>
      </c>
      <c r="AC173" s="3" t="str">
        <f t="shared" si="71"/>
        <v>N/A</v>
      </c>
      <c r="AD173" s="3" t="str">
        <f t="shared" si="72"/>
        <v>N/A</v>
      </c>
      <c r="AE173" s="3" t="str">
        <f t="shared" si="73"/>
        <v>N/A</v>
      </c>
      <c r="AF173" s="3" t="str">
        <f t="shared" si="74"/>
        <v>N/A</v>
      </c>
      <c r="AG173" s="3" t="str">
        <f t="shared" si="75"/>
        <v>N/A</v>
      </c>
      <c r="AH173" s="3" t="str">
        <f t="shared" si="76"/>
        <v>N/A</v>
      </c>
      <c r="AI173" s="3" t="str">
        <f t="shared" si="77"/>
        <v>N/A</v>
      </c>
    </row>
    <row r="174" spans="1:35" x14ac:dyDescent="0.35">
      <c r="A174" t="s">
        <v>175</v>
      </c>
      <c r="B174" t="s">
        <v>227</v>
      </c>
      <c r="C174" t="s">
        <v>622</v>
      </c>
      <c r="D174" t="s">
        <v>134</v>
      </c>
      <c r="E174" s="1">
        <v>4100</v>
      </c>
      <c r="F174" t="s">
        <v>1646</v>
      </c>
      <c r="G174">
        <v>0.9</v>
      </c>
      <c r="H174" t="s">
        <v>1197</v>
      </c>
      <c r="I174" s="3" t="str">
        <f t="shared" si="78"/>
        <v>not eligible</v>
      </c>
      <c r="J174" s="3" t="str">
        <f t="shared" si="79"/>
        <v>N/A</v>
      </c>
      <c r="K174" s="3" t="str">
        <f t="shared" si="80"/>
        <v>not eligible</v>
      </c>
      <c r="L174" s="3" t="str">
        <f t="shared" si="54"/>
        <v>not eligible</v>
      </c>
      <c r="M174" s="3" t="str">
        <f t="shared" si="55"/>
        <v>not eligible</v>
      </c>
      <c r="N174" s="3" t="str">
        <f t="shared" si="56"/>
        <v>not eligible</v>
      </c>
      <c r="O174" s="3" t="str">
        <f t="shared" si="57"/>
        <v>N/A</v>
      </c>
      <c r="P174" s="3" t="str">
        <f t="shared" si="58"/>
        <v>N/A</v>
      </c>
      <c r="Q174" s="3" t="str">
        <f t="shared" si="59"/>
        <v>N/A</v>
      </c>
      <c r="R174" s="3" t="str">
        <f t="shared" si="60"/>
        <v>N/A</v>
      </c>
      <c r="S174" s="3" t="str">
        <f t="shared" si="61"/>
        <v>N/A</v>
      </c>
      <c r="T174" s="3" t="str">
        <f t="shared" si="62"/>
        <v>N/A</v>
      </c>
      <c r="U174" s="3" t="str">
        <f t="shared" si="63"/>
        <v>N/A</v>
      </c>
      <c r="V174" s="3" t="str">
        <f t="shared" si="64"/>
        <v>N/A</v>
      </c>
      <c r="W174" s="3" t="str">
        <f t="shared" si="65"/>
        <v>N/A</v>
      </c>
      <c r="X174" s="3" t="str">
        <f t="shared" si="66"/>
        <v>N/A</v>
      </c>
      <c r="Y174" s="3" t="str">
        <f t="shared" si="67"/>
        <v>N/A</v>
      </c>
      <c r="Z174" s="3" t="str">
        <f t="shared" si="68"/>
        <v>N/A</v>
      </c>
      <c r="AA174" s="3" t="str">
        <f t="shared" si="69"/>
        <v>N/A</v>
      </c>
      <c r="AB174" s="3" t="str">
        <f t="shared" si="70"/>
        <v>N/A</v>
      </c>
      <c r="AC174" s="3" t="str">
        <f t="shared" si="71"/>
        <v>N/A</v>
      </c>
      <c r="AD174" s="3" t="str">
        <f t="shared" si="72"/>
        <v>not eligible</v>
      </c>
      <c r="AE174" s="3" t="str">
        <f t="shared" si="73"/>
        <v>N/A</v>
      </c>
      <c r="AF174" s="3" t="str">
        <f t="shared" si="74"/>
        <v>N/A</v>
      </c>
      <c r="AG174" s="3" t="str">
        <f t="shared" si="75"/>
        <v>N/A</v>
      </c>
      <c r="AH174" s="3" t="str">
        <f t="shared" si="76"/>
        <v>N/A</v>
      </c>
      <c r="AI174" s="3" t="str">
        <f t="shared" si="77"/>
        <v>N/A</v>
      </c>
    </row>
    <row r="175" spans="1:35" x14ac:dyDescent="0.35">
      <c r="A175" t="s">
        <v>175</v>
      </c>
      <c r="B175" t="s">
        <v>227</v>
      </c>
      <c r="C175" t="s">
        <v>875</v>
      </c>
      <c r="D175" t="s">
        <v>134</v>
      </c>
      <c r="E175">
        <v>22</v>
      </c>
      <c r="F175" t="s">
        <v>1722</v>
      </c>
      <c r="G175">
        <v>0</v>
      </c>
      <c r="H175" t="s">
        <v>1197</v>
      </c>
      <c r="I175" s="3" t="str">
        <f t="shared" si="78"/>
        <v>not eligible</v>
      </c>
      <c r="J175" s="3" t="str">
        <f t="shared" si="79"/>
        <v>N/A</v>
      </c>
      <c r="K175" s="3" t="str">
        <f t="shared" si="80"/>
        <v>not eligible</v>
      </c>
      <c r="L175" s="3" t="str">
        <f t="shared" si="54"/>
        <v>not eligible</v>
      </c>
      <c r="M175" s="3" t="str">
        <f t="shared" si="55"/>
        <v>not eligible</v>
      </c>
      <c r="N175" s="3" t="str">
        <f t="shared" si="56"/>
        <v>not eligible</v>
      </c>
      <c r="O175" s="3" t="str">
        <f t="shared" si="57"/>
        <v>N/A</v>
      </c>
      <c r="P175" s="3" t="str">
        <f t="shared" si="58"/>
        <v>N/A</v>
      </c>
      <c r="Q175" s="3" t="str">
        <f t="shared" si="59"/>
        <v>N/A</v>
      </c>
      <c r="R175" s="3" t="str">
        <f t="shared" si="60"/>
        <v>N/A</v>
      </c>
      <c r="S175" s="3" t="str">
        <f t="shared" si="61"/>
        <v>N/A</v>
      </c>
      <c r="T175" s="3" t="str">
        <f t="shared" si="62"/>
        <v>N/A</v>
      </c>
      <c r="U175" s="3" t="str">
        <f t="shared" si="63"/>
        <v>N/A</v>
      </c>
      <c r="V175" s="3" t="str">
        <f t="shared" si="64"/>
        <v>N/A</v>
      </c>
      <c r="W175" s="3" t="str">
        <f t="shared" si="65"/>
        <v>N/A</v>
      </c>
      <c r="X175" s="3" t="str">
        <f t="shared" si="66"/>
        <v>N/A</v>
      </c>
      <c r="Y175" s="3" t="str">
        <f t="shared" si="67"/>
        <v>N/A</v>
      </c>
      <c r="Z175" s="3" t="str">
        <f t="shared" si="68"/>
        <v>N/A</v>
      </c>
      <c r="AA175" s="3" t="str">
        <f t="shared" si="69"/>
        <v>N/A</v>
      </c>
      <c r="AB175" s="3" t="str">
        <f t="shared" si="70"/>
        <v>N/A</v>
      </c>
      <c r="AC175" s="3" t="str">
        <f t="shared" si="71"/>
        <v>N/A</v>
      </c>
      <c r="AD175" s="3" t="str">
        <f t="shared" si="72"/>
        <v>not eligible</v>
      </c>
      <c r="AE175" s="3" t="str">
        <f t="shared" si="73"/>
        <v>N/A</v>
      </c>
      <c r="AF175" s="3" t="str">
        <f t="shared" si="74"/>
        <v>N/A</v>
      </c>
      <c r="AG175" s="3" t="str">
        <f t="shared" si="75"/>
        <v>N/A</v>
      </c>
      <c r="AH175" s="3" t="str">
        <f t="shared" si="76"/>
        <v>N/A</v>
      </c>
      <c r="AI175" s="3" t="str">
        <f t="shared" si="77"/>
        <v>N/A</v>
      </c>
    </row>
    <row r="176" spans="1:35" x14ac:dyDescent="0.35">
      <c r="A176" t="s">
        <v>175</v>
      </c>
      <c r="B176" t="s">
        <v>227</v>
      </c>
      <c r="C176" t="s">
        <v>741</v>
      </c>
      <c r="D176" t="s">
        <v>147</v>
      </c>
      <c r="E176" s="1">
        <v>1240</v>
      </c>
      <c r="F176" t="s">
        <v>1676</v>
      </c>
      <c r="G176">
        <v>0.27</v>
      </c>
      <c r="H176" t="s">
        <v>1197</v>
      </c>
      <c r="I176" s="3" t="str">
        <f t="shared" si="78"/>
        <v>not eligible</v>
      </c>
      <c r="J176" s="3" t="str">
        <f t="shared" si="79"/>
        <v>N/A</v>
      </c>
      <c r="K176" s="3" t="str">
        <f t="shared" si="80"/>
        <v>not eligible</v>
      </c>
      <c r="L176" s="3" t="str">
        <f t="shared" si="54"/>
        <v>not eligible</v>
      </c>
      <c r="M176" s="3" t="str">
        <f t="shared" si="55"/>
        <v>not eligible</v>
      </c>
      <c r="N176" s="3" t="str">
        <f t="shared" si="56"/>
        <v>not eligible</v>
      </c>
      <c r="O176" s="3" t="str">
        <f t="shared" si="57"/>
        <v>N/A</v>
      </c>
      <c r="P176" s="3" t="str">
        <f t="shared" si="58"/>
        <v>N/A</v>
      </c>
      <c r="Q176" s="3" t="str">
        <f t="shared" si="59"/>
        <v>N/A</v>
      </c>
      <c r="R176" s="3" t="str">
        <f t="shared" si="60"/>
        <v>N/A</v>
      </c>
      <c r="S176" s="3" t="str">
        <f t="shared" si="61"/>
        <v>N/A</v>
      </c>
      <c r="T176" s="3" t="str">
        <f t="shared" si="62"/>
        <v>N/A</v>
      </c>
      <c r="U176" s="3" t="str">
        <f t="shared" si="63"/>
        <v>N/A</v>
      </c>
      <c r="V176" s="3" t="str">
        <f t="shared" si="64"/>
        <v>N/A</v>
      </c>
      <c r="W176" s="3" t="str">
        <f t="shared" si="65"/>
        <v>N/A</v>
      </c>
      <c r="X176" s="3" t="str">
        <f t="shared" si="66"/>
        <v>N/A</v>
      </c>
      <c r="Y176" s="3" t="str">
        <f t="shared" si="67"/>
        <v>N/A</v>
      </c>
      <c r="Z176" s="3" t="str">
        <f t="shared" si="68"/>
        <v>N/A</v>
      </c>
      <c r="AA176" s="3" t="str">
        <f t="shared" si="69"/>
        <v>N/A</v>
      </c>
      <c r="AB176" s="3" t="str">
        <f t="shared" si="70"/>
        <v>N/A</v>
      </c>
      <c r="AC176" s="3" t="str">
        <f t="shared" si="71"/>
        <v>N/A</v>
      </c>
      <c r="AD176" s="3" t="str">
        <f t="shared" si="72"/>
        <v>N/A</v>
      </c>
      <c r="AE176" s="3" t="str">
        <f t="shared" si="73"/>
        <v>N/A</v>
      </c>
      <c r="AF176" s="3" t="str">
        <f t="shared" si="74"/>
        <v>not eligible</v>
      </c>
      <c r="AG176" s="3" t="str">
        <f t="shared" si="75"/>
        <v>N/A</v>
      </c>
      <c r="AH176" s="3" t="str">
        <f t="shared" si="76"/>
        <v>N/A</v>
      </c>
      <c r="AI176" s="3" t="str">
        <f t="shared" si="77"/>
        <v>N/A</v>
      </c>
    </row>
    <row r="177" spans="1:35" x14ac:dyDescent="0.35">
      <c r="A177" t="s">
        <v>175</v>
      </c>
      <c r="B177" t="s">
        <v>227</v>
      </c>
      <c r="C177" t="s">
        <v>789</v>
      </c>
      <c r="D177" t="s">
        <v>147</v>
      </c>
      <c r="E177">
        <v>85</v>
      </c>
      <c r="F177" t="s">
        <v>1673</v>
      </c>
      <c r="G177">
        <v>0.02</v>
      </c>
      <c r="H177" t="s">
        <v>1197</v>
      </c>
      <c r="I177" s="3" t="str">
        <f t="shared" si="78"/>
        <v>not eligible</v>
      </c>
      <c r="J177" s="3" t="str">
        <f t="shared" si="79"/>
        <v>N/A</v>
      </c>
      <c r="K177" s="3" t="str">
        <f t="shared" si="80"/>
        <v>not eligible</v>
      </c>
      <c r="L177" s="3" t="str">
        <f t="shared" si="54"/>
        <v>not eligible</v>
      </c>
      <c r="M177" s="3" t="str">
        <f t="shared" si="55"/>
        <v>not eligible</v>
      </c>
      <c r="N177" s="3" t="str">
        <f t="shared" si="56"/>
        <v>not eligible</v>
      </c>
      <c r="O177" s="3" t="str">
        <f t="shared" si="57"/>
        <v>N/A</v>
      </c>
      <c r="P177" s="3" t="str">
        <f t="shared" si="58"/>
        <v>N/A</v>
      </c>
      <c r="Q177" s="3" t="str">
        <f t="shared" si="59"/>
        <v>N/A</v>
      </c>
      <c r="R177" s="3" t="str">
        <f t="shared" si="60"/>
        <v>N/A</v>
      </c>
      <c r="S177" s="3" t="str">
        <f t="shared" si="61"/>
        <v>N/A</v>
      </c>
      <c r="T177" s="3" t="str">
        <f t="shared" si="62"/>
        <v>N/A</v>
      </c>
      <c r="U177" s="3" t="str">
        <f t="shared" si="63"/>
        <v>N/A</v>
      </c>
      <c r="V177" s="3" t="str">
        <f t="shared" si="64"/>
        <v>N/A</v>
      </c>
      <c r="W177" s="3" t="str">
        <f t="shared" si="65"/>
        <v>N/A</v>
      </c>
      <c r="X177" s="3" t="str">
        <f t="shared" si="66"/>
        <v>N/A</v>
      </c>
      <c r="Y177" s="3" t="str">
        <f t="shared" si="67"/>
        <v>N/A</v>
      </c>
      <c r="Z177" s="3" t="str">
        <f t="shared" si="68"/>
        <v>N/A</v>
      </c>
      <c r="AA177" s="3" t="str">
        <f t="shared" si="69"/>
        <v>N/A</v>
      </c>
      <c r="AB177" s="3" t="str">
        <f t="shared" si="70"/>
        <v>N/A</v>
      </c>
      <c r="AC177" s="3" t="str">
        <f t="shared" si="71"/>
        <v>N/A</v>
      </c>
      <c r="AD177" s="3" t="str">
        <f t="shared" si="72"/>
        <v>N/A</v>
      </c>
      <c r="AE177" s="3" t="str">
        <f t="shared" si="73"/>
        <v>N/A</v>
      </c>
      <c r="AF177" s="3" t="str">
        <f t="shared" si="74"/>
        <v>not eligible</v>
      </c>
      <c r="AG177" s="3" t="str">
        <f t="shared" si="75"/>
        <v>N/A</v>
      </c>
      <c r="AH177" s="3" t="str">
        <f t="shared" si="76"/>
        <v>N/A</v>
      </c>
      <c r="AI177" s="3" t="str">
        <f t="shared" si="77"/>
        <v>N/A</v>
      </c>
    </row>
    <row r="178" spans="1:35" x14ac:dyDescent="0.35">
      <c r="A178" t="s">
        <v>175</v>
      </c>
      <c r="B178" t="s">
        <v>227</v>
      </c>
      <c r="C178" t="s">
        <v>711</v>
      </c>
      <c r="D178" t="s">
        <v>107</v>
      </c>
      <c r="E178" s="1">
        <v>3029</v>
      </c>
      <c r="F178" t="s">
        <v>1558</v>
      </c>
      <c r="G178">
        <v>0.66</v>
      </c>
      <c r="H178" t="s">
        <v>1197</v>
      </c>
      <c r="I178" s="3" t="str">
        <f t="shared" si="78"/>
        <v>not eligible</v>
      </c>
      <c r="J178" s="3" t="str">
        <f t="shared" si="79"/>
        <v>N/A</v>
      </c>
      <c r="K178" s="3" t="str">
        <f t="shared" si="80"/>
        <v>not eligible</v>
      </c>
      <c r="L178" s="3" t="str">
        <f t="shared" si="54"/>
        <v>not eligible</v>
      </c>
      <c r="M178" s="3" t="str">
        <f t="shared" si="55"/>
        <v>not eligible</v>
      </c>
      <c r="N178" s="3" t="str">
        <f t="shared" si="56"/>
        <v>not eligible</v>
      </c>
      <c r="O178" s="3" t="str">
        <f t="shared" si="57"/>
        <v>N/A</v>
      </c>
      <c r="P178" s="3" t="str">
        <f t="shared" si="58"/>
        <v>N/A</v>
      </c>
      <c r="Q178" s="3" t="str">
        <f t="shared" si="59"/>
        <v>N/A</v>
      </c>
      <c r="R178" s="3" t="str">
        <f t="shared" si="60"/>
        <v>N/A</v>
      </c>
      <c r="S178" s="3" t="str">
        <f t="shared" si="61"/>
        <v>N/A</v>
      </c>
      <c r="T178" s="3" t="str">
        <f t="shared" si="62"/>
        <v>N/A</v>
      </c>
      <c r="U178" s="3" t="str">
        <f t="shared" si="63"/>
        <v>not eligible</v>
      </c>
      <c r="V178" s="3" t="str">
        <f t="shared" si="64"/>
        <v>N/A</v>
      </c>
      <c r="W178" s="3" t="str">
        <f t="shared" si="65"/>
        <v>N/A</v>
      </c>
      <c r="X178" s="3" t="str">
        <f t="shared" si="66"/>
        <v>N/A</v>
      </c>
      <c r="Y178" s="3" t="str">
        <f t="shared" si="67"/>
        <v>N/A</v>
      </c>
      <c r="Z178" s="3" t="str">
        <f t="shared" si="68"/>
        <v>N/A</v>
      </c>
      <c r="AA178" s="3" t="str">
        <f t="shared" si="69"/>
        <v>N/A</v>
      </c>
      <c r="AB178" s="3" t="str">
        <f t="shared" si="70"/>
        <v>N/A</v>
      </c>
      <c r="AC178" s="3" t="str">
        <f t="shared" si="71"/>
        <v>N/A</v>
      </c>
      <c r="AD178" s="3" t="str">
        <f t="shared" si="72"/>
        <v>N/A</v>
      </c>
      <c r="AE178" s="3" t="str">
        <f t="shared" si="73"/>
        <v>N/A</v>
      </c>
      <c r="AF178" s="3" t="str">
        <f t="shared" si="74"/>
        <v>N/A</v>
      </c>
      <c r="AG178" s="3" t="str">
        <f t="shared" si="75"/>
        <v>N/A</v>
      </c>
      <c r="AH178" s="3" t="str">
        <f t="shared" si="76"/>
        <v>N/A</v>
      </c>
      <c r="AI178" s="3" t="str">
        <f t="shared" si="77"/>
        <v>N/A</v>
      </c>
    </row>
    <row r="179" spans="1:35" x14ac:dyDescent="0.35">
      <c r="A179" t="s">
        <v>175</v>
      </c>
      <c r="B179" t="s">
        <v>227</v>
      </c>
      <c r="C179" t="s">
        <v>356</v>
      </c>
      <c r="D179" t="s">
        <v>107</v>
      </c>
      <c r="E179">
        <v>145</v>
      </c>
      <c r="F179" t="s">
        <v>1666</v>
      </c>
      <c r="G179">
        <v>0.03</v>
      </c>
      <c r="H179" t="s">
        <v>1197</v>
      </c>
      <c r="I179" s="3" t="str">
        <f t="shared" si="78"/>
        <v>not eligible</v>
      </c>
      <c r="J179" s="3" t="str">
        <f t="shared" si="79"/>
        <v>N/A</v>
      </c>
      <c r="K179" s="3" t="str">
        <f t="shared" si="80"/>
        <v>not eligible</v>
      </c>
      <c r="L179" s="3" t="str">
        <f t="shared" si="54"/>
        <v>not eligible</v>
      </c>
      <c r="M179" s="3" t="str">
        <f t="shared" si="55"/>
        <v>not eligible</v>
      </c>
      <c r="N179" s="3" t="str">
        <f t="shared" si="56"/>
        <v>not eligible</v>
      </c>
      <c r="O179" s="3" t="str">
        <f t="shared" si="57"/>
        <v>N/A</v>
      </c>
      <c r="P179" s="3" t="str">
        <f t="shared" si="58"/>
        <v>N/A</v>
      </c>
      <c r="Q179" s="3" t="str">
        <f t="shared" si="59"/>
        <v>N/A</v>
      </c>
      <c r="R179" s="3" t="str">
        <f t="shared" si="60"/>
        <v>N/A</v>
      </c>
      <c r="S179" s="3" t="str">
        <f t="shared" si="61"/>
        <v>N/A</v>
      </c>
      <c r="T179" s="3" t="str">
        <f t="shared" si="62"/>
        <v>N/A</v>
      </c>
      <c r="U179" s="3" t="str">
        <f t="shared" si="63"/>
        <v>not eligible</v>
      </c>
      <c r="V179" s="3" t="str">
        <f t="shared" si="64"/>
        <v>N/A</v>
      </c>
      <c r="W179" s="3" t="str">
        <f t="shared" si="65"/>
        <v>N/A</v>
      </c>
      <c r="X179" s="3" t="str">
        <f t="shared" si="66"/>
        <v>N/A</v>
      </c>
      <c r="Y179" s="3" t="str">
        <f t="shared" si="67"/>
        <v>N/A</v>
      </c>
      <c r="Z179" s="3" t="str">
        <f t="shared" si="68"/>
        <v>N/A</v>
      </c>
      <c r="AA179" s="3" t="str">
        <f t="shared" si="69"/>
        <v>N/A</v>
      </c>
      <c r="AB179" s="3" t="str">
        <f t="shared" si="70"/>
        <v>N/A</v>
      </c>
      <c r="AC179" s="3" t="str">
        <f t="shared" si="71"/>
        <v>N/A</v>
      </c>
      <c r="AD179" s="3" t="str">
        <f t="shared" si="72"/>
        <v>N/A</v>
      </c>
      <c r="AE179" s="3" t="str">
        <f t="shared" si="73"/>
        <v>N/A</v>
      </c>
      <c r="AF179" s="3" t="str">
        <f t="shared" si="74"/>
        <v>N/A</v>
      </c>
      <c r="AG179" s="3" t="str">
        <f t="shared" si="75"/>
        <v>N/A</v>
      </c>
      <c r="AH179" s="3" t="str">
        <f t="shared" si="76"/>
        <v>N/A</v>
      </c>
      <c r="AI179" s="3" t="str">
        <f t="shared" si="77"/>
        <v>N/A</v>
      </c>
    </row>
    <row r="180" spans="1:35" x14ac:dyDescent="0.35">
      <c r="A180" t="s">
        <v>175</v>
      </c>
      <c r="B180" t="s">
        <v>227</v>
      </c>
      <c r="C180" t="s">
        <v>730</v>
      </c>
      <c r="D180" t="s">
        <v>118</v>
      </c>
      <c r="E180" s="1">
        <v>140522</v>
      </c>
      <c r="F180" t="s">
        <v>1742</v>
      </c>
      <c r="G180">
        <v>30.77</v>
      </c>
      <c r="H180" t="s">
        <v>187</v>
      </c>
      <c r="I180" s="3">
        <f t="shared" si="78"/>
        <v>429997.32</v>
      </c>
      <c r="J180" s="3" t="str">
        <f t="shared" si="79"/>
        <v>N/A</v>
      </c>
      <c r="K180" s="3">
        <f t="shared" si="80"/>
        <v>421566</v>
      </c>
      <c r="L180" s="3">
        <f t="shared" si="54"/>
        <v>429997.32</v>
      </c>
      <c r="M180" s="3">
        <f t="shared" si="55"/>
        <v>438428.64</v>
      </c>
      <c r="N180" s="3">
        <f t="shared" si="56"/>
        <v>444049.52</v>
      </c>
      <c r="O180" s="3" t="str">
        <f t="shared" si="57"/>
        <v>N/A</v>
      </c>
      <c r="P180" s="3">
        <f t="shared" si="58"/>
        <v>429997.32</v>
      </c>
      <c r="Q180" s="3" t="str">
        <f t="shared" si="59"/>
        <v>N/A</v>
      </c>
      <c r="R180" s="3" t="str">
        <f t="shared" si="60"/>
        <v>N/A</v>
      </c>
      <c r="S180" s="3" t="str">
        <f t="shared" si="61"/>
        <v>N/A</v>
      </c>
      <c r="T180" s="3" t="str">
        <f t="shared" si="62"/>
        <v>N/A</v>
      </c>
      <c r="U180" s="3" t="str">
        <f t="shared" si="63"/>
        <v>N/A</v>
      </c>
      <c r="V180" s="3" t="str">
        <f t="shared" si="64"/>
        <v>N/A</v>
      </c>
      <c r="W180" s="3" t="str">
        <f t="shared" si="65"/>
        <v>N/A</v>
      </c>
      <c r="X180" s="3" t="str">
        <f t="shared" si="66"/>
        <v>N/A</v>
      </c>
      <c r="Y180" s="3" t="str">
        <f t="shared" si="67"/>
        <v>N/A</v>
      </c>
      <c r="Z180" s="3" t="str">
        <f t="shared" si="68"/>
        <v>N/A</v>
      </c>
      <c r="AA180" s="3" t="str">
        <f t="shared" si="69"/>
        <v>N/A</v>
      </c>
      <c r="AB180" s="3" t="str">
        <f t="shared" si="70"/>
        <v>N/A</v>
      </c>
      <c r="AC180" s="3" t="str">
        <f t="shared" si="71"/>
        <v>N/A</v>
      </c>
      <c r="AD180" s="3" t="str">
        <f t="shared" si="72"/>
        <v>N/A</v>
      </c>
      <c r="AE180" s="3" t="str">
        <f t="shared" si="73"/>
        <v>N/A</v>
      </c>
      <c r="AF180" s="3" t="str">
        <f t="shared" si="74"/>
        <v>N/A</v>
      </c>
      <c r="AG180" s="3" t="str">
        <f t="shared" si="75"/>
        <v>N/A</v>
      </c>
      <c r="AH180" s="3" t="str">
        <f t="shared" si="76"/>
        <v>N/A</v>
      </c>
      <c r="AI180" s="3" t="str">
        <f t="shared" si="77"/>
        <v>N/A</v>
      </c>
    </row>
    <row r="181" spans="1:35" x14ac:dyDescent="0.35">
      <c r="A181" t="s">
        <v>175</v>
      </c>
      <c r="B181" t="s">
        <v>227</v>
      </c>
      <c r="C181" t="s">
        <v>874</v>
      </c>
      <c r="D181" t="s">
        <v>123</v>
      </c>
      <c r="E181">
        <v>889</v>
      </c>
      <c r="F181" t="s">
        <v>1705</v>
      </c>
      <c r="G181">
        <v>0.19</v>
      </c>
      <c r="H181" t="s">
        <v>1197</v>
      </c>
      <c r="I181" s="3" t="str">
        <f t="shared" si="78"/>
        <v>not eligible</v>
      </c>
      <c r="J181" s="3" t="str">
        <f t="shared" si="79"/>
        <v>N/A</v>
      </c>
      <c r="K181" s="3" t="str">
        <f t="shared" si="80"/>
        <v>not eligible</v>
      </c>
      <c r="L181" s="3" t="str">
        <f t="shared" si="54"/>
        <v>not eligible</v>
      </c>
      <c r="M181" s="3" t="str">
        <f t="shared" si="55"/>
        <v>not eligible</v>
      </c>
      <c r="N181" s="3" t="str">
        <f t="shared" si="56"/>
        <v>not eligible</v>
      </c>
      <c r="O181" s="3" t="str">
        <f t="shared" si="57"/>
        <v>N/A</v>
      </c>
      <c r="P181" s="3" t="str">
        <f t="shared" si="58"/>
        <v>N/A</v>
      </c>
      <c r="Q181" s="3" t="str">
        <f t="shared" si="59"/>
        <v>N/A</v>
      </c>
      <c r="R181" s="3" t="str">
        <f t="shared" si="60"/>
        <v>N/A</v>
      </c>
      <c r="S181" s="3" t="str">
        <f t="shared" si="61"/>
        <v>N/A</v>
      </c>
      <c r="T181" s="3" t="str">
        <f t="shared" si="62"/>
        <v>N/A</v>
      </c>
      <c r="U181" s="3" t="str">
        <f t="shared" si="63"/>
        <v>N/A</v>
      </c>
      <c r="V181" s="3" t="str">
        <f t="shared" si="64"/>
        <v>not eligible</v>
      </c>
      <c r="W181" s="3" t="str">
        <f t="shared" si="65"/>
        <v>N/A</v>
      </c>
      <c r="X181" s="3" t="str">
        <f t="shared" si="66"/>
        <v>N/A</v>
      </c>
      <c r="Y181" s="3" t="str">
        <f t="shared" si="67"/>
        <v>N/A</v>
      </c>
      <c r="Z181" s="3" t="str">
        <f t="shared" si="68"/>
        <v>N/A</v>
      </c>
      <c r="AA181" s="3" t="str">
        <f t="shared" si="69"/>
        <v>N/A</v>
      </c>
      <c r="AB181" s="3" t="str">
        <f t="shared" si="70"/>
        <v>N/A</v>
      </c>
      <c r="AC181" s="3" t="str">
        <f t="shared" si="71"/>
        <v>N/A</v>
      </c>
      <c r="AD181" s="3" t="str">
        <f t="shared" si="72"/>
        <v>N/A</v>
      </c>
      <c r="AE181" s="3" t="str">
        <f t="shared" si="73"/>
        <v>N/A</v>
      </c>
      <c r="AF181" s="3" t="str">
        <f t="shared" si="74"/>
        <v>N/A</v>
      </c>
      <c r="AG181" s="3" t="str">
        <f t="shared" si="75"/>
        <v>N/A</v>
      </c>
      <c r="AH181" s="3" t="str">
        <f t="shared" si="76"/>
        <v>N/A</v>
      </c>
      <c r="AI181" s="3" t="str">
        <f t="shared" si="77"/>
        <v>N/A</v>
      </c>
    </row>
    <row r="182" spans="1:35" x14ac:dyDescent="0.35">
      <c r="A182" t="s">
        <v>175</v>
      </c>
      <c r="B182" t="s">
        <v>227</v>
      </c>
      <c r="C182" t="s">
        <v>593</v>
      </c>
      <c r="D182" t="s">
        <v>118</v>
      </c>
      <c r="E182">
        <v>646</v>
      </c>
      <c r="F182" t="s">
        <v>1700</v>
      </c>
      <c r="G182">
        <v>0.14000000000000001</v>
      </c>
      <c r="H182" t="s">
        <v>1197</v>
      </c>
      <c r="I182" s="3" t="str">
        <f t="shared" si="78"/>
        <v>not eligible</v>
      </c>
      <c r="J182" s="3" t="str">
        <f t="shared" si="79"/>
        <v>N/A</v>
      </c>
      <c r="K182" s="3" t="str">
        <f t="shared" si="80"/>
        <v>not eligible</v>
      </c>
      <c r="L182" s="3" t="str">
        <f t="shared" si="54"/>
        <v>not eligible</v>
      </c>
      <c r="M182" s="3" t="str">
        <f t="shared" si="55"/>
        <v>not eligible</v>
      </c>
      <c r="N182" s="3" t="str">
        <f t="shared" si="56"/>
        <v>not eligible</v>
      </c>
      <c r="O182" s="3" t="str">
        <f t="shared" si="57"/>
        <v>N/A</v>
      </c>
      <c r="P182" s="3" t="str">
        <f t="shared" si="58"/>
        <v>not eligible</v>
      </c>
      <c r="Q182" s="3" t="str">
        <f t="shared" si="59"/>
        <v>N/A</v>
      </c>
      <c r="R182" s="3" t="str">
        <f t="shared" si="60"/>
        <v>N/A</v>
      </c>
      <c r="S182" s="3" t="str">
        <f t="shared" si="61"/>
        <v>N/A</v>
      </c>
      <c r="T182" s="3" t="str">
        <f t="shared" si="62"/>
        <v>N/A</v>
      </c>
      <c r="U182" s="3" t="str">
        <f t="shared" si="63"/>
        <v>N/A</v>
      </c>
      <c r="V182" s="3" t="str">
        <f t="shared" si="64"/>
        <v>N/A</v>
      </c>
      <c r="W182" s="3" t="str">
        <f t="shared" si="65"/>
        <v>N/A</v>
      </c>
      <c r="X182" s="3" t="str">
        <f t="shared" si="66"/>
        <v>N/A</v>
      </c>
      <c r="Y182" s="3" t="str">
        <f t="shared" si="67"/>
        <v>N/A</v>
      </c>
      <c r="Z182" s="3" t="str">
        <f t="shared" si="68"/>
        <v>N/A</v>
      </c>
      <c r="AA182" s="3" t="str">
        <f t="shared" si="69"/>
        <v>N/A</v>
      </c>
      <c r="AB182" s="3" t="str">
        <f t="shared" si="70"/>
        <v>N/A</v>
      </c>
      <c r="AC182" s="3" t="str">
        <f t="shared" si="71"/>
        <v>N/A</v>
      </c>
      <c r="AD182" s="3" t="str">
        <f t="shared" si="72"/>
        <v>N/A</v>
      </c>
      <c r="AE182" s="3" t="str">
        <f t="shared" si="73"/>
        <v>N/A</v>
      </c>
      <c r="AF182" s="3" t="str">
        <f t="shared" si="74"/>
        <v>N/A</v>
      </c>
      <c r="AG182" s="3" t="str">
        <f t="shared" si="75"/>
        <v>N/A</v>
      </c>
      <c r="AH182" s="3" t="str">
        <f t="shared" si="76"/>
        <v>N/A</v>
      </c>
      <c r="AI182" s="3" t="str">
        <f t="shared" si="77"/>
        <v>N/A</v>
      </c>
    </row>
    <row r="183" spans="1:35" x14ac:dyDescent="0.35">
      <c r="A183" t="s">
        <v>175</v>
      </c>
      <c r="B183" t="s">
        <v>227</v>
      </c>
      <c r="C183" t="s">
        <v>1140</v>
      </c>
      <c r="D183" t="s">
        <v>123</v>
      </c>
      <c r="E183">
        <v>273</v>
      </c>
      <c r="F183" t="s">
        <v>1665</v>
      </c>
      <c r="G183">
        <v>0.06</v>
      </c>
      <c r="H183" t="s">
        <v>1197</v>
      </c>
      <c r="I183" s="3" t="str">
        <f t="shared" si="78"/>
        <v>not eligible</v>
      </c>
      <c r="J183" s="3" t="str">
        <f t="shared" si="79"/>
        <v>N/A</v>
      </c>
      <c r="K183" s="3" t="str">
        <f t="shared" si="80"/>
        <v>not eligible</v>
      </c>
      <c r="L183" s="3" t="str">
        <f t="shared" si="54"/>
        <v>not eligible</v>
      </c>
      <c r="M183" s="3" t="str">
        <f t="shared" si="55"/>
        <v>not eligible</v>
      </c>
      <c r="N183" s="3" t="str">
        <f t="shared" si="56"/>
        <v>not eligible</v>
      </c>
      <c r="O183" s="3" t="str">
        <f t="shared" si="57"/>
        <v>N/A</v>
      </c>
      <c r="P183" s="3" t="str">
        <f t="shared" si="58"/>
        <v>N/A</v>
      </c>
      <c r="Q183" s="3" t="str">
        <f t="shared" si="59"/>
        <v>N/A</v>
      </c>
      <c r="R183" s="3" t="str">
        <f t="shared" si="60"/>
        <v>N/A</v>
      </c>
      <c r="S183" s="3" t="str">
        <f t="shared" si="61"/>
        <v>N/A</v>
      </c>
      <c r="T183" s="3" t="str">
        <f t="shared" si="62"/>
        <v>N/A</v>
      </c>
      <c r="U183" s="3" t="str">
        <f t="shared" si="63"/>
        <v>N/A</v>
      </c>
      <c r="V183" s="3" t="str">
        <f t="shared" si="64"/>
        <v>not eligible</v>
      </c>
      <c r="W183" s="3" t="str">
        <f t="shared" si="65"/>
        <v>N/A</v>
      </c>
      <c r="X183" s="3" t="str">
        <f t="shared" si="66"/>
        <v>N/A</v>
      </c>
      <c r="Y183" s="3" t="str">
        <f t="shared" si="67"/>
        <v>N/A</v>
      </c>
      <c r="Z183" s="3" t="str">
        <f t="shared" si="68"/>
        <v>N/A</v>
      </c>
      <c r="AA183" s="3" t="str">
        <f t="shared" si="69"/>
        <v>N/A</v>
      </c>
      <c r="AB183" s="3" t="str">
        <f t="shared" si="70"/>
        <v>N/A</v>
      </c>
      <c r="AC183" s="3" t="str">
        <f t="shared" si="71"/>
        <v>N/A</v>
      </c>
      <c r="AD183" s="3" t="str">
        <f t="shared" si="72"/>
        <v>N/A</v>
      </c>
      <c r="AE183" s="3" t="str">
        <f t="shared" si="73"/>
        <v>N/A</v>
      </c>
      <c r="AF183" s="3" t="str">
        <f t="shared" si="74"/>
        <v>N/A</v>
      </c>
      <c r="AG183" s="3" t="str">
        <f t="shared" si="75"/>
        <v>N/A</v>
      </c>
      <c r="AH183" s="3" t="str">
        <f t="shared" si="76"/>
        <v>N/A</v>
      </c>
      <c r="AI183" s="3" t="str">
        <f t="shared" si="77"/>
        <v>N/A</v>
      </c>
    </row>
    <row r="184" spans="1:35" x14ac:dyDescent="0.35">
      <c r="A184" t="s">
        <v>175</v>
      </c>
      <c r="B184" t="s">
        <v>227</v>
      </c>
      <c r="C184" t="s">
        <v>592</v>
      </c>
      <c r="D184" t="s">
        <v>118</v>
      </c>
      <c r="E184">
        <v>206</v>
      </c>
      <c r="F184" t="s">
        <v>1663</v>
      </c>
      <c r="G184">
        <v>0.05</v>
      </c>
      <c r="H184" t="s">
        <v>1197</v>
      </c>
      <c r="I184" s="3" t="str">
        <f t="shared" si="78"/>
        <v>not eligible</v>
      </c>
      <c r="J184" s="3" t="str">
        <f t="shared" si="79"/>
        <v>N/A</v>
      </c>
      <c r="K184" s="3" t="str">
        <f t="shared" si="80"/>
        <v>not eligible</v>
      </c>
      <c r="L184" s="3" t="str">
        <f t="shared" si="54"/>
        <v>not eligible</v>
      </c>
      <c r="M184" s="3" t="str">
        <f t="shared" si="55"/>
        <v>not eligible</v>
      </c>
      <c r="N184" s="3" t="str">
        <f t="shared" si="56"/>
        <v>not eligible</v>
      </c>
      <c r="O184" s="3" t="str">
        <f t="shared" si="57"/>
        <v>N/A</v>
      </c>
      <c r="P184" s="3" t="str">
        <f t="shared" si="58"/>
        <v>not eligible</v>
      </c>
      <c r="Q184" s="3" t="str">
        <f t="shared" si="59"/>
        <v>N/A</v>
      </c>
      <c r="R184" s="3" t="str">
        <f t="shared" si="60"/>
        <v>N/A</v>
      </c>
      <c r="S184" s="3" t="str">
        <f t="shared" si="61"/>
        <v>N/A</v>
      </c>
      <c r="T184" s="3" t="str">
        <f t="shared" si="62"/>
        <v>N/A</v>
      </c>
      <c r="U184" s="3" t="str">
        <f t="shared" si="63"/>
        <v>N/A</v>
      </c>
      <c r="V184" s="3" t="str">
        <f t="shared" si="64"/>
        <v>N/A</v>
      </c>
      <c r="W184" s="3" t="str">
        <f t="shared" si="65"/>
        <v>N/A</v>
      </c>
      <c r="X184" s="3" t="str">
        <f t="shared" si="66"/>
        <v>N/A</v>
      </c>
      <c r="Y184" s="3" t="str">
        <f t="shared" si="67"/>
        <v>N/A</v>
      </c>
      <c r="Z184" s="3" t="str">
        <f t="shared" si="68"/>
        <v>N/A</v>
      </c>
      <c r="AA184" s="3" t="str">
        <f t="shared" si="69"/>
        <v>N/A</v>
      </c>
      <c r="AB184" s="3" t="str">
        <f t="shared" si="70"/>
        <v>N/A</v>
      </c>
      <c r="AC184" s="3" t="str">
        <f t="shared" si="71"/>
        <v>N/A</v>
      </c>
      <c r="AD184" s="3" t="str">
        <f t="shared" si="72"/>
        <v>N/A</v>
      </c>
      <c r="AE184" s="3" t="str">
        <f t="shared" si="73"/>
        <v>N/A</v>
      </c>
      <c r="AF184" s="3" t="str">
        <f t="shared" si="74"/>
        <v>N/A</v>
      </c>
      <c r="AG184" s="3" t="str">
        <f t="shared" si="75"/>
        <v>N/A</v>
      </c>
      <c r="AH184" s="3" t="str">
        <f t="shared" si="76"/>
        <v>N/A</v>
      </c>
      <c r="AI184" s="3" t="str">
        <f t="shared" si="77"/>
        <v>N/A</v>
      </c>
    </row>
    <row r="185" spans="1:35" x14ac:dyDescent="0.35">
      <c r="A185" t="s">
        <v>175</v>
      </c>
      <c r="B185" t="s">
        <v>227</v>
      </c>
      <c r="C185" t="s">
        <v>695</v>
      </c>
      <c r="D185" t="s">
        <v>92</v>
      </c>
      <c r="E185" s="1">
        <v>6415</v>
      </c>
      <c r="F185" t="s">
        <v>1526</v>
      </c>
      <c r="G185">
        <v>1.4</v>
      </c>
      <c r="H185" t="s">
        <v>1197</v>
      </c>
      <c r="I185" s="3" t="str">
        <f t="shared" si="78"/>
        <v>not eligible</v>
      </c>
      <c r="J185" s="3" t="str">
        <f t="shared" si="79"/>
        <v>N/A</v>
      </c>
      <c r="K185" s="3" t="str">
        <f t="shared" si="80"/>
        <v>not eligible</v>
      </c>
      <c r="L185" s="3" t="str">
        <f t="shared" si="54"/>
        <v>not eligible</v>
      </c>
      <c r="M185" s="3" t="str">
        <f t="shared" si="55"/>
        <v>not eligible</v>
      </c>
      <c r="N185" s="3" t="str">
        <f t="shared" si="56"/>
        <v>not eligible</v>
      </c>
      <c r="O185" s="3" t="str">
        <f t="shared" si="57"/>
        <v>N/A</v>
      </c>
      <c r="P185" s="3" t="str">
        <f t="shared" si="58"/>
        <v>N/A</v>
      </c>
      <c r="Q185" s="3" t="str">
        <f t="shared" si="59"/>
        <v>N/A</v>
      </c>
      <c r="R185" s="3" t="str">
        <f t="shared" si="60"/>
        <v>N/A</v>
      </c>
      <c r="S185" s="3" t="str">
        <f t="shared" si="61"/>
        <v>N/A</v>
      </c>
      <c r="T185" s="3" t="str">
        <f t="shared" si="62"/>
        <v>N/A</v>
      </c>
      <c r="U185" s="3" t="str">
        <f t="shared" si="63"/>
        <v>N/A</v>
      </c>
      <c r="V185" s="3" t="str">
        <f t="shared" si="64"/>
        <v>N/A</v>
      </c>
      <c r="W185" s="3" t="str">
        <f t="shared" si="65"/>
        <v>N/A</v>
      </c>
      <c r="X185" s="3" t="str">
        <f t="shared" si="66"/>
        <v>N/A</v>
      </c>
      <c r="Y185" s="3" t="str">
        <f t="shared" si="67"/>
        <v>N/A</v>
      </c>
      <c r="Z185" s="3" t="str">
        <f t="shared" si="68"/>
        <v>not eligible</v>
      </c>
      <c r="AA185" s="3" t="str">
        <f t="shared" si="69"/>
        <v>N/A</v>
      </c>
      <c r="AB185" s="3" t="str">
        <f t="shared" si="70"/>
        <v>N/A</v>
      </c>
      <c r="AC185" s="3" t="str">
        <f t="shared" si="71"/>
        <v>N/A</v>
      </c>
      <c r="AD185" s="3" t="str">
        <f t="shared" si="72"/>
        <v>N/A</v>
      </c>
      <c r="AE185" s="3" t="str">
        <f t="shared" si="73"/>
        <v>N/A</v>
      </c>
      <c r="AF185" s="3" t="str">
        <f t="shared" si="74"/>
        <v>N/A</v>
      </c>
      <c r="AG185" s="3" t="str">
        <f t="shared" si="75"/>
        <v>N/A</v>
      </c>
      <c r="AH185" s="3" t="str">
        <f t="shared" si="76"/>
        <v>N/A</v>
      </c>
      <c r="AI185" s="3" t="str">
        <f t="shared" si="77"/>
        <v>N/A</v>
      </c>
    </row>
    <row r="186" spans="1:35" x14ac:dyDescent="0.35">
      <c r="A186" t="s">
        <v>175</v>
      </c>
      <c r="B186" t="s">
        <v>227</v>
      </c>
      <c r="C186" t="s">
        <v>320</v>
      </c>
      <c r="D186" t="s">
        <v>92</v>
      </c>
      <c r="E186">
        <v>44</v>
      </c>
      <c r="F186" t="s">
        <v>1671</v>
      </c>
      <c r="G186">
        <v>0.01</v>
      </c>
      <c r="H186" t="s">
        <v>1197</v>
      </c>
      <c r="I186" s="3" t="str">
        <f t="shared" si="78"/>
        <v>not eligible</v>
      </c>
      <c r="J186" s="3" t="str">
        <f t="shared" si="79"/>
        <v>N/A</v>
      </c>
      <c r="K186" s="3" t="str">
        <f t="shared" si="80"/>
        <v>not eligible</v>
      </c>
      <c r="L186" s="3" t="str">
        <f t="shared" si="54"/>
        <v>not eligible</v>
      </c>
      <c r="M186" s="3" t="str">
        <f t="shared" si="55"/>
        <v>not eligible</v>
      </c>
      <c r="N186" s="3" t="str">
        <f t="shared" si="56"/>
        <v>not eligible</v>
      </c>
      <c r="O186" s="3" t="str">
        <f t="shared" si="57"/>
        <v>N/A</v>
      </c>
      <c r="P186" s="3" t="str">
        <f t="shared" si="58"/>
        <v>N/A</v>
      </c>
      <c r="Q186" s="3" t="str">
        <f t="shared" si="59"/>
        <v>N/A</v>
      </c>
      <c r="R186" s="3" t="str">
        <f t="shared" si="60"/>
        <v>N/A</v>
      </c>
      <c r="S186" s="3" t="str">
        <f t="shared" si="61"/>
        <v>N/A</v>
      </c>
      <c r="T186" s="3" t="str">
        <f t="shared" si="62"/>
        <v>N/A</v>
      </c>
      <c r="U186" s="3" t="str">
        <f t="shared" si="63"/>
        <v>N/A</v>
      </c>
      <c r="V186" s="3" t="str">
        <f t="shared" si="64"/>
        <v>N/A</v>
      </c>
      <c r="W186" s="3" t="str">
        <f t="shared" si="65"/>
        <v>N/A</v>
      </c>
      <c r="X186" s="3" t="str">
        <f t="shared" si="66"/>
        <v>N/A</v>
      </c>
      <c r="Y186" s="3" t="str">
        <f t="shared" si="67"/>
        <v>N/A</v>
      </c>
      <c r="Z186" s="3" t="str">
        <f t="shared" si="68"/>
        <v>not eligible</v>
      </c>
      <c r="AA186" s="3" t="str">
        <f t="shared" si="69"/>
        <v>N/A</v>
      </c>
      <c r="AB186" s="3" t="str">
        <f t="shared" si="70"/>
        <v>N/A</v>
      </c>
      <c r="AC186" s="3" t="str">
        <f t="shared" si="71"/>
        <v>N/A</v>
      </c>
      <c r="AD186" s="3" t="str">
        <f t="shared" si="72"/>
        <v>N/A</v>
      </c>
      <c r="AE186" s="3" t="str">
        <f t="shared" si="73"/>
        <v>N/A</v>
      </c>
      <c r="AF186" s="3" t="str">
        <f t="shared" si="74"/>
        <v>N/A</v>
      </c>
      <c r="AG186" s="3" t="str">
        <f t="shared" si="75"/>
        <v>N/A</v>
      </c>
      <c r="AH186" s="3" t="str">
        <f t="shared" si="76"/>
        <v>N/A</v>
      </c>
      <c r="AI186" s="3" t="str">
        <f t="shared" si="77"/>
        <v>N/A</v>
      </c>
    </row>
    <row r="187" spans="1:35" x14ac:dyDescent="0.35">
      <c r="A187" t="s">
        <v>175</v>
      </c>
      <c r="B187" t="s">
        <v>227</v>
      </c>
      <c r="C187" t="s">
        <v>399</v>
      </c>
      <c r="D187" t="s">
        <v>143</v>
      </c>
      <c r="E187" s="1">
        <v>1871</v>
      </c>
      <c r="F187" t="s">
        <v>1762</v>
      </c>
      <c r="G187">
        <v>0.41</v>
      </c>
      <c r="H187" t="s">
        <v>1197</v>
      </c>
      <c r="I187" s="3" t="str">
        <f t="shared" si="78"/>
        <v>not eligible</v>
      </c>
      <c r="J187" s="3" t="str">
        <f t="shared" si="79"/>
        <v>N/A</v>
      </c>
      <c r="K187" s="3" t="str">
        <f t="shared" si="80"/>
        <v>not eligible</v>
      </c>
      <c r="L187" s="3" t="str">
        <f t="shared" si="54"/>
        <v>not eligible</v>
      </c>
      <c r="M187" s="3" t="str">
        <f t="shared" si="55"/>
        <v>not eligible</v>
      </c>
      <c r="N187" s="3" t="str">
        <f t="shared" si="56"/>
        <v>not eligible</v>
      </c>
      <c r="O187" s="3" t="str">
        <f t="shared" si="57"/>
        <v>N/A</v>
      </c>
      <c r="P187" s="3" t="str">
        <f t="shared" si="58"/>
        <v>N/A</v>
      </c>
      <c r="Q187" s="3" t="str">
        <f t="shared" si="59"/>
        <v>N/A</v>
      </c>
      <c r="R187" s="3" t="str">
        <f t="shared" si="60"/>
        <v>N/A</v>
      </c>
      <c r="S187" s="3" t="str">
        <f t="shared" si="61"/>
        <v>N/A</v>
      </c>
      <c r="T187" s="3" t="str">
        <f t="shared" si="62"/>
        <v>N/A</v>
      </c>
      <c r="U187" s="3" t="str">
        <f t="shared" si="63"/>
        <v>N/A</v>
      </c>
      <c r="V187" s="3" t="str">
        <f t="shared" si="64"/>
        <v>N/A</v>
      </c>
      <c r="W187" s="3" t="str">
        <f t="shared" si="65"/>
        <v>N/A</v>
      </c>
      <c r="X187" s="3" t="str">
        <f t="shared" si="66"/>
        <v>N/A</v>
      </c>
      <c r="Y187" s="3" t="str">
        <f t="shared" si="67"/>
        <v>not eligible</v>
      </c>
      <c r="Z187" s="3" t="str">
        <f t="shared" si="68"/>
        <v>N/A</v>
      </c>
      <c r="AA187" s="3" t="str">
        <f t="shared" si="69"/>
        <v>N/A</v>
      </c>
      <c r="AB187" s="3" t="str">
        <f t="shared" si="70"/>
        <v>N/A</v>
      </c>
      <c r="AC187" s="3" t="str">
        <f t="shared" si="71"/>
        <v>N/A</v>
      </c>
      <c r="AD187" s="3" t="str">
        <f t="shared" si="72"/>
        <v>N/A</v>
      </c>
      <c r="AE187" s="3" t="str">
        <f t="shared" si="73"/>
        <v>N/A</v>
      </c>
      <c r="AF187" s="3" t="str">
        <f t="shared" si="74"/>
        <v>N/A</v>
      </c>
      <c r="AG187" s="3" t="str">
        <f t="shared" si="75"/>
        <v>N/A</v>
      </c>
      <c r="AH187" s="3" t="str">
        <f t="shared" si="76"/>
        <v>N/A</v>
      </c>
      <c r="AI187" s="3" t="str">
        <f t="shared" si="77"/>
        <v>N/A</v>
      </c>
    </row>
    <row r="188" spans="1:35" x14ac:dyDescent="0.35">
      <c r="A188" t="s">
        <v>175</v>
      </c>
      <c r="B188" t="s">
        <v>227</v>
      </c>
      <c r="C188" t="s">
        <v>498</v>
      </c>
      <c r="D188" t="s">
        <v>143</v>
      </c>
      <c r="E188">
        <v>43</v>
      </c>
      <c r="F188" t="s">
        <v>1671</v>
      </c>
      <c r="G188">
        <v>0.01</v>
      </c>
      <c r="H188" t="s">
        <v>1197</v>
      </c>
      <c r="I188" s="3" t="str">
        <f t="shared" si="78"/>
        <v>not eligible</v>
      </c>
      <c r="J188" s="3" t="str">
        <f t="shared" si="79"/>
        <v>N/A</v>
      </c>
      <c r="K188" s="3" t="str">
        <f t="shared" si="80"/>
        <v>not eligible</v>
      </c>
      <c r="L188" s="3" t="str">
        <f t="shared" si="54"/>
        <v>not eligible</v>
      </c>
      <c r="M188" s="3" t="str">
        <f t="shared" si="55"/>
        <v>not eligible</v>
      </c>
      <c r="N188" s="3" t="str">
        <f t="shared" si="56"/>
        <v>not eligible</v>
      </c>
      <c r="O188" s="3" t="str">
        <f t="shared" si="57"/>
        <v>N/A</v>
      </c>
      <c r="P188" s="3" t="str">
        <f t="shared" si="58"/>
        <v>N/A</v>
      </c>
      <c r="Q188" s="3" t="str">
        <f t="shared" si="59"/>
        <v>N/A</v>
      </c>
      <c r="R188" s="3" t="str">
        <f t="shared" si="60"/>
        <v>N/A</v>
      </c>
      <c r="S188" s="3" t="str">
        <f t="shared" si="61"/>
        <v>N/A</v>
      </c>
      <c r="T188" s="3" t="str">
        <f t="shared" si="62"/>
        <v>N/A</v>
      </c>
      <c r="U188" s="3" t="str">
        <f t="shared" si="63"/>
        <v>N/A</v>
      </c>
      <c r="V188" s="3" t="str">
        <f t="shared" si="64"/>
        <v>N/A</v>
      </c>
      <c r="W188" s="3" t="str">
        <f t="shared" si="65"/>
        <v>N/A</v>
      </c>
      <c r="X188" s="3" t="str">
        <f t="shared" si="66"/>
        <v>N/A</v>
      </c>
      <c r="Y188" s="3" t="str">
        <f t="shared" si="67"/>
        <v>not eligible</v>
      </c>
      <c r="Z188" s="3" t="str">
        <f t="shared" si="68"/>
        <v>N/A</v>
      </c>
      <c r="AA188" s="3" t="str">
        <f t="shared" si="69"/>
        <v>N/A</v>
      </c>
      <c r="AB188" s="3" t="str">
        <f t="shared" si="70"/>
        <v>N/A</v>
      </c>
      <c r="AC188" s="3" t="str">
        <f t="shared" si="71"/>
        <v>N/A</v>
      </c>
      <c r="AD188" s="3" t="str">
        <f t="shared" si="72"/>
        <v>N/A</v>
      </c>
      <c r="AE188" s="3" t="str">
        <f t="shared" si="73"/>
        <v>N/A</v>
      </c>
      <c r="AF188" s="3" t="str">
        <f t="shared" si="74"/>
        <v>N/A</v>
      </c>
      <c r="AG188" s="3" t="str">
        <f t="shared" si="75"/>
        <v>N/A</v>
      </c>
      <c r="AH188" s="3" t="str">
        <f t="shared" si="76"/>
        <v>N/A</v>
      </c>
      <c r="AI188" s="3" t="str">
        <f t="shared" si="77"/>
        <v>N/A</v>
      </c>
    </row>
    <row r="189" spans="1:35" x14ac:dyDescent="0.35">
      <c r="A189" t="s">
        <v>175</v>
      </c>
      <c r="B189" t="s">
        <v>227</v>
      </c>
      <c r="C189" t="s">
        <v>778</v>
      </c>
      <c r="D189" t="s">
        <v>97</v>
      </c>
      <c r="E189" s="1">
        <v>6600</v>
      </c>
      <c r="F189" t="s">
        <v>1737</v>
      </c>
      <c r="G189">
        <v>1.45</v>
      </c>
      <c r="H189" t="s">
        <v>1197</v>
      </c>
      <c r="I189" s="3" t="str">
        <f t="shared" si="78"/>
        <v>not eligible</v>
      </c>
      <c r="J189" s="3" t="str">
        <f t="shared" si="79"/>
        <v>N/A</v>
      </c>
      <c r="K189" s="3" t="str">
        <f t="shared" si="80"/>
        <v>not eligible</v>
      </c>
      <c r="L189" s="3" t="str">
        <f t="shared" si="54"/>
        <v>not eligible</v>
      </c>
      <c r="M189" s="3" t="str">
        <f t="shared" si="55"/>
        <v>not eligible</v>
      </c>
      <c r="N189" s="3" t="str">
        <f t="shared" si="56"/>
        <v>not eligible</v>
      </c>
      <c r="O189" s="3" t="str">
        <f t="shared" si="57"/>
        <v>N/A</v>
      </c>
      <c r="P189" s="3" t="str">
        <f t="shared" si="58"/>
        <v>N/A</v>
      </c>
      <c r="Q189" s="3" t="str">
        <f t="shared" si="59"/>
        <v>N/A</v>
      </c>
      <c r="R189" s="3" t="str">
        <f t="shared" si="60"/>
        <v>N/A</v>
      </c>
      <c r="S189" s="3" t="str">
        <f t="shared" si="61"/>
        <v>N/A</v>
      </c>
      <c r="T189" s="3" t="str">
        <f t="shared" si="62"/>
        <v>N/A</v>
      </c>
      <c r="U189" s="3" t="str">
        <f t="shared" si="63"/>
        <v>N/A</v>
      </c>
      <c r="V189" s="3" t="str">
        <f t="shared" si="64"/>
        <v>N/A</v>
      </c>
      <c r="W189" s="3" t="str">
        <f t="shared" si="65"/>
        <v>N/A</v>
      </c>
      <c r="X189" s="3" t="str">
        <f t="shared" si="66"/>
        <v>N/A</v>
      </c>
      <c r="Y189" s="3" t="str">
        <f t="shared" si="67"/>
        <v>N/A</v>
      </c>
      <c r="Z189" s="3" t="str">
        <f t="shared" si="68"/>
        <v>N/A</v>
      </c>
      <c r="AA189" s="3" t="str">
        <f t="shared" si="69"/>
        <v>N/A</v>
      </c>
      <c r="AB189" s="3" t="str">
        <f t="shared" si="70"/>
        <v>N/A</v>
      </c>
      <c r="AC189" s="3" t="str">
        <f t="shared" si="71"/>
        <v>N/A</v>
      </c>
      <c r="AD189" s="3" t="str">
        <f t="shared" si="72"/>
        <v>N/A</v>
      </c>
      <c r="AE189" s="3" t="str">
        <f t="shared" si="73"/>
        <v>not eligible</v>
      </c>
      <c r="AF189" s="3" t="str">
        <f t="shared" si="74"/>
        <v>N/A</v>
      </c>
      <c r="AG189" s="3" t="str">
        <f t="shared" si="75"/>
        <v>N/A</v>
      </c>
      <c r="AH189" s="3" t="str">
        <f t="shared" si="76"/>
        <v>N/A</v>
      </c>
      <c r="AI189" s="3" t="str">
        <f t="shared" si="77"/>
        <v>N/A</v>
      </c>
    </row>
    <row r="190" spans="1:35" x14ac:dyDescent="0.35">
      <c r="A190" t="s">
        <v>175</v>
      </c>
      <c r="B190" t="s">
        <v>227</v>
      </c>
      <c r="C190" t="s">
        <v>1105</v>
      </c>
      <c r="D190" t="s">
        <v>97</v>
      </c>
      <c r="E190">
        <v>43</v>
      </c>
      <c r="F190" t="s">
        <v>1671</v>
      </c>
      <c r="G190">
        <v>0.01</v>
      </c>
      <c r="H190" t="s">
        <v>1197</v>
      </c>
      <c r="I190" s="3" t="str">
        <f t="shared" si="78"/>
        <v>not eligible</v>
      </c>
      <c r="J190" s="3" t="str">
        <f t="shared" si="79"/>
        <v>N/A</v>
      </c>
      <c r="K190" s="3" t="str">
        <f t="shared" si="80"/>
        <v>not eligible</v>
      </c>
      <c r="L190" s="3" t="str">
        <f t="shared" si="54"/>
        <v>not eligible</v>
      </c>
      <c r="M190" s="3" t="str">
        <f t="shared" si="55"/>
        <v>not eligible</v>
      </c>
      <c r="N190" s="3" t="str">
        <f t="shared" si="56"/>
        <v>not eligible</v>
      </c>
      <c r="O190" s="3" t="str">
        <f t="shared" si="57"/>
        <v>N/A</v>
      </c>
      <c r="P190" s="3" t="str">
        <f t="shared" si="58"/>
        <v>N/A</v>
      </c>
      <c r="Q190" s="3" t="str">
        <f t="shared" si="59"/>
        <v>N/A</v>
      </c>
      <c r="R190" s="3" t="str">
        <f t="shared" si="60"/>
        <v>N/A</v>
      </c>
      <c r="S190" s="3" t="str">
        <f t="shared" si="61"/>
        <v>N/A</v>
      </c>
      <c r="T190" s="3" t="str">
        <f t="shared" si="62"/>
        <v>N/A</v>
      </c>
      <c r="U190" s="3" t="str">
        <f t="shared" si="63"/>
        <v>N/A</v>
      </c>
      <c r="V190" s="3" t="str">
        <f t="shared" si="64"/>
        <v>N/A</v>
      </c>
      <c r="W190" s="3" t="str">
        <f t="shared" si="65"/>
        <v>N/A</v>
      </c>
      <c r="X190" s="3" t="str">
        <f t="shared" si="66"/>
        <v>N/A</v>
      </c>
      <c r="Y190" s="3" t="str">
        <f t="shared" si="67"/>
        <v>N/A</v>
      </c>
      <c r="Z190" s="3" t="str">
        <f t="shared" si="68"/>
        <v>N/A</v>
      </c>
      <c r="AA190" s="3" t="str">
        <f t="shared" si="69"/>
        <v>N/A</v>
      </c>
      <c r="AB190" s="3" t="str">
        <f t="shared" si="70"/>
        <v>N/A</v>
      </c>
      <c r="AC190" s="3" t="str">
        <f t="shared" si="71"/>
        <v>N/A</v>
      </c>
      <c r="AD190" s="3" t="str">
        <f t="shared" si="72"/>
        <v>N/A</v>
      </c>
      <c r="AE190" s="3" t="str">
        <f t="shared" si="73"/>
        <v>not eligible</v>
      </c>
      <c r="AF190" s="3" t="str">
        <f t="shared" si="74"/>
        <v>N/A</v>
      </c>
      <c r="AG190" s="3" t="str">
        <f t="shared" si="75"/>
        <v>N/A</v>
      </c>
      <c r="AH190" s="3" t="str">
        <f t="shared" si="76"/>
        <v>N/A</v>
      </c>
      <c r="AI190" s="3" t="str">
        <f t="shared" si="77"/>
        <v>N/A</v>
      </c>
    </row>
    <row r="191" spans="1:35" x14ac:dyDescent="0.35">
      <c r="A191" t="s">
        <v>175</v>
      </c>
      <c r="B191" t="s">
        <v>210</v>
      </c>
      <c r="C191" t="s">
        <v>644</v>
      </c>
      <c r="D191" t="s">
        <v>91</v>
      </c>
      <c r="E191" s="1">
        <v>214730</v>
      </c>
      <c r="F191" t="s">
        <v>1343</v>
      </c>
      <c r="G191">
        <v>49.14</v>
      </c>
      <c r="H191" t="s">
        <v>187</v>
      </c>
      <c r="I191" s="3">
        <f t="shared" si="78"/>
        <v>657073.80000000005</v>
      </c>
      <c r="J191" s="3" t="str">
        <f t="shared" si="79"/>
        <v>N/A</v>
      </c>
      <c r="K191" s="3">
        <f t="shared" si="80"/>
        <v>644190</v>
      </c>
      <c r="L191" s="3">
        <f t="shared" si="54"/>
        <v>657073.80000000005</v>
      </c>
      <c r="M191" s="3">
        <f t="shared" si="55"/>
        <v>669957.6</v>
      </c>
      <c r="N191" s="3">
        <f t="shared" si="56"/>
        <v>678546.8</v>
      </c>
      <c r="O191" s="3">
        <f t="shared" si="57"/>
        <v>657073.80000000005</v>
      </c>
      <c r="P191" s="3" t="str">
        <f t="shared" si="58"/>
        <v>N/A</v>
      </c>
      <c r="Q191" s="3" t="str">
        <f t="shared" si="59"/>
        <v>N/A</v>
      </c>
      <c r="R191" s="3" t="str">
        <f t="shared" si="60"/>
        <v>N/A</v>
      </c>
      <c r="S191" s="3" t="str">
        <f t="shared" si="61"/>
        <v>N/A</v>
      </c>
      <c r="T191" s="3" t="str">
        <f t="shared" si="62"/>
        <v>N/A</v>
      </c>
      <c r="U191" s="3" t="str">
        <f t="shared" si="63"/>
        <v>N/A</v>
      </c>
      <c r="V191" s="3" t="str">
        <f t="shared" si="64"/>
        <v>N/A</v>
      </c>
      <c r="W191" s="3" t="str">
        <f t="shared" si="65"/>
        <v>N/A</v>
      </c>
      <c r="X191" s="3" t="str">
        <f t="shared" si="66"/>
        <v>N/A</v>
      </c>
      <c r="Y191" s="3" t="str">
        <f t="shared" si="67"/>
        <v>N/A</v>
      </c>
      <c r="Z191" s="3" t="str">
        <f t="shared" si="68"/>
        <v>N/A</v>
      </c>
      <c r="AA191" s="3" t="str">
        <f t="shared" si="69"/>
        <v>N/A</v>
      </c>
      <c r="AB191" s="3" t="str">
        <f t="shared" si="70"/>
        <v>N/A</v>
      </c>
      <c r="AC191" s="3" t="str">
        <f t="shared" si="71"/>
        <v>N/A</v>
      </c>
      <c r="AD191" s="3" t="str">
        <f t="shared" si="72"/>
        <v>N/A</v>
      </c>
      <c r="AE191" s="3" t="str">
        <f t="shared" si="73"/>
        <v>N/A</v>
      </c>
      <c r="AF191" s="3" t="str">
        <f t="shared" si="74"/>
        <v>N/A</v>
      </c>
      <c r="AG191" s="3" t="str">
        <f t="shared" si="75"/>
        <v>N/A</v>
      </c>
      <c r="AH191" s="3" t="str">
        <f t="shared" si="76"/>
        <v>N/A</v>
      </c>
      <c r="AI191" s="3" t="str">
        <f t="shared" si="77"/>
        <v>N/A</v>
      </c>
    </row>
    <row r="192" spans="1:35" x14ac:dyDescent="0.35">
      <c r="A192" t="s">
        <v>175</v>
      </c>
      <c r="B192" t="s">
        <v>210</v>
      </c>
      <c r="C192" t="s">
        <v>1033</v>
      </c>
      <c r="D192" t="s">
        <v>91</v>
      </c>
      <c r="E192" s="1">
        <v>1012</v>
      </c>
      <c r="F192" t="s">
        <v>1706</v>
      </c>
      <c r="G192">
        <v>0.23</v>
      </c>
      <c r="H192" t="s">
        <v>187</v>
      </c>
      <c r="I192" s="3" t="str">
        <f t="shared" si="78"/>
        <v>not eligible</v>
      </c>
      <c r="J192" s="3">
        <f t="shared" si="79"/>
        <v>3096.7200000000003</v>
      </c>
      <c r="K192" s="3">
        <f t="shared" si="80"/>
        <v>3036</v>
      </c>
      <c r="L192" s="3">
        <f t="shared" si="54"/>
        <v>3096.7200000000003</v>
      </c>
      <c r="M192" s="3">
        <f t="shared" si="55"/>
        <v>3157.44</v>
      </c>
      <c r="N192" s="3">
        <f t="shared" si="56"/>
        <v>3197.92</v>
      </c>
      <c r="O192" s="3">
        <f t="shared" si="57"/>
        <v>3096.7200000000003</v>
      </c>
      <c r="P192" s="3" t="str">
        <f t="shared" si="58"/>
        <v>N/A</v>
      </c>
      <c r="Q192" s="3" t="str">
        <f t="shared" si="59"/>
        <v>N/A</v>
      </c>
      <c r="R192" s="3" t="str">
        <f t="shared" si="60"/>
        <v>N/A</v>
      </c>
      <c r="S192" s="3" t="str">
        <f t="shared" si="61"/>
        <v>N/A</v>
      </c>
      <c r="T192" s="3" t="str">
        <f t="shared" si="62"/>
        <v>N/A</v>
      </c>
      <c r="U192" s="3" t="str">
        <f t="shared" si="63"/>
        <v>N/A</v>
      </c>
      <c r="V192" s="3" t="str">
        <f t="shared" si="64"/>
        <v>N/A</v>
      </c>
      <c r="W192" s="3" t="str">
        <f t="shared" si="65"/>
        <v>N/A</v>
      </c>
      <c r="X192" s="3" t="str">
        <f t="shared" si="66"/>
        <v>N/A</v>
      </c>
      <c r="Y192" s="3" t="str">
        <f t="shared" si="67"/>
        <v>N/A</v>
      </c>
      <c r="Z192" s="3" t="str">
        <f t="shared" si="68"/>
        <v>N/A</v>
      </c>
      <c r="AA192" s="3" t="str">
        <f t="shared" si="69"/>
        <v>N/A</v>
      </c>
      <c r="AB192" s="3" t="str">
        <f t="shared" si="70"/>
        <v>N/A</v>
      </c>
      <c r="AC192" s="3" t="str">
        <f t="shared" si="71"/>
        <v>N/A</v>
      </c>
      <c r="AD192" s="3" t="str">
        <f t="shared" si="72"/>
        <v>N/A</v>
      </c>
      <c r="AE192" s="3" t="str">
        <f t="shared" si="73"/>
        <v>N/A</v>
      </c>
      <c r="AF192" s="3" t="str">
        <f t="shared" si="74"/>
        <v>N/A</v>
      </c>
      <c r="AG192" s="3" t="str">
        <f t="shared" si="75"/>
        <v>N/A</v>
      </c>
      <c r="AH192" s="3" t="str">
        <f t="shared" si="76"/>
        <v>N/A</v>
      </c>
      <c r="AI192" s="3" t="str">
        <f t="shared" si="77"/>
        <v>N/A</v>
      </c>
    </row>
    <row r="193" spans="1:35" x14ac:dyDescent="0.35">
      <c r="A193" t="s">
        <v>175</v>
      </c>
      <c r="B193" t="s">
        <v>210</v>
      </c>
      <c r="C193" t="s">
        <v>681</v>
      </c>
      <c r="D193" t="s">
        <v>91</v>
      </c>
      <c r="E193">
        <v>829</v>
      </c>
      <c r="F193" t="s">
        <v>1705</v>
      </c>
      <c r="G193">
        <v>0.19</v>
      </c>
      <c r="H193" t="s">
        <v>187</v>
      </c>
      <c r="I193" s="3" t="str">
        <f t="shared" si="78"/>
        <v>not eligible</v>
      </c>
      <c r="J193" s="3">
        <f t="shared" si="79"/>
        <v>2536.7400000000002</v>
      </c>
      <c r="K193" s="3">
        <f t="shared" si="80"/>
        <v>2487</v>
      </c>
      <c r="L193" s="3">
        <f t="shared" si="54"/>
        <v>2536.7400000000002</v>
      </c>
      <c r="M193" s="3">
        <f t="shared" si="55"/>
        <v>2586.48</v>
      </c>
      <c r="N193" s="3">
        <f t="shared" si="56"/>
        <v>2619.6400000000003</v>
      </c>
      <c r="O193" s="3">
        <f t="shared" si="57"/>
        <v>2536.7400000000002</v>
      </c>
      <c r="P193" s="3" t="str">
        <f t="shared" si="58"/>
        <v>N/A</v>
      </c>
      <c r="Q193" s="3" t="str">
        <f t="shared" si="59"/>
        <v>N/A</v>
      </c>
      <c r="R193" s="3" t="str">
        <f t="shared" si="60"/>
        <v>N/A</v>
      </c>
      <c r="S193" s="3" t="str">
        <f t="shared" si="61"/>
        <v>N/A</v>
      </c>
      <c r="T193" s="3" t="str">
        <f t="shared" si="62"/>
        <v>N/A</v>
      </c>
      <c r="U193" s="3" t="str">
        <f t="shared" si="63"/>
        <v>N/A</v>
      </c>
      <c r="V193" s="3" t="str">
        <f t="shared" si="64"/>
        <v>N/A</v>
      </c>
      <c r="W193" s="3" t="str">
        <f t="shared" si="65"/>
        <v>N/A</v>
      </c>
      <c r="X193" s="3" t="str">
        <f t="shared" si="66"/>
        <v>N/A</v>
      </c>
      <c r="Y193" s="3" t="str">
        <f t="shared" si="67"/>
        <v>N/A</v>
      </c>
      <c r="Z193" s="3" t="str">
        <f t="shared" si="68"/>
        <v>N/A</v>
      </c>
      <c r="AA193" s="3" t="str">
        <f t="shared" si="69"/>
        <v>N/A</v>
      </c>
      <c r="AB193" s="3" t="str">
        <f t="shared" si="70"/>
        <v>N/A</v>
      </c>
      <c r="AC193" s="3" t="str">
        <f t="shared" si="71"/>
        <v>N/A</v>
      </c>
      <c r="AD193" s="3" t="str">
        <f t="shared" si="72"/>
        <v>N/A</v>
      </c>
      <c r="AE193" s="3" t="str">
        <f t="shared" si="73"/>
        <v>N/A</v>
      </c>
      <c r="AF193" s="3" t="str">
        <f t="shared" si="74"/>
        <v>N/A</v>
      </c>
      <c r="AG193" s="3" t="str">
        <f t="shared" si="75"/>
        <v>N/A</v>
      </c>
      <c r="AH193" s="3" t="str">
        <f t="shared" si="76"/>
        <v>N/A</v>
      </c>
      <c r="AI193" s="3" t="str">
        <f t="shared" si="77"/>
        <v>N/A</v>
      </c>
    </row>
    <row r="194" spans="1:35" x14ac:dyDescent="0.35">
      <c r="A194" t="s">
        <v>175</v>
      </c>
      <c r="B194" t="s">
        <v>210</v>
      </c>
      <c r="C194" t="s">
        <v>982</v>
      </c>
      <c r="D194" t="s">
        <v>91</v>
      </c>
      <c r="E194">
        <v>363</v>
      </c>
      <c r="F194" t="s">
        <v>1669</v>
      </c>
      <c r="G194">
        <v>0.08</v>
      </c>
      <c r="H194" t="s">
        <v>1197</v>
      </c>
      <c r="I194" s="3" t="str">
        <f t="shared" si="78"/>
        <v>not eligible</v>
      </c>
      <c r="J194" s="3" t="str">
        <f t="shared" si="79"/>
        <v>N/A</v>
      </c>
      <c r="K194" s="3" t="str">
        <f t="shared" si="80"/>
        <v>not eligible</v>
      </c>
      <c r="L194" s="3" t="str">
        <f t="shared" si="54"/>
        <v>not eligible</v>
      </c>
      <c r="M194" s="3" t="str">
        <f t="shared" si="55"/>
        <v>not eligible</v>
      </c>
      <c r="N194" s="3" t="str">
        <f t="shared" si="56"/>
        <v>not eligible</v>
      </c>
      <c r="O194" s="3" t="str">
        <f t="shared" si="57"/>
        <v>not eligible</v>
      </c>
      <c r="P194" s="3" t="str">
        <f t="shared" si="58"/>
        <v>N/A</v>
      </c>
      <c r="Q194" s="3" t="str">
        <f t="shared" si="59"/>
        <v>N/A</v>
      </c>
      <c r="R194" s="3" t="str">
        <f t="shared" si="60"/>
        <v>N/A</v>
      </c>
      <c r="S194" s="3" t="str">
        <f t="shared" si="61"/>
        <v>N/A</v>
      </c>
      <c r="T194" s="3" t="str">
        <f t="shared" si="62"/>
        <v>N/A</v>
      </c>
      <c r="U194" s="3" t="str">
        <f t="shared" si="63"/>
        <v>N/A</v>
      </c>
      <c r="V194" s="3" t="str">
        <f t="shared" si="64"/>
        <v>N/A</v>
      </c>
      <c r="W194" s="3" t="str">
        <f t="shared" si="65"/>
        <v>N/A</v>
      </c>
      <c r="X194" s="3" t="str">
        <f t="shared" si="66"/>
        <v>N/A</v>
      </c>
      <c r="Y194" s="3" t="str">
        <f t="shared" si="67"/>
        <v>N/A</v>
      </c>
      <c r="Z194" s="3" t="str">
        <f t="shared" si="68"/>
        <v>N/A</v>
      </c>
      <c r="AA194" s="3" t="str">
        <f t="shared" si="69"/>
        <v>N/A</v>
      </c>
      <c r="AB194" s="3" t="str">
        <f t="shared" si="70"/>
        <v>N/A</v>
      </c>
      <c r="AC194" s="3" t="str">
        <f t="shared" si="71"/>
        <v>N/A</v>
      </c>
      <c r="AD194" s="3" t="str">
        <f t="shared" si="72"/>
        <v>N/A</v>
      </c>
      <c r="AE194" s="3" t="str">
        <f t="shared" si="73"/>
        <v>N/A</v>
      </c>
      <c r="AF194" s="3" t="str">
        <f t="shared" si="74"/>
        <v>N/A</v>
      </c>
      <c r="AG194" s="3" t="str">
        <f t="shared" si="75"/>
        <v>N/A</v>
      </c>
      <c r="AH194" s="3" t="str">
        <f t="shared" si="76"/>
        <v>N/A</v>
      </c>
      <c r="AI194" s="3" t="str">
        <f t="shared" si="77"/>
        <v>N/A</v>
      </c>
    </row>
    <row r="195" spans="1:35" x14ac:dyDescent="0.35">
      <c r="A195" t="s">
        <v>175</v>
      </c>
      <c r="B195" t="s">
        <v>210</v>
      </c>
      <c r="C195" t="s">
        <v>1038</v>
      </c>
      <c r="D195" t="s">
        <v>91</v>
      </c>
      <c r="E195" s="1">
        <v>1198</v>
      </c>
      <c r="F195" t="s">
        <v>1676</v>
      </c>
      <c r="G195">
        <v>0.27</v>
      </c>
      <c r="H195" t="s">
        <v>1197</v>
      </c>
      <c r="I195" s="3" t="str">
        <f t="shared" si="78"/>
        <v>not eligible</v>
      </c>
      <c r="J195" s="3" t="str">
        <f t="shared" si="79"/>
        <v>N/A</v>
      </c>
      <c r="K195" s="3" t="str">
        <f t="shared" si="80"/>
        <v>not eligible</v>
      </c>
      <c r="L195" s="3" t="str">
        <f t="shared" ref="L195:L258" si="81">IF(H195="Yes",E195*3.06, IF(G195&gt;=4,E195*3.06,"not eligible"))</f>
        <v>not eligible</v>
      </c>
      <c r="M195" s="3" t="str">
        <f t="shared" ref="M195:M258" si="82">IF(H195="Yes",E195*3.12, IF(G195&gt;=4,E195*3.12,"not eligible"))</f>
        <v>not eligible</v>
      </c>
      <c r="N195" s="3" t="str">
        <f t="shared" ref="N195:N258" si="83">IF(H195="Yes",E195*3.16, IF(G195&gt;=4,E195*3.16,"not eligible"))</f>
        <v>not eligible</v>
      </c>
      <c r="O195" s="3" t="str">
        <f t="shared" ref="O195:O258" si="84">IF($D195="Australian Labor Party",$L195,"N/A")</f>
        <v>not eligible</v>
      </c>
      <c r="P195" s="3" t="str">
        <f t="shared" ref="P195:P258" si="85">IF($D195="Liberal",$L195,"N/A")</f>
        <v>N/A</v>
      </c>
      <c r="Q195" s="3" t="str">
        <f t="shared" ref="Q195:Q258" si="86">IF($D195="DERRYN HINCH'S JUSTICE PARTY",$L195,"N/A")</f>
        <v>N/A</v>
      </c>
      <c r="R195" s="3" t="str">
        <f t="shared" ref="R195:R258" si="87">IF($D195="LIBERAL DEMOCRATS",$L195,"N/A")</f>
        <v>N/A</v>
      </c>
      <c r="S195" s="3" t="str">
        <f t="shared" ref="S195:S258" si="88">IF($D195="ANIMAL JUSTICE PARTY",$L195,"N/A")</f>
        <v>N/A</v>
      </c>
      <c r="T195" s="3" t="str">
        <f t="shared" ref="T195:T258" si="89">IF($D195="AUSTRALIAN GREENS",$L195,"N/A")</f>
        <v>N/A</v>
      </c>
      <c r="U195" s="3" t="str">
        <f t="shared" ref="U195:U258" si="90">IF($D195="FIONA PATTEN'S REASON PARTY",$L195,"N/A")</f>
        <v>N/A</v>
      </c>
      <c r="V195" s="3" t="str">
        <f t="shared" ref="V195:V258" si="91">IF($D195="THE NATIONALS",$L195,"N/A")</f>
        <v>N/A</v>
      </c>
      <c r="W195" s="3" t="str">
        <f t="shared" ref="W195:W258" si="92">IF($D195="SHOOTERS, FISHERS &amp; FARMERS VIC",$L195,"N/A")</f>
        <v>N/A</v>
      </c>
      <c r="X195" s="3" t="str">
        <f t="shared" ref="X195:X258" si="93">IF($D195="SUSTAINABLE AUSTRALIA",$L195,"N/A")</f>
        <v>N/A</v>
      </c>
      <c r="Y195" s="3" t="str">
        <f t="shared" ref="Y195:Y258" si="94">IF($D195="TRANSPORT MATTERS",$L195,"N/A")</f>
        <v>N/A</v>
      </c>
      <c r="Z195" s="3" t="str">
        <f t="shared" ref="Z195:Z258" si="95">IF($D195="AUSSIE BATTLER PARTY",$L195,"N/A")</f>
        <v>N/A</v>
      </c>
      <c r="AA195" s="3" t="str">
        <f t="shared" ref="AA195:AA258" si="96">IF($D195="AUSTRALIAN COUNTRY PARTY",$L195,"N/A")</f>
        <v>N/A</v>
      </c>
      <c r="AB195" s="3" t="str">
        <f t="shared" ref="AB195:AB258" si="97">IF($D195="AUSTRALIAN LIBERTY ALLIANCE",$L195,"N/A")</f>
        <v>N/A</v>
      </c>
      <c r="AC195" s="3" t="str">
        <f t="shared" ref="AC195:AC258" si="98">IF($D195="HEALTH AUSTRALIA PARTY",$L195,"N/A")</f>
        <v>N/A</v>
      </c>
      <c r="AD195" s="3" t="str">
        <f t="shared" ref="AD195:AD258" si="99">IF($D195="HUDSON 4 NV",$L195,"N/A")</f>
        <v>N/A</v>
      </c>
      <c r="AE195" s="3" t="str">
        <f t="shared" ref="AE195:AE258" si="100">IF($D195="LABOUR DLP",$L195,"N/A")</f>
        <v>N/A</v>
      </c>
      <c r="AF195" s="3" t="str">
        <f t="shared" ref="AF195:AF258" si="101">IF($D195="VICTORIAN SOCIALISTS",$L195,"N/A")</f>
        <v>N/A</v>
      </c>
      <c r="AG195" s="3" t="str">
        <f t="shared" ref="AG195:AG258" si="102">IF($D195="VOLUNTARY EUTHANASIA PARTY (VICTORIA)",$L195,"N/A")</f>
        <v>N/A</v>
      </c>
      <c r="AH195" s="3" t="str">
        <f t="shared" ref="AH195:AH258" si="103">IF($D195="VOTE 1 LOCAL JOBS",$L195,"N/A")</f>
        <v>N/A</v>
      </c>
      <c r="AI195" s="3" t="str">
        <f t="shared" ref="AI195:AI258" si="104">IF($D195="",$L195,"N/A")</f>
        <v>N/A</v>
      </c>
    </row>
    <row r="196" spans="1:35" x14ac:dyDescent="0.35">
      <c r="A196" t="s">
        <v>175</v>
      </c>
      <c r="B196" t="s">
        <v>210</v>
      </c>
      <c r="C196" t="s">
        <v>680</v>
      </c>
      <c r="D196" t="s">
        <v>143</v>
      </c>
      <c r="E196" s="1">
        <v>5070</v>
      </c>
      <c r="F196" t="s">
        <v>1543</v>
      </c>
      <c r="G196">
        <v>1.1599999999999999</v>
      </c>
      <c r="H196" t="s">
        <v>1197</v>
      </c>
      <c r="I196" s="3" t="str">
        <f t="shared" ref="I196:I259" si="105">IF(G196&gt;=4,E196*3.06,"not eligible")</f>
        <v>not eligible</v>
      </c>
      <c r="J196" s="3" t="str">
        <f t="shared" ref="J196:J259" si="106">IF(AND(I196="not eligible",H196="Yes"),E196*3.06,"N/A")</f>
        <v>N/A</v>
      </c>
      <c r="K196" s="3" t="str">
        <f t="shared" ref="K196:K259" si="107">IF(H196="Yes",E196*3, IF(G196&gt;=4,E196*3,"not eligible"))</f>
        <v>not eligible</v>
      </c>
      <c r="L196" s="3" t="str">
        <f t="shared" si="81"/>
        <v>not eligible</v>
      </c>
      <c r="M196" s="3" t="str">
        <f t="shared" si="82"/>
        <v>not eligible</v>
      </c>
      <c r="N196" s="3" t="str">
        <f t="shared" si="83"/>
        <v>not eligible</v>
      </c>
      <c r="O196" s="3" t="str">
        <f t="shared" si="84"/>
        <v>N/A</v>
      </c>
      <c r="P196" s="3" t="str">
        <f t="shared" si="85"/>
        <v>N/A</v>
      </c>
      <c r="Q196" s="3" t="str">
        <f t="shared" si="86"/>
        <v>N/A</v>
      </c>
      <c r="R196" s="3" t="str">
        <f t="shared" si="87"/>
        <v>N/A</v>
      </c>
      <c r="S196" s="3" t="str">
        <f t="shared" si="88"/>
        <v>N/A</v>
      </c>
      <c r="T196" s="3" t="str">
        <f t="shared" si="89"/>
        <v>N/A</v>
      </c>
      <c r="U196" s="3" t="str">
        <f t="shared" si="90"/>
        <v>N/A</v>
      </c>
      <c r="V196" s="3" t="str">
        <f t="shared" si="91"/>
        <v>N/A</v>
      </c>
      <c r="W196" s="3" t="str">
        <f t="shared" si="92"/>
        <v>N/A</v>
      </c>
      <c r="X196" s="3" t="str">
        <f t="shared" si="93"/>
        <v>N/A</v>
      </c>
      <c r="Y196" s="3" t="str">
        <f t="shared" si="94"/>
        <v>not eligible</v>
      </c>
      <c r="Z196" s="3" t="str">
        <f t="shared" si="95"/>
        <v>N/A</v>
      </c>
      <c r="AA196" s="3" t="str">
        <f t="shared" si="96"/>
        <v>N/A</v>
      </c>
      <c r="AB196" s="3" t="str">
        <f t="shared" si="97"/>
        <v>N/A</v>
      </c>
      <c r="AC196" s="3" t="str">
        <f t="shared" si="98"/>
        <v>N/A</v>
      </c>
      <c r="AD196" s="3" t="str">
        <f t="shared" si="99"/>
        <v>N/A</v>
      </c>
      <c r="AE196" s="3" t="str">
        <f t="shared" si="100"/>
        <v>N/A</v>
      </c>
      <c r="AF196" s="3" t="str">
        <f t="shared" si="101"/>
        <v>N/A</v>
      </c>
      <c r="AG196" s="3" t="str">
        <f t="shared" si="102"/>
        <v>N/A</v>
      </c>
      <c r="AH196" s="3" t="str">
        <f t="shared" si="103"/>
        <v>N/A</v>
      </c>
      <c r="AI196" s="3" t="str">
        <f t="shared" si="104"/>
        <v>N/A</v>
      </c>
    </row>
    <row r="197" spans="1:35" x14ac:dyDescent="0.35">
      <c r="A197" t="s">
        <v>175</v>
      </c>
      <c r="B197" t="s">
        <v>210</v>
      </c>
      <c r="C197" t="s">
        <v>997</v>
      </c>
      <c r="D197" t="s">
        <v>143</v>
      </c>
      <c r="E197">
        <v>118</v>
      </c>
      <c r="F197" t="s">
        <v>1666</v>
      </c>
      <c r="G197">
        <v>0.03</v>
      </c>
      <c r="H197" t="s">
        <v>1197</v>
      </c>
      <c r="I197" s="3" t="str">
        <f t="shared" si="105"/>
        <v>not eligible</v>
      </c>
      <c r="J197" s="3" t="str">
        <f t="shared" si="106"/>
        <v>N/A</v>
      </c>
      <c r="K197" s="3" t="str">
        <f t="shared" si="107"/>
        <v>not eligible</v>
      </c>
      <c r="L197" s="3" t="str">
        <f t="shared" si="81"/>
        <v>not eligible</v>
      </c>
      <c r="M197" s="3" t="str">
        <f t="shared" si="82"/>
        <v>not eligible</v>
      </c>
      <c r="N197" s="3" t="str">
        <f t="shared" si="83"/>
        <v>not eligible</v>
      </c>
      <c r="O197" s="3" t="str">
        <f t="shared" si="84"/>
        <v>N/A</v>
      </c>
      <c r="P197" s="3" t="str">
        <f t="shared" si="85"/>
        <v>N/A</v>
      </c>
      <c r="Q197" s="3" t="str">
        <f t="shared" si="86"/>
        <v>N/A</v>
      </c>
      <c r="R197" s="3" t="str">
        <f t="shared" si="87"/>
        <v>N/A</v>
      </c>
      <c r="S197" s="3" t="str">
        <f t="shared" si="88"/>
        <v>N/A</v>
      </c>
      <c r="T197" s="3" t="str">
        <f t="shared" si="89"/>
        <v>N/A</v>
      </c>
      <c r="U197" s="3" t="str">
        <f t="shared" si="90"/>
        <v>N/A</v>
      </c>
      <c r="V197" s="3" t="str">
        <f t="shared" si="91"/>
        <v>N/A</v>
      </c>
      <c r="W197" s="3" t="str">
        <f t="shared" si="92"/>
        <v>N/A</v>
      </c>
      <c r="X197" s="3" t="str">
        <f t="shared" si="93"/>
        <v>N/A</v>
      </c>
      <c r="Y197" s="3" t="str">
        <f t="shared" si="94"/>
        <v>not eligible</v>
      </c>
      <c r="Z197" s="3" t="str">
        <f t="shared" si="95"/>
        <v>N/A</v>
      </c>
      <c r="AA197" s="3" t="str">
        <f t="shared" si="96"/>
        <v>N/A</v>
      </c>
      <c r="AB197" s="3" t="str">
        <f t="shared" si="97"/>
        <v>N/A</v>
      </c>
      <c r="AC197" s="3" t="str">
        <f t="shared" si="98"/>
        <v>N/A</v>
      </c>
      <c r="AD197" s="3" t="str">
        <f t="shared" si="99"/>
        <v>N/A</v>
      </c>
      <c r="AE197" s="3" t="str">
        <f t="shared" si="100"/>
        <v>N/A</v>
      </c>
      <c r="AF197" s="3" t="str">
        <f t="shared" si="101"/>
        <v>N/A</v>
      </c>
      <c r="AG197" s="3" t="str">
        <f t="shared" si="102"/>
        <v>N/A</v>
      </c>
      <c r="AH197" s="3" t="str">
        <f t="shared" si="103"/>
        <v>N/A</v>
      </c>
      <c r="AI197" s="3" t="str">
        <f t="shared" si="104"/>
        <v>N/A</v>
      </c>
    </row>
    <row r="198" spans="1:35" x14ac:dyDescent="0.35">
      <c r="A198" t="s">
        <v>175</v>
      </c>
      <c r="B198" t="s">
        <v>210</v>
      </c>
      <c r="C198" t="s">
        <v>487</v>
      </c>
      <c r="D198" t="s">
        <v>143</v>
      </c>
      <c r="E198">
        <v>83</v>
      </c>
      <c r="F198" t="s">
        <v>1673</v>
      </c>
      <c r="G198">
        <v>0.02</v>
      </c>
      <c r="H198" t="s">
        <v>1197</v>
      </c>
      <c r="I198" s="3" t="str">
        <f t="shared" si="105"/>
        <v>not eligible</v>
      </c>
      <c r="J198" s="3" t="str">
        <f t="shared" si="106"/>
        <v>N/A</v>
      </c>
      <c r="K198" s="3" t="str">
        <f t="shared" si="107"/>
        <v>not eligible</v>
      </c>
      <c r="L198" s="3" t="str">
        <f t="shared" si="81"/>
        <v>not eligible</v>
      </c>
      <c r="M198" s="3" t="str">
        <f t="shared" si="82"/>
        <v>not eligible</v>
      </c>
      <c r="N198" s="3" t="str">
        <f t="shared" si="83"/>
        <v>not eligible</v>
      </c>
      <c r="O198" s="3" t="str">
        <f t="shared" si="84"/>
        <v>N/A</v>
      </c>
      <c r="P198" s="3" t="str">
        <f t="shared" si="85"/>
        <v>N/A</v>
      </c>
      <c r="Q198" s="3" t="str">
        <f t="shared" si="86"/>
        <v>N/A</v>
      </c>
      <c r="R198" s="3" t="str">
        <f t="shared" si="87"/>
        <v>N/A</v>
      </c>
      <c r="S198" s="3" t="str">
        <f t="shared" si="88"/>
        <v>N/A</v>
      </c>
      <c r="T198" s="3" t="str">
        <f t="shared" si="89"/>
        <v>N/A</v>
      </c>
      <c r="U198" s="3" t="str">
        <f t="shared" si="90"/>
        <v>N/A</v>
      </c>
      <c r="V198" s="3" t="str">
        <f t="shared" si="91"/>
        <v>N/A</v>
      </c>
      <c r="W198" s="3" t="str">
        <f t="shared" si="92"/>
        <v>N/A</v>
      </c>
      <c r="X198" s="3" t="str">
        <f t="shared" si="93"/>
        <v>N/A</v>
      </c>
      <c r="Y198" s="3" t="str">
        <f t="shared" si="94"/>
        <v>not eligible</v>
      </c>
      <c r="Z198" s="3" t="str">
        <f t="shared" si="95"/>
        <v>N/A</v>
      </c>
      <c r="AA198" s="3" t="str">
        <f t="shared" si="96"/>
        <v>N/A</v>
      </c>
      <c r="AB198" s="3" t="str">
        <f t="shared" si="97"/>
        <v>N/A</v>
      </c>
      <c r="AC198" s="3" t="str">
        <f t="shared" si="98"/>
        <v>N/A</v>
      </c>
      <c r="AD198" s="3" t="str">
        <f t="shared" si="99"/>
        <v>N/A</v>
      </c>
      <c r="AE198" s="3" t="str">
        <f t="shared" si="100"/>
        <v>N/A</v>
      </c>
      <c r="AF198" s="3" t="str">
        <f t="shared" si="101"/>
        <v>N/A</v>
      </c>
      <c r="AG198" s="3" t="str">
        <f t="shared" si="102"/>
        <v>N/A</v>
      </c>
      <c r="AH198" s="3" t="str">
        <f t="shared" si="103"/>
        <v>N/A</v>
      </c>
      <c r="AI198" s="3" t="str">
        <f t="shared" si="104"/>
        <v>N/A</v>
      </c>
    </row>
    <row r="199" spans="1:35" x14ac:dyDescent="0.35">
      <c r="A199" t="s">
        <v>175</v>
      </c>
      <c r="B199" t="s">
        <v>210</v>
      </c>
      <c r="C199" t="s">
        <v>1016</v>
      </c>
      <c r="D199" t="s">
        <v>143</v>
      </c>
      <c r="E199">
        <v>204</v>
      </c>
      <c r="F199" t="s">
        <v>1663</v>
      </c>
      <c r="G199">
        <v>0.05</v>
      </c>
      <c r="H199" t="s">
        <v>1197</v>
      </c>
      <c r="I199" s="3" t="str">
        <f t="shared" si="105"/>
        <v>not eligible</v>
      </c>
      <c r="J199" s="3" t="str">
        <f t="shared" si="106"/>
        <v>N/A</v>
      </c>
      <c r="K199" s="3" t="str">
        <f t="shared" si="107"/>
        <v>not eligible</v>
      </c>
      <c r="L199" s="3" t="str">
        <f t="shared" si="81"/>
        <v>not eligible</v>
      </c>
      <c r="M199" s="3" t="str">
        <f t="shared" si="82"/>
        <v>not eligible</v>
      </c>
      <c r="N199" s="3" t="str">
        <f t="shared" si="83"/>
        <v>not eligible</v>
      </c>
      <c r="O199" s="3" t="str">
        <f t="shared" si="84"/>
        <v>N/A</v>
      </c>
      <c r="P199" s="3" t="str">
        <f t="shared" si="85"/>
        <v>N/A</v>
      </c>
      <c r="Q199" s="3" t="str">
        <f t="shared" si="86"/>
        <v>N/A</v>
      </c>
      <c r="R199" s="3" t="str">
        <f t="shared" si="87"/>
        <v>N/A</v>
      </c>
      <c r="S199" s="3" t="str">
        <f t="shared" si="88"/>
        <v>N/A</v>
      </c>
      <c r="T199" s="3" t="str">
        <f t="shared" si="89"/>
        <v>N/A</v>
      </c>
      <c r="U199" s="3" t="str">
        <f t="shared" si="90"/>
        <v>N/A</v>
      </c>
      <c r="V199" s="3" t="str">
        <f t="shared" si="91"/>
        <v>N/A</v>
      </c>
      <c r="W199" s="3" t="str">
        <f t="shared" si="92"/>
        <v>N/A</v>
      </c>
      <c r="X199" s="3" t="str">
        <f t="shared" si="93"/>
        <v>N/A</v>
      </c>
      <c r="Y199" s="3" t="str">
        <f t="shared" si="94"/>
        <v>not eligible</v>
      </c>
      <c r="Z199" s="3" t="str">
        <f t="shared" si="95"/>
        <v>N/A</v>
      </c>
      <c r="AA199" s="3" t="str">
        <f t="shared" si="96"/>
        <v>N/A</v>
      </c>
      <c r="AB199" s="3" t="str">
        <f t="shared" si="97"/>
        <v>N/A</v>
      </c>
      <c r="AC199" s="3" t="str">
        <f t="shared" si="98"/>
        <v>N/A</v>
      </c>
      <c r="AD199" s="3" t="str">
        <f t="shared" si="99"/>
        <v>N/A</v>
      </c>
      <c r="AE199" s="3" t="str">
        <f t="shared" si="100"/>
        <v>N/A</v>
      </c>
      <c r="AF199" s="3" t="str">
        <f t="shared" si="101"/>
        <v>N/A</v>
      </c>
      <c r="AG199" s="3" t="str">
        <f t="shared" si="102"/>
        <v>N/A</v>
      </c>
      <c r="AH199" s="3" t="str">
        <f t="shared" si="103"/>
        <v>N/A</v>
      </c>
      <c r="AI199" s="3" t="str">
        <f t="shared" si="104"/>
        <v>N/A</v>
      </c>
    </row>
    <row r="200" spans="1:35" x14ac:dyDescent="0.35">
      <c r="A200" t="s">
        <v>175</v>
      </c>
      <c r="B200" t="s">
        <v>210</v>
      </c>
      <c r="C200" t="s">
        <v>663</v>
      </c>
      <c r="D200" t="s">
        <v>143</v>
      </c>
      <c r="E200">
        <v>56</v>
      </c>
      <c r="F200" t="s">
        <v>1671</v>
      </c>
      <c r="G200">
        <v>0.01</v>
      </c>
      <c r="H200" t="s">
        <v>1197</v>
      </c>
      <c r="I200" s="3" t="str">
        <f t="shared" si="105"/>
        <v>not eligible</v>
      </c>
      <c r="J200" s="3" t="str">
        <f t="shared" si="106"/>
        <v>N/A</v>
      </c>
      <c r="K200" s="3" t="str">
        <f t="shared" si="107"/>
        <v>not eligible</v>
      </c>
      <c r="L200" s="3" t="str">
        <f t="shared" si="81"/>
        <v>not eligible</v>
      </c>
      <c r="M200" s="3" t="str">
        <f t="shared" si="82"/>
        <v>not eligible</v>
      </c>
      <c r="N200" s="3" t="str">
        <f t="shared" si="83"/>
        <v>not eligible</v>
      </c>
      <c r="O200" s="3" t="str">
        <f t="shared" si="84"/>
        <v>N/A</v>
      </c>
      <c r="P200" s="3" t="str">
        <f t="shared" si="85"/>
        <v>N/A</v>
      </c>
      <c r="Q200" s="3" t="str">
        <f t="shared" si="86"/>
        <v>N/A</v>
      </c>
      <c r="R200" s="3" t="str">
        <f t="shared" si="87"/>
        <v>N/A</v>
      </c>
      <c r="S200" s="3" t="str">
        <f t="shared" si="88"/>
        <v>N/A</v>
      </c>
      <c r="T200" s="3" t="str">
        <f t="shared" si="89"/>
        <v>N/A</v>
      </c>
      <c r="U200" s="3" t="str">
        <f t="shared" si="90"/>
        <v>N/A</v>
      </c>
      <c r="V200" s="3" t="str">
        <f t="shared" si="91"/>
        <v>N/A</v>
      </c>
      <c r="W200" s="3" t="str">
        <f t="shared" si="92"/>
        <v>N/A</v>
      </c>
      <c r="X200" s="3" t="str">
        <f t="shared" si="93"/>
        <v>N/A</v>
      </c>
      <c r="Y200" s="3" t="str">
        <f t="shared" si="94"/>
        <v>not eligible</v>
      </c>
      <c r="Z200" s="3" t="str">
        <f t="shared" si="95"/>
        <v>N/A</v>
      </c>
      <c r="AA200" s="3" t="str">
        <f t="shared" si="96"/>
        <v>N/A</v>
      </c>
      <c r="AB200" s="3" t="str">
        <f t="shared" si="97"/>
        <v>N/A</v>
      </c>
      <c r="AC200" s="3" t="str">
        <f t="shared" si="98"/>
        <v>N/A</v>
      </c>
      <c r="AD200" s="3" t="str">
        <f t="shared" si="99"/>
        <v>N/A</v>
      </c>
      <c r="AE200" s="3" t="str">
        <f t="shared" si="100"/>
        <v>N/A</v>
      </c>
      <c r="AF200" s="3" t="str">
        <f t="shared" si="101"/>
        <v>N/A</v>
      </c>
      <c r="AG200" s="3" t="str">
        <f t="shared" si="102"/>
        <v>N/A</v>
      </c>
      <c r="AH200" s="3" t="str">
        <f t="shared" si="103"/>
        <v>N/A</v>
      </c>
      <c r="AI200" s="3" t="str">
        <f t="shared" si="104"/>
        <v>N/A</v>
      </c>
    </row>
    <row r="201" spans="1:35" x14ac:dyDescent="0.35">
      <c r="A201" t="s">
        <v>175</v>
      </c>
      <c r="B201" t="s">
        <v>210</v>
      </c>
      <c r="C201" t="s">
        <v>686</v>
      </c>
      <c r="D201" t="s">
        <v>129</v>
      </c>
      <c r="E201" s="1">
        <v>3637</v>
      </c>
      <c r="F201" t="s">
        <v>1729</v>
      </c>
      <c r="G201">
        <v>0.83</v>
      </c>
      <c r="H201" t="s">
        <v>1197</v>
      </c>
      <c r="I201" s="3" t="str">
        <f t="shared" si="105"/>
        <v>not eligible</v>
      </c>
      <c r="J201" s="3" t="str">
        <f t="shared" si="106"/>
        <v>N/A</v>
      </c>
      <c r="K201" s="3" t="str">
        <f t="shared" si="107"/>
        <v>not eligible</v>
      </c>
      <c r="L201" s="3" t="str">
        <f t="shared" si="81"/>
        <v>not eligible</v>
      </c>
      <c r="M201" s="3" t="str">
        <f t="shared" si="82"/>
        <v>not eligible</v>
      </c>
      <c r="N201" s="3" t="str">
        <f t="shared" si="83"/>
        <v>not eligible</v>
      </c>
      <c r="O201" s="3" t="str">
        <f t="shared" si="84"/>
        <v>N/A</v>
      </c>
      <c r="P201" s="3" t="str">
        <f t="shared" si="85"/>
        <v>N/A</v>
      </c>
      <c r="Q201" s="3" t="str">
        <f t="shared" si="86"/>
        <v>N/A</v>
      </c>
      <c r="R201" s="3" t="str">
        <f t="shared" si="87"/>
        <v>N/A</v>
      </c>
      <c r="S201" s="3" t="str">
        <f t="shared" si="88"/>
        <v>N/A</v>
      </c>
      <c r="T201" s="3" t="str">
        <f t="shared" si="89"/>
        <v>N/A</v>
      </c>
      <c r="U201" s="3" t="str">
        <f t="shared" si="90"/>
        <v>N/A</v>
      </c>
      <c r="V201" s="3" t="str">
        <f t="shared" si="91"/>
        <v>N/A</v>
      </c>
      <c r="W201" s="3" t="str">
        <f t="shared" si="92"/>
        <v>N/A</v>
      </c>
      <c r="X201" s="3" t="str">
        <f t="shared" si="93"/>
        <v>N/A</v>
      </c>
      <c r="Y201" s="3" t="str">
        <f t="shared" si="94"/>
        <v>N/A</v>
      </c>
      <c r="Z201" s="3" t="str">
        <f t="shared" si="95"/>
        <v>N/A</v>
      </c>
      <c r="AA201" s="3" t="str">
        <f t="shared" si="96"/>
        <v>N/A</v>
      </c>
      <c r="AB201" s="3" t="str">
        <f t="shared" si="97"/>
        <v>N/A</v>
      </c>
      <c r="AC201" s="3" t="str">
        <f t="shared" si="98"/>
        <v>not eligible</v>
      </c>
      <c r="AD201" s="3" t="str">
        <f t="shared" si="99"/>
        <v>N/A</v>
      </c>
      <c r="AE201" s="3" t="str">
        <f t="shared" si="100"/>
        <v>N/A</v>
      </c>
      <c r="AF201" s="3" t="str">
        <f t="shared" si="101"/>
        <v>N/A</v>
      </c>
      <c r="AG201" s="3" t="str">
        <f t="shared" si="102"/>
        <v>N/A</v>
      </c>
      <c r="AH201" s="3" t="str">
        <f t="shared" si="103"/>
        <v>N/A</v>
      </c>
      <c r="AI201" s="3" t="str">
        <f t="shared" si="104"/>
        <v>N/A</v>
      </c>
    </row>
    <row r="202" spans="1:35" x14ac:dyDescent="0.35">
      <c r="A202" t="s">
        <v>175</v>
      </c>
      <c r="B202" t="s">
        <v>210</v>
      </c>
      <c r="C202" t="s">
        <v>795</v>
      </c>
      <c r="D202" t="s">
        <v>129</v>
      </c>
      <c r="E202">
        <v>86</v>
      </c>
      <c r="F202" t="s">
        <v>1673</v>
      </c>
      <c r="G202">
        <v>0.02</v>
      </c>
      <c r="H202" t="s">
        <v>1197</v>
      </c>
      <c r="I202" s="3" t="str">
        <f t="shared" si="105"/>
        <v>not eligible</v>
      </c>
      <c r="J202" s="3" t="str">
        <f t="shared" si="106"/>
        <v>N/A</v>
      </c>
      <c r="K202" s="3" t="str">
        <f t="shared" si="107"/>
        <v>not eligible</v>
      </c>
      <c r="L202" s="3" t="str">
        <f t="shared" si="81"/>
        <v>not eligible</v>
      </c>
      <c r="M202" s="3" t="str">
        <f t="shared" si="82"/>
        <v>not eligible</v>
      </c>
      <c r="N202" s="3" t="str">
        <f t="shared" si="83"/>
        <v>not eligible</v>
      </c>
      <c r="O202" s="3" t="str">
        <f t="shared" si="84"/>
        <v>N/A</v>
      </c>
      <c r="P202" s="3" t="str">
        <f t="shared" si="85"/>
        <v>N/A</v>
      </c>
      <c r="Q202" s="3" t="str">
        <f t="shared" si="86"/>
        <v>N/A</v>
      </c>
      <c r="R202" s="3" t="str">
        <f t="shared" si="87"/>
        <v>N/A</v>
      </c>
      <c r="S202" s="3" t="str">
        <f t="shared" si="88"/>
        <v>N/A</v>
      </c>
      <c r="T202" s="3" t="str">
        <f t="shared" si="89"/>
        <v>N/A</v>
      </c>
      <c r="U202" s="3" t="str">
        <f t="shared" si="90"/>
        <v>N/A</v>
      </c>
      <c r="V202" s="3" t="str">
        <f t="shared" si="91"/>
        <v>N/A</v>
      </c>
      <c r="W202" s="3" t="str">
        <f t="shared" si="92"/>
        <v>N/A</v>
      </c>
      <c r="X202" s="3" t="str">
        <f t="shared" si="93"/>
        <v>N/A</v>
      </c>
      <c r="Y202" s="3" t="str">
        <f t="shared" si="94"/>
        <v>N/A</v>
      </c>
      <c r="Z202" s="3" t="str">
        <f t="shared" si="95"/>
        <v>N/A</v>
      </c>
      <c r="AA202" s="3" t="str">
        <f t="shared" si="96"/>
        <v>N/A</v>
      </c>
      <c r="AB202" s="3" t="str">
        <f t="shared" si="97"/>
        <v>N/A</v>
      </c>
      <c r="AC202" s="3" t="str">
        <f t="shared" si="98"/>
        <v>not eligible</v>
      </c>
      <c r="AD202" s="3" t="str">
        <f t="shared" si="99"/>
        <v>N/A</v>
      </c>
      <c r="AE202" s="3" t="str">
        <f t="shared" si="100"/>
        <v>N/A</v>
      </c>
      <c r="AF202" s="3" t="str">
        <f t="shared" si="101"/>
        <v>N/A</v>
      </c>
      <c r="AG202" s="3" t="str">
        <f t="shared" si="102"/>
        <v>N/A</v>
      </c>
      <c r="AH202" s="3" t="str">
        <f t="shared" si="103"/>
        <v>N/A</v>
      </c>
      <c r="AI202" s="3" t="str">
        <f t="shared" si="104"/>
        <v>N/A</v>
      </c>
    </row>
    <row r="203" spans="1:35" x14ac:dyDescent="0.35">
      <c r="A203" t="s">
        <v>175</v>
      </c>
      <c r="B203" t="s">
        <v>210</v>
      </c>
      <c r="C203" t="s">
        <v>358</v>
      </c>
      <c r="E203" s="1">
        <v>1356</v>
      </c>
      <c r="F203" t="s">
        <v>1708</v>
      </c>
      <c r="G203">
        <v>0.31</v>
      </c>
      <c r="H203" t="s">
        <v>1197</v>
      </c>
      <c r="I203" s="3" t="str">
        <f t="shared" si="105"/>
        <v>not eligible</v>
      </c>
      <c r="J203" s="3" t="str">
        <f t="shared" si="106"/>
        <v>N/A</v>
      </c>
      <c r="K203" s="3" t="str">
        <f t="shared" si="107"/>
        <v>not eligible</v>
      </c>
      <c r="L203" s="3" t="str">
        <f t="shared" si="81"/>
        <v>not eligible</v>
      </c>
      <c r="M203" s="3" t="str">
        <f t="shared" si="82"/>
        <v>not eligible</v>
      </c>
      <c r="N203" s="3" t="str">
        <f t="shared" si="83"/>
        <v>not eligible</v>
      </c>
      <c r="O203" s="3" t="str">
        <f t="shared" si="84"/>
        <v>N/A</v>
      </c>
      <c r="P203" s="3" t="str">
        <f t="shared" si="85"/>
        <v>N/A</v>
      </c>
      <c r="Q203" s="3" t="str">
        <f t="shared" si="86"/>
        <v>N/A</v>
      </c>
      <c r="R203" s="3" t="str">
        <f t="shared" si="87"/>
        <v>N/A</v>
      </c>
      <c r="S203" s="3" t="str">
        <f t="shared" si="88"/>
        <v>N/A</v>
      </c>
      <c r="T203" s="3" t="str">
        <f t="shared" si="89"/>
        <v>N/A</v>
      </c>
      <c r="U203" s="3" t="str">
        <f t="shared" si="90"/>
        <v>N/A</v>
      </c>
      <c r="V203" s="3" t="str">
        <f t="shared" si="91"/>
        <v>N/A</v>
      </c>
      <c r="W203" s="3" t="str">
        <f t="shared" si="92"/>
        <v>N/A</v>
      </c>
      <c r="X203" s="3" t="str">
        <f t="shared" si="93"/>
        <v>N/A</v>
      </c>
      <c r="Y203" s="3" t="str">
        <f t="shared" si="94"/>
        <v>N/A</v>
      </c>
      <c r="Z203" s="3" t="str">
        <f t="shared" si="95"/>
        <v>N/A</v>
      </c>
      <c r="AA203" s="3" t="str">
        <f t="shared" si="96"/>
        <v>N/A</v>
      </c>
      <c r="AB203" s="3" t="str">
        <f t="shared" si="97"/>
        <v>N/A</v>
      </c>
      <c r="AC203" s="3" t="str">
        <f t="shared" si="98"/>
        <v>N/A</v>
      </c>
      <c r="AD203" s="3" t="str">
        <f t="shared" si="99"/>
        <v>N/A</v>
      </c>
      <c r="AE203" s="3" t="str">
        <f t="shared" si="100"/>
        <v>N/A</v>
      </c>
      <c r="AF203" s="3" t="str">
        <f t="shared" si="101"/>
        <v>N/A</v>
      </c>
      <c r="AG203" s="3" t="str">
        <f t="shared" si="102"/>
        <v>N/A</v>
      </c>
      <c r="AH203" s="3" t="str">
        <f t="shared" si="103"/>
        <v>N/A</v>
      </c>
      <c r="AI203" s="3" t="str">
        <f t="shared" si="104"/>
        <v>not eligible</v>
      </c>
    </row>
    <row r="204" spans="1:35" x14ac:dyDescent="0.35">
      <c r="A204" t="s">
        <v>175</v>
      </c>
      <c r="B204" t="s">
        <v>210</v>
      </c>
      <c r="C204" t="s">
        <v>713</v>
      </c>
      <c r="E204">
        <v>73</v>
      </c>
      <c r="F204" t="s">
        <v>1673</v>
      </c>
      <c r="G204">
        <v>0.02</v>
      </c>
      <c r="H204" t="s">
        <v>1197</v>
      </c>
      <c r="I204" s="3" t="str">
        <f t="shared" si="105"/>
        <v>not eligible</v>
      </c>
      <c r="J204" s="3" t="str">
        <f t="shared" si="106"/>
        <v>N/A</v>
      </c>
      <c r="K204" s="3" t="str">
        <f t="shared" si="107"/>
        <v>not eligible</v>
      </c>
      <c r="L204" s="3" t="str">
        <f t="shared" si="81"/>
        <v>not eligible</v>
      </c>
      <c r="M204" s="3" t="str">
        <f t="shared" si="82"/>
        <v>not eligible</v>
      </c>
      <c r="N204" s="3" t="str">
        <f t="shared" si="83"/>
        <v>not eligible</v>
      </c>
      <c r="O204" s="3" t="str">
        <f t="shared" si="84"/>
        <v>N/A</v>
      </c>
      <c r="P204" s="3" t="str">
        <f t="shared" si="85"/>
        <v>N/A</v>
      </c>
      <c r="Q204" s="3" t="str">
        <f t="shared" si="86"/>
        <v>N/A</v>
      </c>
      <c r="R204" s="3" t="str">
        <f t="shared" si="87"/>
        <v>N/A</v>
      </c>
      <c r="S204" s="3" t="str">
        <f t="shared" si="88"/>
        <v>N/A</v>
      </c>
      <c r="T204" s="3" t="str">
        <f t="shared" si="89"/>
        <v>N/A</v>
      </c>
      <c r="U204" s="3" t="str">
        <f t="shared" si="90"/>
        <v>N/A</v>
      </c>
      <c r="V204" s="3" t="str">
        <f t="shared" si="91"/>
        <v>N/A</v>
      </c>
      <c r="W204" s="3" t="str">
        <f t="shared" si="92"/>
        <v>N/A</v>
      </c>
      <c r="X204" s="3" t="str">
        <f t="shared" si="93"/>
        <v>N/A</v>
      </c>
      <c r="Y204" s="3" t="str">
        <f t="shared" si="94"/>
        <v>N/A</v>
      </c>
      <c r="Z204" s="3" t="str">
        <f t="shared" si="95"/>
        <v>N/A</v>
      </c>
      <c r="AA204" s="3" t="str">
        <f t="shared" si="96"/>
        <v>N/A</v>
      </c>
      <c r="AB204" s="3" t="str">
        <f t="shared" si="97"/>
        <v>N/A</v>
      </c>
      <c r="AC204" s="3" t="str">
        <f t="shared" si="98"/>
        <v>N/A</v>
      </c>
      <c r="AD204" s="3" t="str">
        <f t="shared" si="99"/>
        <v>N/A</v>
      </c>
      <c r="AE204" s="3" t="str">
        <f t="shared" si="100"/>
        <v>N/A</v>
      </c>
      <c r="AF204" s="3" t="str">
        <f t="shared" si="101"/>
        <v>N/A</v>
      </c>
      <c r="AG204" s="3" t="str">
        <f t="shared" si="102"/>
        <v>N/A</v>
      </c>
      <c r="AH204" s="3" t="str">
        <f t="shared" si="103"/>
        <v>N/A</v>
      </c>
      <c r="AI204" s="3" t="str">
        <f t="shared" si="104"/>
        <v>not eligible</v>
      </c>
    </row>
    <row r="205" spans="1:35" x14ac:dyDescent="0.35">
      <c r="A205" t="s">
        <v>175</v>
      </c>
      <c r="B205" t="s">
        <v>210</v>
      </c>
      <c r="C205" t="s">
        <v>948</v>
      </c>
      <c r="D205" t="s">
        <v>118</v>
      </c>
      <c r="E205" s="1">
        <v>124909</v>
      </c>
      <c r="F205" t="s">
        <v>1743</v>
      </c>
      <c r="G205">
        <v>28.58</v>
      </c>
      <c r="H205" t="s">
        <v>187</v>
      </c>
      <c r="I205" s="3">
        <f t="shared" si="105"/>
        <v>382221.54</v>
      </c>
      <c r="J205" s="3" t="str">
        <f t="shared" si="106"/>
        <v>N/A</v>
      </c>
      <c r="K205" s="3">
        <f t="shared" si="107"/>
        <v>374727</v>
      </c>
      <c r="L205" s="3">
        <f t="shared" si="81"/>
        <v>382221.54</v>
      </c>
      <c r="M205" s="3">
        <f t="shared" si="82"/>
        <v>389716.08</v>
      </c>
      <c r="N205" s="3">
        <f t="shared" si="83"/>
        <v>394712.44</v>
      </c>
      <c r="O205" s="3" t="str">
        <f t="shared" si="84"/>
        <v>N/A</v>
      </c>
      <c r="P205" s="3">
        <f t="shared" si="85"/>
        <v>382221.54</v>
      </c>
      <c r="Q205" s="3" t="str">
        <f t="shared" si="86"/>
        <v>N/A</v>
      </c>
      <c r="R205" s="3" t="str">
        <f t="shared" si="87"/>
        <v>N/A</v>
      </c>
      <c r="S205" s="3" t="str">
        <f t="shared" si="88"/>
        <v>N/A</v>
      </c>
      <c r="T205" s="3" t="str">
        <f t="shared" si="89"/>
        <v>N/A</v>
      </c>
      <c r="U205" s="3" t="str">
        <f t="shared" si="90"/>
        <v>N/A</v>
      </c>
      <c r="V205" s="3" t="str">
        <f t="shared" si="91"/>
        <v>N/A</v>
      </c>
      <c r="W205" s="3" t="str">
        <f t="shared" si="92"/>
        <v>N/A</v>
      </c>
      <c r="X205" s="3" t="str">
        <f t="shared" si="93"/>
        <v>N/A</v>
      </c>
      <c r="Y205" s="3" t="str">
        <f t="shared" si="94"/>
        <v>N/A</v>
      </c>
      <c r="Z205" s="3" t="str">
        <f t="shared" si="95"/>
        <v>N/A</v>
      </c>
      <c r="AA205" s="3" t="str">
        <f t="shared" si="96"/>
        <v>N/A</v>
      </c>
      <c r="AB205" s="3" t="str">
        <f t="shared" si="97"/>
        <v>N/A</v>
      </c>
      <c r="AC205" s="3" t="str">
        <f t="shared" si="98"/>
        <v>N/A</v>
      </c>
      <c r="AD205" s="3" t="str">
        <f t="shared" si="99"/>
        <v>N/A</v>
      </c>
      <c r="AE205" s="3" t="str">
        <f t="shared" si="100"/>
        <v>N/A</v>
      </c>
      <c r="AF205" s="3" t="str">
        <f t="shared" si="101"/>
        <v>N/A</v>
      </c>
      <c r="AG205" s="3" t="str">
        <f t="shared" si="102"/>
        <v>N/A</v>
      </c>
      <c r="AH205" s="3" t="str">
        <f t="shared" si="103"/>
        <v>N/A</v>
      </c>
      <c r="AI205" s="3" t="str">
        <f t="shared" si="104"/>
        <v>N/A</v>
      </c>
    </row>
    <row r="206" spans="1:35" x14ac:dyDescent="0.35">
      <c r="A206" t="s">
        <v>175</v>
      </c>
      <c r="B206" t="s">
        <v>210</v>
      </c>
      <c r="C206" t="s">
        <v>899</v>
      </c>
      <c r="D206" t="s">
        <v>118</v>
      </c>
      <c r="E206">
        <v>514</v>
      </c>
      <c r="F206" t="s">
        <v>1693</v>
      </c>
      <c r="G206">
        <v>0.12</v>
      </c>
      <c r="H206" t="s">
        <v>1197</v>
      </c>
      <c r="I206" s="3" t="str">
        <f t="shared" si="105"/>
        <v>not eligible</v>
      </c>
      <c r="J206" s="3" t="str">
        <f t="shared" si="106"/>
        <v>N/A</v>
      </c>
      <c r="K206" s="3" t="str">
        <f t="shared" si="107"/>
        <v>not eligible</v>
      </c>
      <c r="L206" s="3" t="str">
        <f t="shared" si="81"/>
        <v>not eligible</v>
      </c>
      <c r="M206" s="3" t="str">
        <f t="shared" si="82"/>
        <v>not eligible</v>
      </c>
      <c r="N206" s="3" t="str">
        <f t="shared" si="83"/>
        <v>not eligible</v>
      </c>
      <c r="O206" s="3" t="str">
        <f t="shared" si="84"/>
        <v>N/A</v>
      </c>
      <c r="P206" s="3" t="str">
        <f t="shared" si="85"/>
        <v>not eligible</v>
      </c>
      <c r="Q206" s="3" t="str">
        <f t="shared" si="86"/>
        <v>N/A</v>
      </c>
      <c r="R206" s="3" t="str">
        <f t="shared" si="87"/>
        <v>N/A</v>
      </c>
      <c r="S206" s="3" t="str">
        <f t="shared" si="88"/>
        <v>N/A</v>
      </c>
      <c r="T206" s="3" t="str">
        <f t="shared" si="89"/>
        <v>N/A</v>
      </c>
      <c r="U206" s="3" t="str">
        <f t="shared" si="90"/>
        <v>N/A</v>
      </c>
      <c r="V206" s="3" t="str">
        <f t="shared" si="91"/>
        <v>N/A</v>
      </c>
      <c r="W206" s="3" t="str">
        <f t="shared" si="92"/>
        <v>N/A</v>
      </c>
      <c r="X206" s="3" t="str">
        <f t="shared" si="93"/>
        <v>N/A</v>
      </c>
      <c r="Y206" s="3" t="str">
        <f t="shared" si="94"/>
        <v>N/A</v>
      </c>
      <c r="Z206" s="3" t="str">
        <f t="shared" si="95"/>
        <v>N/A</v>
      </c>
      <c r="AA206" s="3" t="str">
        <f t="shared" si="96"/>
        <v>N/A</v>
      </c>
      <c r="AB206" s="3" t="str">
        <f t="shared" si="97"/>
        <v>N/A</v>
      </c>
      <c r="AC206" s="3" t="str">
        <f t="shared" si="98"/>
        <v>N/A</v>
      </c>
      <c r="AD206" s="3" t="str">
        <f t="shared" si="99"/>
        <v>N/A</v>
      </c>
      <c r="AE206" s="3" t="str">
        <f t="shared" si="100"/>
        <v>N/A</v>
      </c>
      <c r="AF206" s="3" t="str">
        <f t="shared" si="101"/>
        <v>N/A</v>
      </c>
      <c r="AG206" s="3" t="str">
        <f t="shared" si="102"/>
        <v>N/A</v>
      </c>
      <c r="AH206" s="3" t="str">
        <f t="shared" si="103"/>
        <v>N/A</v>
      </c>
      <c r="AI206" s="3" t="str">
        <f t="shared" si="104"/>
        <v>N/A</v>
      </c>
    </row>
    <row r="207" spans="1:35" x14ac:dyDescent="0.35">
      <c r="A207" t="s">
        <v>175</v>
      </c>
      <c r="B207" t="s">
        <v>210</v>
      </c>
      <c r="C207" t="s">
        <v>621</v>
      </c>
      <c r="D207" t="s">
        <v>118</v>
      </c>
      <c r="E207">
        <v>311</v>
      </c>
      <c r="F207" t="s">
        <v>1695</v>
      </c>
      <c r="G207">
        <v>7.0000000000000007E-2</v>
      </c>
      <c r="H207" t="s">
        <v>1197</v>
      </c>
      <c r="I207" s="3" t="str">
        <f t="shared" si="105"/>
        <v>not eligible</v>
      </c>
      <c r="J207" s="3" t="str">
        <f t="shared" si="106"/>
        <v>N/A</v>
      </c>
      <c r="K207" s="3" t="str">
        <f t="shared" si="107"/>
        <v>not eligible</v>
      </c>
      <c r="L207" s="3" t="str">
        <f t="shared" si="81"/>
        <v>not eligible</v>
      </c>
      <c r="M207" s="3" t="str">
        <f t="shared" si="82"/>
        <v>not eligible</v>
      </c>
      <c r="N207" s="3" t="str">
        <f t="shared" si="83"/>
        <v>not eligible</v>
      </c>
      <c r="O207" s="3" t="str">
        <f t="shared" si="84"/>
        <v>N/A</v>
      </c>
      <c r="P207" s="3" t="str">
        <f t="shared" si="85"/>
        <v>not eligible</v>
      </c>
      <c r="Q207" s="3" t="str">
        <f t="shared" si="86"/>
        <v>N/A</v>
      </c>
      <c r="R207" s="3" t="str">
        <f t="shared" si="87"/>
        <v>N/A</v>
      </c>
      <c r="S207" s="3" t="str">
        <f t="shared" si="88"/>
        <v>N/A</v>
      </c>
      <c r="T207" s="3" t="str">
        <f t="shared" si="89"/>
        <v>N/A</v>
      </c>
      <c r="U207" s="3" t="str">
        <f t="shared" si="90"/>
        <v>N/A</v>
      </c>
      <c r="V207" s="3" t="str">
        <f t="shared" si="91"/>
        <v>N/A</v>
      </c>
      <c r="W207" s="3" t="str">
        <f t="shared" si="92"/>
        <v>N/A</v>
      </c>
      <c r="X207" s="3" t="str">
        <f t="shared" si="93"/>
        <v>N/A</v>
      </c>
      <c r="Y207" s="3" t="str">
        <f t="shared" si="94"/>
        <v>N/A</v>
      </c>
      <c r="Z207" s="3" t="str">
        <f t="shared" si="95"/>
        <v>N/A</v>
      </c>
      <c r="AA207" s="3" t="str">
        <f t="shared" si="96"/>
        <v>N/A</v>
      </c>
      <c r="AB207" s="3" t="str">
        <f t="shared" si="97"/>
        <v>N/A</v>
      </c>
      <c r="AC207" s="3" t="str">
        <f t="shared" si="98"/>
        <v>N/A</v>
      </c>
      <c r="AD207" s="3" t="str">
        <f t="shared" si="99"/>
        <v>N/A</v>
      </c>
      <c r="AE207" s="3" t="str">
        <f t="shared" si="100"/>
        <v>N/A</v>
      </c>
      <c r="AF207" s="3" t="str">
        <f t="shared" si="101"/>
        <v>N/A</v>
      </c>
      <c r="AG207" s="3" t="str">
        <f t="shared" si="102"/>
        <v>N/A</v>
      </c>
      <c r="AH207" s="3" t="str">
        <f t="shared" si="103"/>
        <v>N/A</v>
      </c>
      <c r="AI207" s="3" t="str">
        <f t="shared" si="104"/>
        <v>N/A</v>
      </c>
    </row>
    <row r="208" spans="1:35" x14ac:dyDescent="0.35">
      <c r="A208" t="s">
        <v>175</v>
      </c>
      <c r="B208" t="s">
        <v>210</v>
      </c>
      <c r="C208" t="s">
        <v>664</v>
      </c>
      <c r="D208" t="s">
        <v>118</v>
      </c>
      <c r="E208">
        <v>376</v>
      </c>
      <c r="F208" t="s">
        <v>1687</v>
      </c>
      <c r="G208">
        <v>0.09</v>
      </c>
      <c r="H208" t="s">
        <v>1197</v>
      </c>
      <c r="I208" s="3" t="str">
        <f t="shared" si="105"/>
        <v>not eligible</v>
      </c>
      <c r="J208" s="3" t="str">
        <f t="shared" si="106"/>
        <v>N/A</v>
      </c>
      <c r="K208" s="3" t="str">
        <f t="shared" si="107"/>
        <v>not eligible</v>
      </c>
      <c r="L208" s="3" t="str">
        <f t="shared" si="81"/>
        <v>not eligible</v>
      </c>
      <c r="M208" s="3" t="str">
        <f t="shared" si="82"/>
        <v>not eligible</v>
      </c>
      <c r="N208" s="3" t="str">
        <f t="shared" si="83"/>
        <v>not eligible</v>
      </c>
      <c r="O208" s="3" t="str">
        <f t="shared" si="84"/>
        <v>N/A</v>
      </c>
      <c r="P208" s="3" t="str">
        <f t="shared" si="85"/>
        <v>not eligible</v>
      </c>
      <c r="Q208" s="3" t="str">
        <f t="shared" si="86"/>
        <v>N/A</v>
      </c>
      <c r="R208" s="3" t="str">
        <f t="shared" si="87"/>
        <v>N/A</v>
      </c>
      <c r="S208" s="3" t="str">
        <f t="shared" si="88"/>
        <v>N/A</v>
      </c>
      <c r="T208" s="3" t="str">
        <f t="shared" si="89"/>
        <v>N/A</v>
      </c>
      <c r="U208" s="3" t="str">
        <f t="shared" si="90"/>
        <v>N/A</v>
      </c>
      <c r="V208" s="3" t="str">
        <f t="shared" si="91"/>
        <v>N/A</v>
      </c>
      <c r="W208" s="3" t="str">
        <f t="shared" si="92"/>
        <v>N/A</v>
      </c>
      <c r="X208" s="3" t="str">
        <f t="shared" si="93"/>
        <v>N/A</v>
      </c>
      <c r="Y208" s="3" t="str">
        <f t="shared" si="94"/>
        <v>N/A</v>
      </c>
      <c r="Z208" s="3" t="str">
        <f t="shared" si="95"/>
        <v>N/A</v>
      </c>
      <c r="AA208" s="3" t="str">
        <f t="shared" si="96"/>
        <v>N/A</v>
      </c>
      <c r="AB208" s="3" t="str">
        <f t="shared" si="97"/>
        <v>N/A</v>
      </c>
      <c r="AC208" s="3" t="str">
        <f t="shared" si="98"/>
        <v>N/A</v>
      </c>
      <c r="AD208" s="3" t="str">
        <f t="shared" si="99"/>
        <v>N/A</v>
      </c>
      <c r="AE208" s="3" t="str">
        <f t="shared" si="100"/>
        <v>N/A</v>
      </c>
      <c r="AF208" s="3" t="str">
        <f t="shared" si="101"/>
        <v>N/A</v>
      </c>
      <c r="AG208" s="3" t="str">
        <f t="shared" si="102"/>
        <v>N/A</v>
      </c>
      <c r="AH208" s="3" t="str">
        <f t="shared" si="103"/>
        <v>N/A</v>
      </c>
      <c r="AI208" s="3" t="str">
        <f t="shared" si="104"/>
        <v>N/A</v>
      </c>
    </row>
    <row r="209" spans="1:35" x14ac:dyDescent="0.35">
      <c r="A209" t="s">
        <v>175</v>
      </c>
      <c r="B209" t="s">
        <v>210</v>
      </c>
      <c r="C209" t="s">
        <v>603</v>
      </c>
      <c r="D209" t="s">
        <v>118</v>
      </c>
      <c r="E209">
        <v>475</v>
      </c>
      <c r="F209" t="s">
        <v>1690</v>
      </c>
      <c r="G209">
        <v>0.11</v>
      </c>
      <c r="H209" t="s">
        <v>1197</v>
      </c>
      <c r="I209" s="3" t="str">
        <f t="shared" si="105"/>
        <v>not eligible</v>
      </c>
      <c r="J209" s="3" t="str">
        <f t="shared" si="106"/>
        <v>N/A</v>
      </c>
      <c r="K209" s="3" t="str">
        <f t="shared" si="107"/>
        <v>not eligible</v>
      </c>
      <c r="L209" s="3" t="str">
        <f t="shared" si="81"/>
        <v>not eligible</v>
      </c>
      <c r="M209" s="3" t="str">
        <f t="shared" si="82"/>
        <v>not eligible</v>
      </c>
      <c r="N209" s="3" t="str">
        <f t="shared" si="83"/>
        <v>not eligible</v>
      </c>
      <c r="O209" s="3" t="str">
        <f t="shared" si="84"/>
        <v>N/A</v>
      </c>
      <c r="P209" s="3" t="str">
        <f t="shared" si="85"/>
        <v>not eligible</v>
      </c>
      <c r="Q209" s="3" t="str">
        <f t="shared" si="86"/>
        <v>N/A</v>
      </c>
      <c r="R209" s="3" t="str">
        <f t="shared" si="87"/>
        <v>N/A</v>
      </c>
      <c r="S209" s="3" t="str">
        <f t="shared" si="88"/>
        <v>N/A</v>
      </c>
      <c r="T209" s="3" t="str">
        <f t="shared" si="89"/>
        <v>N/A</v>
      </c>
      <c r="U209" s="3" t="str">
        <f t="shared" si="90"/>
        <v>N/A</v>
      </c>
      <c r="V209" s="3" t="str">
        <f t="shared" si="91"/>
        <v>N/A</v>
      </c>
      <c r="W209" s="3" t="str">
        <f t="shared" si="92"/>
        <v>N/A</v>
      </c>
      <c r="X209" s="3" t="str">
        <f t="shared" si="93"/>
        <v>N/A</v>
      </c>
      <c r="Y209" s="3" t="str">
        <f t="shared" si="94"/>
        <v>N/A</v>
      </c>
      <c r="Z209" s="3" t="str">
        <f t="shared" si="95"/>
        <v>N/A</v>
      </c>
      <c r="AA209" s="3" t="str">
        <f t="shared" si="96"/>
        <v>N/A</v>
      </c>
      <c r="AB209" s="3" t="str">
        <f t="shared" si="97"/>
        <v>N/A</v>
      </c>
      <c r="AC209" s="3" t="str">
        <f t="shared" si="98"/>
        <v>N/A</v>
      </c>
      <c r="AD209" s="3" t="str">
        <f t="shared" si="99"/>
        <v>N/A</v>
      </c>
      <c r="AE209" s="3" t="str">
        <f t="shared" si="100"/>
        <v>N/A</v>
      </c>
      <c r="AF209" s="3" t="str">
        <f t="shared" si="101"/>
        <v>N/A</v>
      </c>
      <c r="AG209" s="3" t="str">
        <f t="shared" si="102"/>
        <v>N/A</v>
      </c>
      <c r="AH209" s="3" t="str">
        <f t="shared" si="103"/>
        <v>N/A</v>
      </c>
      <c r="AI209" s="3" t="str">
        <f t="shared" si="104"/>
        <v>N/A</v>
      </c>
    </row>
    <row r="210" spans="1:35" x14ac:dyDescent="0.35">
      <c r="A210" t="s">
        <v>175</v>
      </c>
      <c r="B210" t="s">
        <v>210</v>
      </c>
      <c r="C210" t="s">
        <v>722</v>
      </c>
      <c r="D210" t="s">
        <v>112</v>
      </c>
      <c r="E210" s="1">
        <v>3653</v>
      </c>
      <c r="F210" t="s">
        <v>1750</v>
      </c>
      <c r="G210">
        <v>0.84</v>
      </c>
      <c r="H210" t="s">
        <v>187</v>
      </c>
      <c r="I210" s="3" t="str">
        <f t="shared" si="105"/>
        <v>not eligible</v>
      </c>
      <c r="J210" s="3">
        <f t="shared" si="106"/>
        <v>11178.18</v>
      </c>
      <c r="K210" s="3">
        <f t="shared" si="107"/>
        <v>10959</v>
      </c>
      <c r="L210" s="3">
        <f t="shared" si="81"/>
        <v>11178.18</v>
      </c>
      <c r="M210" s="3">
        <f t="shared" si="82"/>
        <v>11397.36</v>
      </c>
      <c r="N210" s="3">
        <f t="shared" si="83"/>
        <v>11543.480000000001</v>
      </c>
      <c r="O210" s="3" t="str">
        <f t="shared" si="84"/>
        <v>N/A</v>
      </c>
      <c r="P210" s="3" t="str">
        <f t="shared" si="85"/>
        <v>N/A</v>
      </c>
      <c r="Q210" s="3" t="str">
        <f t="shared" si="86"/>
        <v>N/A</v>
      </c>
      <c r="R210" s="3">
        <f t="shared" si="87"/>
        <v>11178.18</v>
      </c>
      <c r="S210" s="3" t="str">
        <f t="shared" si="88"/>
        <v>N/A</v>
      </c>
      <c r="T210" s="3" t="str">
        <f t="shared" si="89"/>
        <v>N/A</v>
      </c>
      <c r="U210" s="3" t="str">
        <f t="shared" si="90"/>
        <v>N/A</v>
      </c>
      <c r="V210" s="3" t="str">
        <f t="shared" si="91"/>
        <v>N/A</v>
      </c>
      <c r="W210" s="3" t="str">
        <f t="shared" si="92"/>
        <v>N/A</v>
      </c>
      <c r="X210" s="3" t="str">
        <f t="shared" si="93"/>
        <v>N/A</v>
      </c>
      <c r="Y210" s="3" t="str">
        <f t="shared" si="94"/>
        <v>N/A</v>
      </c>
      <c r="Z210" s="3" t="str">
        <f t="shared" si="95"/>
        <v>N/A</v>
      </c>
      <c r="AA210" s="3" t="str">
        <f t="shared" si="96"/>
        <v>N/A</v>
      </c>
      <c r="AB210" s="3" t="str">
        <f t="shared" si="97"/>
        <v>N/A</v>
      </c>
      <c r="AC210" s="3" t="str">
        <f t="shared" si="98"/>
        <v>N/A</v>
      </c>
      <c r="AD210" s="3" t="str">
        <f t="shared" si="99"/>
        <v>N/A</v>
      </c>
      <c r="AE210" s="3" t="str">
        <f t="shared" si="100"/>
        <v>N/A</v>
      </c>
      <c r="AF210" s="3" t="str">
        <f t="shared" si="101"/>
        <v>N/A</v>
      </c>
      <c r="AG210" s="3" t="str">
        <f t="shared" si="102"/>
        <v>N/A</v>
      </c>
      <c r="AH210" s="3" t="str">
        <f t="shared" si="103"/>
        <v>N/A</v>
      </c>
      <c r="AI210" s="3" t="str">
        <f t="shared" si="104"/>
        <v>N/A</v>
      </c>
    </row>
    <row r="211" spans="1:35" x14ac:dyDescent="0.35">
      <c r="A211" t="s">
        <v>175</v>
      </c>
      <c r="B211" t="s">
        <v>210</v>
      </c>
      <c r="C211" t="s">
        <v>505</v>
      </c>
      <c r="D211" t="s">
        <v>112</v>
      </c>
      <c r="E211">
        <v>25</v>
      </c>
      <c r="F211" t="s">
        <v>1671</v>
      </c>
      <c r="G211">
        <v>0.01</v>
      </c>
      <c r="H211" t="s">
        <v>1197</v>
      </c>
      <c r="I211" s="3" t="str">
        <f t="shared" si="105"/>
        <v>not eligible</v>
      </c>
      <c r="J211" s="3" t="str">
        <f t="shared" si="106"/>
        <v>N/A</v>
      </c>
      <c r="K211" s="3" t="str">
        <f t="shared" si="107"/>
        <v>not eligible</v>
      </c>
      <c r="L211" s="3" t="str">
        <f t="shared" si="81"/>
        <v>not eligible</v>
      </c>
      <c r="M211" s="3" t="str">
        <f t="shared" si="82"/>
        <v>not eligible</v>
      </c>
      <c r="N211" s="3" t="str">
        <f t="shared" si="83"/>
        <v>not eligible</v>
      </c>
      <c r="O211" s="3" t="str">
        <f t="shared" si="84"/>
        <v>N/A</v>
      </c>
      <c r="P211" s="3" t="str">
        <f t="shared" si="85"/>
        <v>N/A</v>
      </c>
      <c r="Q211" s="3" t="str">
        <f t="shared" si="86"/>
        <v>N/A</v>
      </c>
      <c r="R211" s="3" t="str">
        <f t="shared" si="87"/>
        <v>not eligible</v>
      </c>
      <c r="S211" s="3" t="str">
        <f t="shared" si="88"/>
        <v>N/A</v>
      </c>
      <c r="T211" s="3" t="str">
        <f t="shared" si="89"/>
        <v>N/A</v>
      </c>
      <c r="U211" s="3" t="str">
        <f t="shared" si="90"/>
        <v>N/A</v>
      </c>
      <c r="V211" s="3" t="str">
        <f t="shared" si="91"/>
        <v>N/A</v>
      </c>
      <c r="W211" s="3" t="str">
        <f t="shared" si="92"/>
        <v>N/A</v>
      </c>
      <c r="X211" s="3" t="str">
        <f t="shared" si="93"/>
        <v>N/A</v>
      </c>
      <c r="Y211" s="3" t="str">
        <f t="shared" si="94"/>
        <v>N/A</v>
      </c>
      <c r="Z211" s="3" t="str">
        <f t="shared" si="95"/>
        <v>N/A</v>
      </c>
      <c r="AA211" s="3" t="str">
        <f t="shared" si="96"/>
        <v>N/A</v>
      </c>
      <c r="AB211" s="3" t="str">
        <f t="shared" si="97"/>
        <v>N/A</v>
      </c>
      <c r="AC211" s="3" t="str">
        <f t="shared" si="98"/>
        <v>N/A</v>
      </c>
      <c r="AD211" s="3" t="str">
        <f t="shared" si="99"/>
        <v>N/A</v>
      </c>
      <c r="AE211" s="3" t="str">
        <f t="shared" si="100"/>
        <v>N/A</v>
      </c>
      <c r="AF211" s="3" t="str">
        <f t="shared" si="101"/>
        <v>N/A</v>
      </c>
      <c r="AG211" s="3" t="str">
        <f t="shared" si="102"/>
        <v>N/A</v>
      </c>
      <c r="AH211" s="3" t="str">
        <f t="shared" si="103"/>
        <v>N/A</v>
      </c>
      <c r="AI211" s="3" t="str">
        <f t="shared" si="104"/>
        <v>N/A</v>
      </c>
    </row>
    <row r="212" spans="1:35" x14ac:dyDescent="0.35">
      <c r="A212" t="s">
        <v>175</v>
      </c>
      <c r="B212" t="s">
        <v>210</v>
      </c>
      <c r="C212" t="s">
        <v>573</v>
      </c>
      <c r="D212" t="s">
        <v>165</v>
      </c>
      <c r="E212" s="1">
        <v>2966</v>
      </c>
      <c r="F212" t="s">
        <v>1759</v>
      </c>
      <c r="G212">
        <v>0.68</v>
      </c>
      <c r="H212" t="s">
        <v>1197</v>
      </c>
      <c r="I212" s="3" t="str">
        <f t="shared" si="105"/>
        <v>not eligible</v>
      </c>
      <c r="J212" s="3" t="str">
        <f t="shared" si="106"/>
        <v>N/A</v>
      </c>
      <c r="K212" s="3" t="str">
        <f t="shared" si="107"/>
        <v>not eligible</v>
      </c>
      <c r="L212" s="3" t="str">
        <f t="shared" si="81"/>
        <v>not eligible</v>
      </c>
      <c r="M212" s="3" t="str">
        <f t="shared" si="82"/>
        <v>not eligible</v>
      </c>
      <c r="N212" s="3" t="str">
        <f t="shared" si="83"/>
        <v>not eligible</v>
      </c>
      <c r="O212" s="3" t="str">
        <f t="shared" si="84"/>
        <v>N/A</v>
      </c>
      <c r="P212" s="3" t="str">
        <f t="shared" si="85"/>
        <v>N/A</v>
      </c>
      <c r="Q212" s="3" t="str">
        <f t="shared" si="86"/>
        <v>N/A</v>
      </c>
      <c r="R212" s="3" t="str">
        <f t="shared" si="87"/>
        <v>N/A</v>
      </c>
      <c r="S212" s="3" t="str">
        <f t="shared" si="88"/>
        <v>N/A</v>
      </c>
      <c r="T212" s="3" t="str">
        <f t="shared" si="89"/>
        <v>N/A</v>
      </c>
      <c r="U212" s="3" t="str">
        <f t="shared" si="90"/>
        <v>N/A</v>
      </c>
      <c r="V212" s="3" t="str">
        <f t="shared" si="91"/>
        <v>N/A</v>
      </c>
      <c r="W212" s="3" t="str">
        <f t="shared" si="92"/>
        <v>N/A</v>
      </c>
      <c r="X212" s="3" t="str">
        <f t="shared" si="93"/>
        <v>N/A</v>
      </c>
      <c r="Y212" s="3" t="str">
        <f t="shared" si="94"/>
        <v>N/A</v>
      </c>
      <c r="Z212" s="3" t="str">
        <f t="shared" si="95"/>
        <v>N/A</v>
      </c>
      <c r="AA212" s="3" t="str">
        <f t="shared" si="96"/>
        <v>N/A</v>
      </c>
      <c r="AB212" s="3" t="str">
        <f t="shared" si="97"/>
        <v>N/A</v>
      </c>
      <c r="AC212" s="3" t="str">
        <f t="shared" si="98"/>
        <v>N/A</v>
      </c>
      <c r="AD212" s="3" t="str">
        <f t="shared" si="99"/>
        <v>N/A</v>
      </c>
      <c r="AE212" s="3" t="str">
        <f t="shared" si="100"/>
        <v>N/A</v>
      </c>
      <c r="AF212" s="3" t="str">
        <f t="shared" si="101"/>
        <v>N/A</v>
      </c>
      <c r="AG212" s="3" t="str">
        <f t="shared" si="102"/>
        <v>not eligible</v>
      </c>
      <c r="AH212" s="3" t="str">
        <f t="shared" si="103"/>
        <v>N/A</v>
      </c>
      <c r="AI212" s="3" t="str">
        <f t="shared" si="104"/>
        <v>N/A</v>
      </c>
    </row>
    <row r="213" spans="1:35" x14ac:dyDescent="0.35">
      <c r="A213" t="s">
        <v>175</v>
      </c>
      <c r="B213" t="s">
        <v>210</v>
      </c>
      <c r="C213" t="s">
        <v>605</v>
      </c>
      <c r="D213" t="s">
        <v>165</v>
      </c>
      <c r="E213">
        <v>47</v>
      </c>
      <c r="F213" t="s">
        <v>1671</v>
      </c>
      <c r="G213">
        <v>0.01</v>
      </c>
      <c r="H213" t="s">
        <v>1197</v>
      </c>
      <c r="I213" s="3" t="str">
        <f t="shared" si="105"/>
        <v>not eligible</v>
      </c>
      <c r="J213" s="3" t="str">
        <f t="shared" si="106"/>
        <v>N/A</v>
      </c>
      <c r="K213" s="3" t="str">
        <f t="shared" si="107"/>
        <v>not eligible</v>
      </c>
      <c r="L213" s="3" t="str">
        <f t="shared" si="81"/>
        <v>not eligible</v>
      </c>
      <c r="M213" s="3" t="str">
        <f t="shared" si="82"/>
        <v>not eligible</v>
      </c>
      <c r="N213" s="3" t="str">
        <f t="shared" si="83"/>
        <v>not eligible</v>
      </c>
      <c r="O213" s="3" t="str">
        <f t="shared" si="84"/>
        <v>N/A</v>
      </c>
      <c r="P213" s="3" t="str">
        <f t="shared" si="85"/>
        <v>N/A</v>
      </c>
      <c r="Q213" s="3" t="str">
        <f t="shared" si="86"/>
        <v>N/A</v>
      </c>
      <c r="R213" s="3" t="str">
        <f t="shared" si="87"/>
        <v>N/A</v>
      </c>
      <c r="S213" s="3" t="str">
        <f t="shared" si="88"/>
        <v>N/A</v>
      </c>
      <c r="T213" s="3" t="str">
        <f t="shared" si="89"/>
        <v>N/A</v>
      </c>
      <c r="U213" s="3" t="str">
        <f t="shared" si="90"/>
        <v>N/A</v>
      </c>
      <c r="V213" s="3" t="str">
        <f t="shared" si="91"/>
        <v>N/A</v>
      </c>
      <c r="W213" s="3" t="str">
        <f t="shared" si="92"/>
        <v>N/A</v>
      </c>
      <c r="X213" s="3" t="str">
        <f t="shared" si="93"/>
        <v>N/A</v>
      </c>
      <c r="Y213" s="3" t="str">
        <f t="shared" si="94"/>
        <v>N/A</v>
      </c>
      <c r="Z213" s="3" t="str">
        <f t="shared" si="95"/>
        <v>N/A</v>
      </c>
      <c r="AA213" s="3" t="str">
        <f t="shared" si="96"/>
        <v>N/A</v>
      </c>
      <c r="AB213" s="3" t="str">
        <f t="shared" si="97"/>
        <v>N/A</v>
      </c>
      <c r="AC213" s="3" t="str">
        <f t="shared" si="98"/>
        <v>N/A</v>
      </c>
      <c r="AD213" s="3" t="str">
        <f t="shared" si="99"/>
        <v>N/A</v>
      </c>
      <c r="AE213" s="3" t="str">
        <f t="shared" si="100"/>
        <v>N/A</v>
      </c>
      <c r="AF213" s="3" t="str">
        <f t="shared" si="101"/>
        <v>N/A</v>
      </c>
      <c r="AG213" s="3" t="str">
        <f t="shared" si="102"/>
        <v>not eligible</v>
      </c>
      <c r="AH213" s="3" t="str">
        <f t="shared" si="103"/>
        <v>N/A</v>
      </c>
      <c r="AI213" s="3" t="str">
        <f t="shared" si="104"/>
        <v>N/A</v>
      </c>
    </row>
    <row r="214" spans="1:35" x14ac:dyDescent="0.35">
      <c r="A214" t="s">
        <v>175</v>
      </c>
      <c r="B214" t="s">
        <v>210</v>
      </c>
      <c r="C214" t="s">
        <v>363</v>
      </c>
      <c r="D214" t="s">
        <v>107</v>
      </c>
      <c r="E214" s="1">
        <v>3645</v>
      </c>
      <c r="F214" t="s">
        <v>1729</v>
      </c>
      <c r="G214">
        <v>0.83</v>
      </c>
      <c r="H214" t="s">
        <v>1197</v>
      </c>
      <c r="I214" s="3" t="str">
        <f t="shared" si="105"/>
        <v>not eligible</v>
      </c>
      <c r="J214" s="3" t="str">
        <f t="shared" si="106"/>
        <v>N/A</v>
      </c>
      <c r="K214" s="3" t="str">
        <f t="shared" si="107"/>
        <v>not eligible</v>
      </c>
      <c r="L214" s="3" t="str">
        <f t="shared" si="81"/>
        <v>not eligible</v>
      </c>
      <c r="M214" s="3" t="str">
        <f t="shared" si="82"/>
        <v>not eligible</v>
      </c>
      <c r="N214" s="3" t="str">
        <f t="shared" si="83"/>
        <v>not eligible</v>
      </c>
      <c r="O214" s="3" t="str">
        <f t="shared" si="84"/>
        <v>N/A</v>
      </c>
      <c r="P214" s="3" t="str">
        <f t="shared" si="85"/>
        <v>N/A</v>
      </c>
      <c r="Q214" s="3" t="str">
        <f t="shared" si="86"/>
        <v>N/A</v>
      </c>
      <c r="R214" s="3" t="str">
        <f t="shared" si="87"/>
        <v>N/A</v>
      </c>
      <c r="S214" s="3" t="str">
        <f t="shared" si="88"/>
        <v>N/A</v>
      </c>
      <c r="T214" s="3" t="str">
        <f t="shared" si="89"/>
        <v>N/A</v>
      </c>
      <c r="U214" s="3" t="str">
        <f t="shared" si="90"/>
        <v>not eligible</v>
      </c>
      <c r="V214" s="3" t="str">
        <f t="shared" si="91"/>
        <v>N/A</v>
      </c>
      <c r="W214" s="3" t="str">
        <f t="shared" si="92"/>
        <v>N/A</v>
      </c>
      <c r="X214" s="3" t="str">
        <f t="shared" si="93"/>
        <v>N/A</v>
      </c>
      <c r="Y214" s="3" t="str">
        <f t="shared" si="94"/>
        <v>N/A</v>
      </c>
      <c r="Z214" s="3" t="str">
        <f t="shared" si="95"/>
        <v>N/A</v>
      </c>
      <c r="AA214" s="3" t="str">
        <f t="shared" si="96"/>
        <v>N/A</v>
      </c>
      <c r="AB214" s="3" t="str">
        <f t="shared" si="97"/>
        <v>N/A</v>
      </c>
      <c r="AC214" s="3" t="str">
        <f t="shared" si="98"/>
        <v>N/A</v>
      </c>
      <c r="AD214" s="3" t="str">
        <f t="shared" si="99"/>
        <v>N/A</v>
      </c>
      <c r="AE214" s="3" t="str">
        <f t="shared" si="100"/>
        <v>N/A</v>
      </c>
      <c r="AF214" s="3" t="str">
        <f t="shared" si="101"/>
        <v>N/A</v>
      </c>
      <c r="AG214" s="3" t="str">
        <f t="shared" si="102"/>
        <v>N/A</v>
      </c>
      <c r="AH214" s="3" t="str">
        <f t="shared" si="103"/>
        <v>N/A</v>
      </c>
      <c r="AI214" s="3" t="str">
        <f t="shared" si="104"/>
        <v>N/A</v>
      </c>
    </row>
    <row r="215" spans="1:35" x14ac:dyDescent="0.35">
      <c r="A215" t="s">
        <v>175</v>
      </c>
      <c r="B215" t="s">
        <v>210</v>
      </c>
      <c r="C215" t="s">
        <v>658</v>
      </c>
      <c r="D215" t="s">
        <v>107</v>
      </c>
      <c r="E215">
        <v>60</v>
      </c>
      <c r="F215" t="s">
        <v>1671</v>
      </c>
      <c r="G215">
        <v>0.01</v>
      </c>
      <c r="H215" t="s">
        <v>1197</v>
      </c>
      <c r="I215" s="3" t="str">
        <f t="shared" si="105"/>
        <v>not eligible</v>
      </c>
      <c r="J215" s="3" t="str">
        <f t="shared" si="106"/>
        <v>N/A</v>
      </c>
      <c r="K215" s="3" t="str">
        <f t="shared" si="107"/>
        <v>not eligible</v>
      </c>
      <c r="L215" s="3" t="str">
        <f t="shared" si="81"/>
        <v>not eligible</v>
      </c>
      <c r="M215" s="3" t="str">
        <f t="shared" si="82"/>
        <v>not eligible</v>
      </c>
      <c r="N215" s="3" t="str">
        <f t="shared" si="83"/>
        <v>not eligible</v>
      </c>
      <c r="O215" s="3" t="str">
        <f t="shared" si="84"/>
        <v>N/A</v>
      </c>
      <c r="P215" s="3" t="str">
        <f t="shared" si="85"/>
        <v>N/A</v>
      </c>
      <c r="Q215" s="3" t="str">
        <f t="shared" si="86"/>
        <v>N/A</v>
      </c>
      <c r="R215" s="3" t="str">
        <f t="shared" si="87"/>
        <v>N/A</v>
      </c>
      <c r="S215" s="3" t="str">
        <f t="shared" si="88"/>
        <v>N/A</v>
      </c>
      <c r="T215" s="3" t="str">
        <f t="shared" si="89"/>
        <v>N/A</v>
      </c>
      <c r="U215" s="3" t="str">
        <f t="shared" si="90"/>
        <v>not eligible</v>
      </c>
      <c r="V215" s="3" t="str">
        <f t="shared" si="91"/>
        <v>N/A</v>
      </c>
      <c r="W215" s="3" t="str">
        <f t="shared" si="92"/>
        <v>N/A</v>
      </c>
      <c r="X215" s="3" t="str">
        <f t="shared" si="93"/>
        <v>N/A</v>
      </c>
      <c r="Y215" s="3" t="str">
        <f t="shared" si="94"/>
        <v>N/A</v>
      </c>
      <c r="Z215" s="3" t="str">
        <f t="shared" si="95"/>
        <v>N/A</v>
      </c>
      <c r="AA215" s="3" t="str">
        <f t="shared" si="96"/>
        <v>N/A</v>
      </c>
      <c r="AB215" s="3" t="str">
        <f t="shared" si="97"/>
        <v>N/A</v>
      </c>
      <c r="AC215" s="3" t="str">
        <f t="shared" si="98"/>
        <v>N/A</v>
      </c>
      <c r="AD215" s="3" t="str">
        <f t="shared" si="99"/>
        <v>N/A</v>
      </c>
      <c r="AE215" s="3" t="str">
        <f t="shared" si="100"/>
        <v>N/A</v>
      </c>
      <c r="AF215" s="3" t="str">
        <f t="shared" si="101"/>
        <v>N/A</v>
      </c>
      <c r="AG215" s="3" t="str">
        <f t="shared" si="102"/>
        <v>N/A</v>
      </c>
      <c r="AH215" s="3" t="str">
        <f t="shared" si="103"/>
        <v>N/A</v>
      </c>
      <c r="AI215" s="3" t="str">
        <f t="shared" si="104"/>
        <v>N/A</v>
      </c>
    </row>
    <row r="216" spans="1:35" x14ac:dyDescent="0.35">
      <c r="A216" t="s">
        <v>175</v>
      </c>
      <c r="B216" t="s">
        <v>210</v>
      </c>
      <c r="C216" t="s">
        <v>1039</v>
      </c>
      <c r="D216" t="s">
        <v>103</v>
      </c>
      <c r="E216" s="1">
        <v>23251</v>
      </c>
      <c r="F216" t="s">
        <v>1694</v>
      </c>
      <c r="G216">
        <v>5.32</v>
      </c>
      <c r="H216" t="s">
        <v>1197</v>
      </c>
      <c r="I216" s="3">
        <f t="shared" si="105"/>
        <v>71148.06</v>
      </c>
      <c r="J216" s="3" t="str">
        <f t="shared" si="106"/>
        <v>N/A</v>
      </c>
      <c r="K216" s="3">
        <f t="shared" si="107"/>
        <v>69753</v>
      </c>
      <c r="L216" s="3">
        <f t="shared" si="81"/>
        <v>71148.06</v>
      </c>
      <c r="M216" s="3">
        <f t="shared" si="82"/>
        <v>72543.12</v>
      </c>
      <c r="N216" s="3">
        <f t="shared" si="83"/>
        <v>73473.16</v>
      </c>
      <c r="O216" s="3" t="str">
        <f t="shared" si="84"/>
        <v>N/A</v>
      </c>
      <c r="P216" s="3" t="str">
        <f t="shared" si="85"/>
        <v>N/A</v>
      </c>
      <c r="Q216" s="3" t="str">
        <f t="shared" si="86"/>
        <v>N/A</v>
      </c>
      <c r="R216" s="3" t="str">
        <f t="shared" si="87"/>
        <v>N/A</v>
      </c>
      <c r="S216" s="3" t="str">
        <f t="shared" si="88"/>
        <v>N/A</v>
      </c>
      <c r="T216" s="3">
        <f t="shared" si="89"/>
        <v>71148.06</v>
      </c>
      <c r="U216" s="3" t="str">
        <f t="shared" si="90"/>
        <v>N/A</v>
      </c>
      <c r="V216" s="3" t="str">
        <f t="shared" si="91"/>
        <v>N/A</v>
      </c>
      <c r="W216" s="3" t="str">
        <f t="shared" si="92"/>
        <v>N/A</v>
      </c>
      <c r="X216" s="3" t="str">
        <f t="shared" si="93"/>
        <v>N/A</v>
      </c>
      <c r="Y216" s="3" t="str">
        <f t="shared" si="94"/>
        <v>N/A</v>
      </c>
      <c r="Z216" s="3" t="str">
        <f t="shared" si="95"/>
        <v>N/A</v>
      </c>
      <c r="AA216" s="3" t="str">
        <f t="shared" si="96"/>
        <v>N/A</v>
      </c>
      <c r="AB216" s="3" t="str">
        <f t="shared" si="97"/>
        <v>N/A</v>
      </c>
      <c r="AC216" s="3" t="str">
        <f t="shared" si="98"/>
        <v>N/A</v>
      </c>
      <c r="AD216" s="3" t="str">
        <f t="shared" si="99"/>
        <v>N/A</v>
      </c>
      <c r="AE216" s="3" t="str">
        <f t="shared" si="100"/>
        <v>N/A</v>
      </c>
      <c r="AF216" s="3" t="str">
        <f t="shared" si="101"/>
        <v>N/A</v>
      </c>
      <c r="AG216" s="3" t="str">
        <f t="shared" si="102"/>
        <v>N/A</v>
      </c>
      <c r="AH216" s="3" t="str">
        <f t="shared" si="103"/>
        <v>N/A</v>
      </c>
      <c r="AI216" s="3" t="str">
        <f t="shared" si="104"/>
        <v>N/A</v>
      </c>
    </row>
    <row r="217" spans="1:35" x14ac:dyDescent="0.35">
      <c r="A217" t="s">
        <v>175</v>
      </c>
      <c r="B217" t="s">
        <v>210</v>
      </c>
      <c r="C217" t="s">
        <v>688</v>
      </c>
      <c r="D217" t="s">
        <v>103</v>
      </c>
      <c r="E217">
        <v>220</v>
      </c>
      <c r="F217" t="s">
        <v>1663</v>
      </c>
      <c r="G217">
        <v>0.05</v>
      </c>
      <c r="H217" t="s">
        <v>1197</v>
      </c>
      <c r="I217" s="3" t="str">
        <f t="shared" si="105"/>
        <v>not eligible</v>
      </c>
      <c r="J217" s="3" t="str">
        <f t="shared" si="106"/>
        <v>N/A</v>
      </c>
      <c r="K217" s="3" t="str">
        <f t="shared" si="107"/>
        <v>not eligible</v>
      </c>
      <c r="L217" s="3" t="str">
        <f t="shared" si="81"/>
        <v>not eligible</v>
      </c>
      <c r="M217" s="3" t="str">
        <f t="shared" si="82"/>
        <v>not eligible</v>
      </c>
      <c r="N217" s="3" t="str">
        <f t="shared" si="83"/>
        <v>not eligible</v>
      </c>
      <c r="O217" s="3" t="str">
        <f t="shared" si="84"/>
        <v>N/A</v>
      </c>
      <c r="P217" s="3" t="str">
        <f t="shared" si="85"/>
        <v>N/A</v>
      </c>
      <c r="Q217" s="3" t="str">
        <f t="shared" si="86"/>
        <v>N/A</v>
      </c>
      <c r="R217" s="3" t="str">
        <f t="shared" si="87"/>
        <v>N/A</v>
      </c>
      <c r="S217" s="3" t="str">
        <f t="shared" si="88"/>
        <v>N/A</v>
      </c>
      <c r="T217" s="3" t="str">
        <f t="shared" si="89"/>
        <v>not eligible</v>
      </c>
      <c r="U217" s="3" t="str">
        <f t="shared" si="90"/>
        <v>N/A</v>
      </c>
      <c r="V217" s="3" t="str">
        <f t="shared" si="91"/>
        <v>N/A</v>
      </c>
      <c r="W217" s="3" t="str">
        <f t="shared" si="92"/>
        <v>N/A</v>
      </c>
      <c r="X217" s="3" t="str">
        <f t="shared" si="93"/>
        <v>N/A</v>
      </c>
      <c r="Y217" s="3" t="str">
        <f t="shared" si="94"/>
        <v>N/A</v>
      </c>
      <c r="Z217" s="3" t="str">
        <f t="shared" si="95"/>
        <v>N/A</v>
      </c>
      <c r="AA217" s="3" t="str">
        <f t="shared" si="96"/>
        <v>N/A</v>
      </c>
      <c r="AB217" s="3" t="str">
        <f t="shared" si="97"/>
        <v>N/A</v>
      </c>
      <c r="AC217" s="3" t="str">
        <f t="shared" si="98"/>
        <v>N/A</v>
      </c>
      <c r="AD217" s="3" t="str">
        <f t="shared" si="99"/>
        <v>N/A</v>
      </c>
      <c r="AE217" s="3" t="str">
        <f t="shared" si="100"/>
        <v>N/A</v>
      </c>
      <c r="AF217" s="3" t="str">
        <f t="shared" si="101"/>
        <v>N/A</v>
      </c>
      <c r="AG217" s="3" t="str">
        <f t="shared" si="102"/>
        <v>N/A</v>
      </c>
      <c r="AH217" s="3" t="str">
        <f t="shared" si="103"/>
        <v>N/A</v>
      </c>
      <c r="AI217" s="3" t="str">
        <f t="shared" si="104"/>
        <v>N/A</v>
      </c>
    </row>
    <row r="218" spans="1:35" x14ac:dyDescent="0.35">
      <c r="A218" t="s">
        <v>175</v>
      </c>
      <c r="B218" t="s">
        <v>210</v>
      </c>
      <c r="C218" t="s">
        <v>815</v>
      </c>
      <c r="D218" t="s">
        <v>103</v>
      </c>
      <c r="E218">
        <v>299</v>
      </c>
      <c r="F218" t="s">
        <v>1695</v>
      </c>
      <c r="G218">
        <v>7.0000000000000007E-2</v>
      </c>
      <c r="H218" t="s">
        <v>1197</v>
      </c>
      <c r="I218" s="3" t="str">
        <f t="shared" si="105"/>
        <v>not eligible</v>
      </c>
      <c r="J218" s="3" t="str">
        <f t="shared" si="106"/>
        <v>N/A</v>
      </c>
      <c r="K218" s="3" t="str">
        <f t="shared" si="107"/>
        <v>not eligible</v>
      </c>
      <c r="L218" s="3" t="str">
        <f t="shared" si="81"/>
        <v>not eligible</v>
      </c>
      <c r="M218" s="3" t="str">
        <f t="shared" si="82"/>
        <v>not eligible</v>
      </c>
      <c r="N218" s="3" t="str">
        <f t="shared" si="83"/>
        <v>not eligible</v>
      </c>
      <c r="O218" s="3" t="str">
        <f t="shared" si="84"/>
        <v>N/A</v>
      </c>
      <c r="P218" s="3" t="str">
        <f t="shared" si="85"/>
        <v>N/A</v>
      </c>
      <c r="Q218" s="3" t="str">
        <f t="shared" si="86"/>
        <v>N/A</v>
      </c>
      <c r="R218" s="3" t="str">
        <f t="shared" si="87"/>
        <v>N/A</v>
      </c>
      <c r="S218" s="3" t="str">
        <f t="shared" si="88"/>
        <v>N/A</v>
      </c>
      <c r="T218" s="3" t="str">
        <f t="shared" si="89"/>
        <v>not eligible</v>
      </c>
      <c r="U218" s="3" t="str">
        <f t="shared" si="90"/>
        <v>N/A</v>
      </c>
      <c r="V218" s="3" t="str">
        <f t="shared" si="91"/>
        <v>N/A</v>
      </c>
      <c r="W218" s="3" t="str">
        <f t="shared" si="92"/>
        <v>N/A</v>
      </c>
      <c r="X218" s="3" t="str">
        <f t="shared" si="93"/>
        <v>N/A</v>
      </c>
      <c r="Y218" s="3" t="str">
        <f t="shared" si="94"/>
        <v>N/A</v>
      </c>
      <c r="Z218" s="3" t="str">
        <f t="shared" si="95"/>
        <v>N/A</v>
      </c>
      <c r="AA218" s="3" t="str">
        <f t="shared" si="96"/>
        <v>N/A</v>
      </c>
      <c r="AB218" s="3" t="str">
        <f t="shared" si="97"/>
        <v>N/A</v>
      </c>
      <c r="AC218" s="3" t="str">
        <f t="shared" si="98"/>
        <v>N/A</v>
      </c>
      <c r="AD218" s="3" t="str">
        <f t="shared" si="99"/>
        <v>N/A</v>
      </c>
      <c r="AE218" s="3" t="str">
        <f t="shared" si="100"/>
        <v>N/A</v>
      </c>
      <c r="AF218" s="3" t="str">
        <f t="shared" si="101"/>
        <v>N/A</v>
      </c>
      <c r="AG218" s="3" t="str">
        <f t="shared" si="102"/>
        <v>N/A</v>
      </c>
      <c r="AH218" s="3" t="str">
        <f t="shared" si="103"/>
        <v>N/A</v>
      </c>
      <c r="AI218" s="3" t="str">
        <f t="shared" si="104"/>
        <v>N/A</v>
      </c>
    </row>
    <row r="219" spans="1:35" x14ac:dyDescent="0.35">
      <c r="A219" t="s">
        <v>175</v>
      </c>
      <c r="B219" t="s">
        <v>210</v>
      </c>
      <c r="C219" t="s">
        <v>1113</v>
      </c>
      <c r="D219" t="s">
        <v>103</v>
      </c>
      <c r="E219">
        <v>80</v>
      </c>
      <c r="F219" t="s">
        <v>1673</v>
      </c>
      <c r="G219">
        <v>0.02</v>
      </c>
      <c r="H219" t="s">
        <v>1197</v>
      </c>
      <c r="I219" s="3" t="str">
        <f t="shared" si="105"/>
        <v>not eligible</v>
      </c>
      <c r="J219" s="3" t="str">
        <f t="shared" si="106"/>
        <v>N/A</v>
      </c>
      <c r="K219" s="3" t="str">
        <f t="shared" si="107"/>
        <v>not eligible</v>
      </c>
      <c r="L219" s="3" t="str">
        <f t="shared" si="81"/>
        <v>not eligible</v>
      </c>
      <c r="M219" s="3" t="str">
        <f t="shared" si="82"/>
        <v>not eligible</v>
      </c>
      <c r="N219" s="3" t="str">
        <f t="shared" si="83"/>
        <v>not eligible</v>
      </c>
      <c r="O219" s="3" t="str">
        <f t="shared" si="84"/>
        <v>N/A</v>
      </c>
      <c r="P219" s="3" t="str">
        <f t="shared" si="85"/>
        <v>N/A</v>
      </c>
      <c r="Q219" s="3" t="str">
        <f t="shared" si="86"/>
        <v>N/A</v>
      </c>
      <c r="R219" s="3" t="str">
        <f t="shared" si="87"/>
        <v>N/A</v>
      </c>
      <c r="S219" s="3" t="str">
        <f t="shared" si="88"/>
        <v>N/A</v>
      </c>
      <c r="T219" s="3" t="str">
        <f t="shared" si="89"/>
        <v>not eligible</v>
      </c>
      <c r="U219" s="3" t="str">
        <f t="shared" si="90"/>
        <v>N/A</v>
      </c>
      <c r="V219" s="3" t="str">
        <f t="shared" si="91"/>
        <v>N/A</v>
      </c>
      <c r="W219" s="3" t="str">
        <f t="shared" si="92"/>
        <v>N/A</v>
      </c>
      <c r="X219" s="3" t="str">
        <f t="shared" si="93"/>
        <v>N/A</v>
      </c>
      <c r="Y219" s="3" t="str">
        <f t="shared" si="94"/>
        <v>N/A</v>
      </c>
      <c r="Z219" s="3" t="str">
        <f t="shared" si="95"/>
        <v>N/A</v>
      </c>
      <c r="AA219" s="3" t="str">
        <f t="shared" si="96"/>
        <v>N/A</v>
      </c>
      <c r="AB219" s="3" t="str">
        <f t="shared" si="97"/>
        <v>N/A</v>
      </c>
      <c r="AC219" s="3" t="str">
        <f t="shared" si="98"/>
        <v>N/A</v>
      </c>
      <c r="AD219" s="3" t="str">
        <f t="shared" si="99"/>
        <v>N/A</v>
      </c>
      <c r="AE219" s="3" t="str">
        <f t="shared" si="100"/>
        <v>N/A</v>
      </c>
      <c r="AF219" s="3" t="str">
        <f t="shared" si="101"/>
        <v>N/A</v>
      </c>
      <c r="AG219" s="3" t="str">
        <f t="shared" si="102"/>
        <v>N/A</v>
      </c>
      <c r="AH219" s="3" t="str">
        <f t="shared" si="103"/>
        <v>N/A</v>
      </c>
      <c r="AI219" s="3" t="str">
        <f t="shared" si="104"/>
        <v>N/A</v>
      </c>
    </row>
    <row r="220" spans="1:35" x14ac:dyDescent="0.35">
      <c r="A220" t="s">
        <v>175</v>
      </c>
      <c r="B220" t="s">
        <v>210</v>
      </c>
      <c r="C220" t="s">
        <v>813</v>
      </c>
      <c r="D220" t="s">
        <v>103</v>
      </c>
      <c r="E220">
        <v>501</v>
      </c>
      <c r="F220" t="s">
        <v>1690</v>
      </c>
      <c r="G220">
        <v>0.11</v>
      </c>
      <c r="H220" t="s">
        <v>1197</v>
      </c>
      <c r="I220" s="3" t="str">
        <f t="shared" si="105"/>
        <v>not eligible</v>
      </c>
      <c r="J220" s="3" t="str">
        <f t="shared" si="106"/>
        <v>N/A</v>
      </c>
      <c r="K220" s="3" t="str">
        <f t="shared" si="107"/>
        <v>not eligible</v>
      </c>
      <c r="L220" s="3" t="str">
        <f t="shared" si="81"/>
        <v>not eligible</v>
      </c>
      <c r="M220" s="3" t="str">
        <f t="shared" si="82"/>
        <v>not eligible</v>
      </c>
      <c r="N220" s="3" t="str">
        <f t="shared" si="83"/>
        <v>not eligible</v>
      </c>
      <c r="O220" s="3" t="str">
        <f t="shared" si="84"/>
        <v>N/A</v>
      </c>
      <c r="P220" s="3" t="str">
        <f t="shared" si="85"/>
        <v>N/A</v>
      </c>
      <c r="Q220" s="3" t="str">
        <f t="shared" si="86"/>
        <v>N/A</v>
      </c>
      <c r="R220" s="3" t="str">
        <f t="shared" si="87"/>
        <v>N/A</v>
      </c>
      <c r="S220" s="3" t="str">
        <f t="shared" si="88"/>
        <v>N/A</v>
      </c>
      <c r="T220" s="3" t="str">
        <f t="shared" si="89"/>
        <v>not eligible</v>
      </c>
      <c r="U220" s="3" t="str">
        <f t="shared" si="90"/>
        <v>N/A</v>
      </c>
      <c r="V220" s="3" t="str">
        <f t="shared" si="91"/>
        <v>N/A</v>
      </c>
      <c r="W220" s="3" t="str">
        <f t="shared" si="92"/>
        <v>N/A</v>
      </c>
      <c r="X220" s="3" t="str">
        <f t="shared" si="93"/>
        <v>N/A</v>
      </c>
      <c r="Y220" s="3" t="str">
        <f t="shared" si="94"/>
        <v>N/A</v>
      </c>
      <c r="Z220" s="3" t="str">
        <f t="shared" si="95"/>
        <v>N/A</v>
      </c>
      <c r="AA220" s="3" t="str">
        <f t="shared" si="96"/>
        <v>N/A</v>
      </c>
      <c r="AB220" s="3" t="str">
        <f t="shared" si="97"/>
        <v>N/A</v>
      </c>
      <c r="AC220" s="3" t="str">
        <f t="shared" si="98"/>
        <v>N/A</v>
      </c>
      <c r="AD220" s="3" t="str">
        <f t="shared" si="99"/>
        <v>N/A</v>
      </c>
      <c r="AE220" s="3" t="str">
        <f t="shared" si="100"/>
        <v>N/A</v>
      </c>
      <c r="AF220" s="3" t="str">
        <f t="shared" si="101"/>
        <v>N/A</v>
      </c>
      <c r="AG220" s="3" t="str">
        <f t="shared" si="102"/>
        <v>N/A</v>
      </c>
      <c r="AH220" s="3" t="str">
        <f t="shared" si="103"/>
        <v>N/A</v>
      </c>
      <c r="AI220" s="3" t="str">
        <f t="shared" si="104"/>
        <v>N/A</v>
      </c>
    </row>
    <row r="221" spans="1:35" x14ac:dyDescent="0.35">
      <c r="A221" t="s">
        <v>175</v>
      </c>
      <c r="B221" t="s">
        <v>210</v>
      </c>
      <c r="C221" t="s">
        <v>1010</v>
      </c>
      <c r="D221" t="s">
        <v>134</v>
      </c>
      <c r="E221">
        <v>393</v>
      </c>
      <c r="F221" t="s">
        <v>1687</v>
      </c>
      <c r="G221">
        <v>0.09</v>
      </c>
      <c r="H221" t="s">
        <v>1197</v>
      </c>
      <c r="I221" s="3" t="str">
        <f t="shared" si="105"/>
        <v>not eligible</v>
      </c>
      <c r="J221" s="3" t="str">
        <f t="shared" si="106"/>
        <v>N/A</v>
      </c>
      <c r="K221" s="3" t="str">
        <f t="shared" si="107"/>
        <v>not eligible</v>
      </c>
      <c r="L221" s="3" t="str">
        <f t="shared" si="81"/>
        <v>not eligible</v>
      </c>
      <c r="M221" s="3" t="str">
        <f t="shared" si="82"/>
        <v>not eligible</v>
      </c>
      <c r="N221" s="3" t="str">
        <f t="shared" si="83"/>
        <v>not eligible</v>
      </c>
      <c r="O221" s="3" t="str">
        <f t="shared" si="84"/>
        <v>N/A</v>
      </c>
      <c r="P221" s="3" t="str">
        <f t="shared" si="85"/>
        <v>N/A</v>
      </c>
      <c r="Q221" s="3" t="str">
        <f t="shared" si="86"/>
        <v>N/A</v>
      </c>
      <c r="R221" s="3" t="str">
        <f t="shared" si="87"/>
        <v>N/A</v>
      </c>
      <c r="S221" s="3" t="str">
        <f t="shared" si="88"/>
        <v>N/A</v>
      </c>
      <c r="T221" s="3" t="str">
        <f t="shared" si="89"/>
        <v>N/A</v>
      </c>
      <c r="U221" s="3" t="str">
        <f t="shared" si="90"/>
        <v>N/A</v>
      </c>
      <c r="V221" s="3" t="str">
        <f t="shared" si="91"/>
        <v>N/A</v>
      </c>
      <c r="W221" s="3" t="str">
        <f t="shared" si="92"/>
        <v>N/A</v>
      </c>
      <c r="X221" s="3" t="str">
        <f t="shared" si="93"/>
        <v>N/A</v>
      </c>
      <c r="Y221" s="3" t="str">
        <f t="shared" si="94"/>
        <v>N/A</v>
      </c>
      <c r="Z221" s="3" t="str">
        <f t="shared" si="95"/>
        <v>N/A</v>
      </c>
      <c r="AA221" s="3" t="str">
        <f t="shared" si="96"/>
        <v>N/A</v>
      </c>
      <c r="AB221" s="3" t="str">
        <f t="shared" si="97"/>
        <v>N/A</v>
      </c>
      <c r="AC221" s="3" t="str">
        <f t="shared" si="98"/>
        <v>N/A</v>
      </c>
      <c r="AD221" s="3" t="str">
        <f t="shared" si="99"/>
        <v>not eligible</v>
      </c>
      <c r="AE221" s="3" t="str">
        <f t="shared" si="100"/>
        <v>N/A</v>
      </c>
      <c r="AF221" s="3" t="str">
        <f t="shared" si="101"/>
        <v>N/A</v>
      </c>
      <c r="AG221" s="3" t="str">
        <f t="shared" si="102"/>
        <v>N/A</v>
      </c>
      <c r="AH221" s="3" t="str">
        <f t="shared" si="103"/>
        <v>N/A</v>
      </c>
      <c r="AI221" s="3" t="str">
        <f t="shared" si="104"/>
        <v>N/A</v>
      </c>
    </row>
    <row r="222" spans="1:35" x14ac:dyDescent="0.35">
      <c r="A222" t="s">
        <v>175</v>
      </c>
      <c r="B222" t="s">
        <v>210</v>
      </c>
      <c r="C222" t="s">
        <v>748</v>
      </c>
      <c r="D222" t="s">
        <v>134</v>
      </c>
      <c r="E222">
        <v>10</v>
      </c>
      <c r="F222" t="s">
        <v>1722</v>
      </c>
      <c r="G222">
        <v>0</v>
      </c>
      <c r="H222" t="s">
        <v>1197</v>
      </c>
      <c r="I222" s="3" t="str">
        <f t="shared" si="105"/>
        <v>not eligible</v>
      </c>
      <c r="J222" s="3" t="str">
        <f t="shared" si="106"/>
        <v>N/A</v>
      </c>
      <c r="K222" s="3" t="str">
        <f t="shared" si="107"/>
        <v>not eligible</v>
      </c>
      <c r="L222" s="3" t="str">
        <f t="shared" si="81"/>
        <v>not eligible</v>
      </c>
      <c r="M222" s="3" t="str">
        <f t="shared" si="82"/>
        <v>not eligible</v>
      </c>
      <c r="N222" s="3" t="str">
        <f t="shared" si="83"/>
        <v>not eligible</v>
      </c>
      <c r="O222" s="3" t="str">
        <f t="shared" si="84"/>
        <v>N/A</v>
      </c>
      <c r="P222" s="3" t="str">
        <f t="shared" si="85"/>
        <v>N/A</v>
      </c>
      <c r="Q222" s="3" t="str">
        <f t="shared" si="86"/>
        <v>N/A</v>
      </c>
      <c r="R222" s="3" t="str">
        <f t="shared" si="87"/>
        <v>N/A</v>
      </c>
      <c r="S222" s="3" t="str">
        <f t="shared" si="88"/>
        <v>N/A</v>
      </c>
      <c r="T222" s="3" t="str">
        <f t="shared" si="89"/>
        <v>N/A</v>
      </c>
      <c r="U222" s="3" t="str">
        <f t="shared" si="90"/>
        <v>N/A</v>
      </c>
      <c r="V222" s="3" t="str">
        <f t="shared" si="91"/>
        <v>N/A</v>
      </c>
      <c r="W222" s="3" t="str">
        <f t="shared" si="92"/>
        <v>N/A</v>
      </c>
      <c r="X222" s="3" t="str">
        <f t="shared" si="93"/>
        <v>N/A</v>
      </c>
      <c r="Y222" s="3" t="str">
        <f t="shared" si="94"/>
        <v>N/A</v>
      </c>
      <c r="Z222" s="3" t="str">
        <f t="shared" si="95"/>
        <v>N/A</v>
      </c>
      <c r="AA222" s="3" t="str">
        <f t="shared" si="96"/>
        <v>N/A</v>
      </c>
      <c r="AB222" s="3" t="str">
        <f t="shared" si="97"/>
        <v>N/A</v>
      </c>
      <c r="AC222" s="3" t="str">
        <f t="shared" si="98"/>
        <v>N/A</v>
      </c>
      <c r="AD222" s="3" t="str">
        <f t="shared" si="99"/>
        <v>not eligible</v>
      </c>
      <c r="AE222" s="3" t="str">
        <f t="shared" si="100"/>
        <v>N/A</v>
      </c>
      <c r="AF222" s="3" t="str">
        <f t="shared" si="101"/>
        <v>N/A</v>
      </c>
      <c r="AG222" s="3" t="str">
        <f t="shared" si="102"/>
        <v>N/A</v>
      </c>
      <c r="AH222" s="3" t="str">
        <f t="shared" si="103"/>
        <v>N/A</v>
      </c>
      <c r="AI222" s="3" t="str">
        <f t="shared" si="104"/>
        <v>N/A</v>
      </c>
    </row>
    <row r="223" spans="1:35" x14ac:dyDescent="0.35">
      <c r="A223" t="s">
        <v>175</v>
      </c>
      <c r="B223" t="s">
        <v>210</v>
      </c>
      <c r="C223" t="s">
        <v>598</v>
      </c>
      <c r="D223" t="s">
        <v>98</v>
      </c>
      <c r="E223" s="1">
        <v>1173</v>
      </c>
      <c r="F223" t="s">
        <v>1676</v>
      </c>
      <c r="G223">
        <v>0.27</v>
      </c>
      <c r="H223" t="s">
        <v>1197</v>
      </c>
      <c r="I223" s="3" t="str">
        <f t="shared" si="105"/>
        <v>not eligible</v>
      </c>
      <c r="J223" s="3" t="str">
        <f t="shared" si="106"/>
        <v>N/A</v>
      </c>
      <c r="K223" s="3" t="str">
        <f t="shared" si="107"/>
        <v>not eligible</v>
      </c>
      <c r="L223" s="3" t="str">
        <f t="shared" si="81"/>
        <v>not eligible</v>
      </c>
      <c r="M223" s="3" t="str">
        <f t="shared" si="82"/>
        <v>not eligible</v>
      </c>
      <c r="N223" s="3" t="str">
        <f t="shared" si="83"/>
        <v>not eligible</v>
      </c>
      <c r="O223" s="3" t="str">
        <f t="shared" si="84"/>
        <v>N/A</v>
      </c>
      <c r="P223" s="3" t="str">
        <f t="shared" si="85"/>
        <v>N/A</v>
      </c>
      <c r="Q223" s="3" t="str">
        <f t="shared" si="86"/>
        <v>N/A</v>
      </c>
      <c r="R223" s="3" t="str">
        <f t="shared" si="87"/>
        <v>N/A</v>
      </c>
      <c r="S223" s="3" t="str">
        <f t="shared" si="88"/>
        <v>N/A</v>
      </c>
      <c r="T223" s="3" t="str">
        <f t="shared" si="89"/>
        <v>N/A</v>
      </c>
      <c r="U223" s="3" t="str">
        <f t="shared" si="90"/>
        <v>N/A</v>
      </c>
      <c r="V223" s="3" t="str">
        <f t="shared" si="91"/>
        <v>N/A</v>
      </c>
      <c r="W223" s="3" t="str">
        <f t="shared" si="92"/>
        <v>N/A</v>
      </c>
      <c r="X223" s="3" t="str">
        <f t="shared" si="93"/>
        <v>N/A</v>
      </c>
      <c r="Y223" s="3" t="str">
        <f t="shared" si="94"/>
        <v>N/A</v>
      </c>
      <c r="Z223" s="3" t="str">
        <f t="shared" si="95"/>
        <v>N/A</v>
      </c>
      <c r="AA223" s="3" t="str">
        <f t="shared" si="96"/>
        <v>not eligible</v>
      </c>
      <c r="AB223" s="3" t="str">
        <f t="shared" si="97"/>
        <v>N/A</v>
      </c>
      <c r="AC223" s="3" t="str">
        <f t="shared" si="98"/>
        <v>N/A</v>
      </c>
      <c r="AD223" s="3" t="str">
        <f t="shared" si="99"/>
        <v>N/A</v>
      </c>
      <c r="AE223" s="3" t="str">
        <f t="shared" si="100"/>
        <v>N/A</v>
      </c>
      <c r="AF223" s="3" t="str">
        <f t="shared" si="101"/>
        <v>N/A</v>
      </c>
      <c r="AG223" s="3" t="str">
        <f t="shared" si="102"/>
        <v>N/A</v>
      </c>
      <c r="AH223" s="3" t="str">
        <f t="shared" si="103"/>
        <v>N/A</v>
      </c>
      <c r="AI223" s="3" t="str">
        <f t="shared" si="104"/>
        <v>N/A</v>
      </c>
    </row>
    <row r="224" spans="1:35" x14ac:dyDescent="0.35">
      <c r="A224" t="s">
        <v>175</v>
      </c>
      <c r="B224" t="s">
        <v>210</v>
      </c>
      <c r="C224" t="s">
        <v>423</v>
      </c>
      <c r="D224" t="s">
        <v>98</v>
      </c>
      <c r="E224">
        <v>29</v>
      </c>
      <c r="F224" t="s">
        <v>1671</v>
      </c>
      <c r="G224">
        <v>0.01</v>
      </c>
      <c r="H224" t="s">
        <v>1197</v>
      </c>
      <c r="I224" s="3" t="str">
        <f t="shared" si="105"/>
        <v>not eligible</v>
      </c>
      <c r="J224" s="3" t="str">
        <f t="shared" si="106"/>
        <v>N/A</v>
      </c>
      <c r="K224" s="3" t="str">
        <f t="shared" si="107"/>
        <v>not eligible</v>
      </c>
      <c r="L224" s="3" t="str">
        <f t="shared" si="81"/>
        <v>not eligible</v>
      </c>
      <c r="M224" s="3" t="str">
        <f t="shared" si="82"/>
        <v>not eligible</v>
      </c>
      <c r="N224" s="3" t="str">
        <f t="shared" si="83"/>
        <v>not eligible</v>
      </c>
      <c r="O224" s="3" t="str">
        <f t="shared" si="84"/>
        <v>N/A</v>
      </c>
      <c r="P224" s="3" t="str">
        <f t="shared" si="85"/>
        <v>N/A</v>
      </c>
      <c r="Q224" s="3" t="str">
        <f t="shared" si="86"/>
        <v>N/A</v>
      </c>
      <c r="R224" s="3" t="str">
        <f t="shared" si="87"/>
        <v>N/A</v>
      </c>
      <c r="S224" s="3" t="str">
        <f t="shared" si="88"/>
        <v>N/A</v>
      </c>
      <c r="T224" s="3" t="str">
        <f t="shared" si="89"/>
        <v>N/A</v>
      </c>
      <c r="U224" s="3" t="str">
        <f t="shared" si="90"/>
        <v>N/A</v>
      </c>
      <c r="V224" s="3" t="str">
        <f t="shared" si="91"/>
        <v>N/A</v>
      </c>
      <c r="W224" s="3" t="str">
        <f t="shared" si="92"/>
        <v>N/A</v>
      </c>
      <c r="X224" s="3" t="str">
        <f t="shared" si="93"/>
        <v>N/A</v>
      </c>
      <c r="Y224" s="3" t="str">
        <f t="shared" si="94"/>
        <v>N/A</v>
      </c>
      <c r="Z224" s="3" t="str">
        <f t="shared" si="95"/>
        <v>N/A</v>
      </c>
      <c r="AA224" s="3" t="str">
        <f t="shared" si="96"/>
        <v>not eligible</v>
      </c>
      <c r="AB224" s="3" t="str">
        <f t="shared" si="97"/>
        <v>N/A</v>
      </c>
      <c r="AC224" s="3" t="str">
        <f t="shared" si="98"/>
        <v>N/A</v>
      </c>
      <c r="AD224" s="3" t="str">
        <f t="shared" si="99"/>
        <v>N/A</v>
      </c>
      <c r="AE224" s="3" t="str">
        <f t="shared" si="100"/>
        <v>N/A</v>
      </c>
      <c r="AF224" s="3" t="str">
        <f t="shared" si="101"/>
        <v>N/A</v>
      </c>
      <c r="AG224" s="3" t="str">
        <f t="shared" si="102"/>
        <v>N/A</v>
      </c>
      <c r="AH224" s="3" t="str">
        <f t="shared" si="103"/>
        <v>N/A</v>
      </c>
      <c r="AI224" s="3" t="str">
        <f t="shared" si="104"/>
        <v>N/A</v>
      </c>
    </row>
    <row r="225" spans="1:35" x14ac:dyDescent="0.35">
      <c r="A225" t="s">
        <v>175</v>
      </c>
      <c r="B225" t="s">
        <v>210</v>
      </c>
      <c r="C225" t="s">
        <v>837</v>
      </c>
      <c r="D225" t="s">
        <v>147</v>
      </c>
      <c r="E225" s="1">
        <v>1172</v>
      </c>
      <c r="F225" t="s">
        <v>1676</v>
      </c>
      <c r="G225">
        <v>0.27</v>
      </c>
      <c r="H225" t="s">
        <v>1197</v>
      </c>
      <c r="I225" s="3" t="str">
        <f t="shared" si="105"/>
        <v>not eligible</v>
      </c>
      <c r="J225" s="3" t="str">
        <f t="shared" si="106"/>
        <v>N/A</v>
      </c>
      <c r="K225" s="3" t="str">
        <f t="shared" si="107"/>
        <v>not eligible</v>
      </c>
      <c r="L225" s="3" t="str">
        <f t="shared" si="81"/>
        <v>not eligible</v>
      </c>
      <c r="M225" s="3" t="str">
        <f t="shared" si="82"/>
        <v>not eligible</v>
      </c>
      <c r="N225" s="3" t="str">
        <f t="shared" si="83"/>
        <v>not eligible</v>
      </c>
      <c r="O225" s="3" t="str">
        <f t="shared" si="84"/>
        <v>N/A</v>
      </c>
      <c r="P225" s="3" t="str">
        <f t="shared" si="85"/>
        <v>N/A</v>
      </c>
      <c r="Q225" s="3" t="str">
        <f t="shared" si="86"/>
        <v>N/A</v>
      </c>
      <c r="R225" s="3" t="str">
        <f t="shared" si="87"/>
        <v>N/A</v>
      </c>
      <c r="S225" s="3" t="str">
        <f t="shared" si="88"/>
        <v>N/A</v>
      </c>
      <c r="T225" s="3" t="str">
        <f t="shared" si="89"/>
        <v>N/A</v>
      </c>
      <c r="U225" s="3" t="str">
        <f t="shared" si="90"/>
        <v>N/A</v>
      </c>
      <c r="V225" s="3" t="str">
        <f t="shared" si="91"/>
        <v>N/A</v>
      </c>
      <c r="W225" s="3" t="str">
        <f t="shared" si="92"/>
        <v>N/A</v>
      </c>
      <c r="X225" s="3" t="str">
        <f t="shared" si="93"/>
        <v>N/A</v>
      </c>
      <c r="Y225" s="3" t="str">
        <f t="shared" si="94"/>
        <v>N/A</v>
      </c>
      <c r="Z225" s="3" t="str">
        <f t="shared" si="95"/>
        <v>N/A</v>
      </c>
      <c r="AA225" s="3" t="str">
        <f t="shared" si="96"/>
        <v>N/A</v>
      </c>
      <c r="AB225" s="3" t="str">
        <f t="shared" si="97"/>
        <v>N/A</v>
      </c>
      <c r="AC225" s="3" t="str">
        <f t="shared" si="98"/>
        <v>N/A</v>
      </c>
      <c r="AD225" s="3" t="str">
        <f t="shared" si="99"/>
        <v>N/A</v>
      </c>
      <c r="AE225" s="3" t="str">
        <f t="shared" si="100"/>
        <v>N/A</v>
      </c>
      <c r="AF225" s="3" t="str">
        <f t="shared" si="101"/>
        <v>not eligible</v>
      </c>
      <c r="AG225" s="3" t="str">
        <f t="shared" si="102"/>
        <v>N/A</v>
      </c>
      <c r="AH225" s="3" t="str">
        <f t="shared" si="103"/>
        <v>N/A</v>
      </c>
      <c r="AI225" s="3" t="str">
        <f t="shared" si="104"/>
        <v>N/A</v>
      </c>
    </row>
    <row r="226" spans="1:35" x14ac:dyDescent="0.35">
      <c r="A226" t="s">
        <v>175</v>
      </c>
      <c r="B226" t="s">
        <v>210</v>
      </c>
      <c r="C226" t="s">
        <v>941</v>
      </c>
      <c r="D226" t="s">
        <v>147</v>
      </c>
      <c r="E226">
        <v>59</v>
      </c>
      <c r="F226" t="s">
        <v>1671</v>
      </c>
      <c r="G226">
        <v>0.01</v>
      </c>
      <c r="H226" t="s">
        <v>1197</v>
      </c>
      <c r="I226" s="3" t="str">
        <f t="shared" si="105"/>
        <v>not eligible</v>
      </c>
      <c r="J226" s="3" t="str">
        <f t="shared" si="106"/>
        <v>N/A</v>
      </c>
      <c r="K226" s="3" t="str">
        <f t="shared" si="107"/>
        <v>not eligible</v>
      </c>
      <c r="L226" s="3" t="str">
        <f t="shared" si="81"/>
        <v>not eligible</v>
      </c>
      <c r="M226" s="3" t="str">
        <f t="shared" si="82"/>
        <v>not eligible</v>
      </c>
      <c r="N226" s="3" t="str">
        <f t="shared" si="83"/>
        <v>not eligible</v>
      </c>
      <c r="O226" s="3" t="str">
        <f t="shared" si="84"/>
        <v>N/A</v>
      </c>
      <c r="P226" s="3" t="str">
        <f t="shared" si="85"/>
        <v>N/A</v>
      </c>
      <c r="Q226" s="3" t="str">
        <f t="shared" si="86"/>
        <v>N/A</v>
      </c>
      <c r="R226" s="3" t="str">
        <f t="shared" si="87"/>
        <v>N/A</v>
      </c>
      <c r="S226" s="3" t="str">
        <f t="shared" si="88"/>
        <v>N/A</v>
      </c>
      <c r="T226" s="3" t="str">
        <f t="shared" si="89"/>
        <v>N/A</v>
      </c>
      <c r="U226" s="3" t="str">
        <f t="shared" si="90"/>
        <v>N/A</v>
      </c>
      <c r="V226" s="3" t="str">
        <f t="shared" si="91"/>
        <v>N/A</v>
      </c>
      <c r="W226" s="3" t="str">
        <f t="shared" si="92"/>
        <v>N/A</v>
      </c>
      <c r="X226" s="3" t="str">
        <f t="shared" si="93"/>
        <v>N/A</v>
      </c>
      <c r="Y226" s="3" t="str">
        <f t="shared" si="94"/>
        <v>N/A</v>
      </c>
      <c r="Z226" s="3" t="str">
        <f t="shared" si="95"/>
        <v>N/A</v>
      </c>
      <c r="AA226" s="3" t="str">
        <f t="shared" si="96"/>
        <v>N/A</v>
      </c>
      <c r="AB226" s="3" t="str">
        <f t="shared" si="97"/>
        <v>N/A</v>
      </c>
      <c r="AC226" s="3" t="str">
        <f t="shared" si="98"/>
        <v>N/A</v>
      </c>
      <c r="AD226" s="3" t="str">
        <f t="shared" si="99"/>
        <v>N/A</v>
      </c>
      <c r="AE226" s="3" t="str">
        <f t="shared" si="100"/>
        <v>N/A</v>
      </c>
      <c r="AF226" s="3" t="str">
        <f t="shared" si="101"/>
        <v>not eligible</v>
      </c>
      <c r="AG226" s="3" t="str">
        <f t="shared" si="102"/>
        <v>N/A</v>
      </c>
      <c r="AH226" s="3" t="str">
        <f t="shared" si="103"/>
        <v>N/A</v>
      </c>
      <c r="AI226" s="3" t="str">
        <f t="shared" si="104"/>
        <v>N/A</v>
      </c>
    </row>
    <row r="227" spans="1:35" x14ac:dyDescent="0.35">
      <c r="A227" t="s">
        <v>175</v>
      </c>
      <c r="B227" t="s">
        <v>210</v>
      </c>
      <c r="C227" t="s">
        <v>242</v>
      </c>
      <c r="D227" t="s">
        <v>128</v>
      </c>
      <c r="E227" s="1">
        <v>6268</v>
      </c>
      <c r="F227" t="s">
        <v>1756</v>
      </c>
      <c r="G227">
        <v>1.43</v>
      </c>
      <c r="H227" t="s">
        <v>1197</v>
      </c>
      <c r="I227" s="3" t="str">
        <f t="shared" si="105"/>
        <v>not eligible</v>
      </c>
      <c r="J227" s="3" t="str">
        <f t="shared" si="106"/>
        <v>N/A</v>
      </c>
      <c r="K227" s="3" t="str">
        <f t="shared" si="107"/>
        <v>not eligible</v>
      </c>
      <c r="L227" s="3" t="str">
        <f t="shared" si="81"/>
        <v>not eligible</v>
      </c>
      <c r="M227" s="3" t="str">
        <f t="shared" si="82"/>
        <v>not eligible</v>
      </c>
      <c r="N227" s="3" t="str">
        <f t="shared" si="83"/>
        <v>not eligible</v>
      </c>
      <c r="O227" s="3" t="str">
        <f t="shared" si="84"/>
        <v>N/A</v>
      </c>
      <c r="P227" s="3" t="str">
        <f t="shared" si="85"/>
        <v>N/A</v>
      </c>
      <c r="Q227" s="3" t="str">
        <f t="shared" si="86"/>
        <v>N/A</v>
      </c>
      <c r="R227" s="3" t="str">
        <f t="shared" si="87"/>
        <v>N/A</v>
      </c>
      <c r="S227" s="3" t="str">
        <f t="shared" si="88"/>
        <v>N/A</v>
      </c>
      <c r="T227" s="3" t="str">
        <f t="shared" si="89"/>
        <v>N/A</v>
      </c>
      <c r="U227" s="3" t="str">
        <f t="shared" si="90"/>
        <v>N/A</v>
      </c>
      <c r="V227" s="3" t="str">
        <f t="shared" si="91"/>
        <v>N/A</v>
      </c>
      <c r="W227" s="3" t="str">
        <f t="shared" si="92"/>
        <v>not eligible</v>
      </c>
      <c r="X227" s="3" t="str">
        <f t="shared" si="93"/>
        <v>N/A</v>
      </c>
      <c r="Y227" s="3" t="str">
        <f t="shared" si="94"/>
        <v>N/A</v>
      </c>
      <c r="Z227" s="3" t="str">
        <f t="shared" si="95"/>
        <v>N/A</v>
      </c>
      <c r="AA227" s="3" t="str">
        <f t="shared" si="96"/>
        <v>N/A</v>
      </c>
      <c r="AB227" s="3" t="str">
        <f t="shared" si="97"/>
        <v>N/A</v>
      </c>
      <c r="AC227" s="3" t="str">
        <f t="shared" si="98"/>
        <v>N/A</v>
      </c>
      <c r="AD227" s="3" t="str">
        <f t="shared" si="99"/>
        <v>N/A</v>
      </c>
      <c r="AE227" s="3" t="str">
        <f t="shared" si="100"/>
        <v>N/A</v>
      </c>
      <c r="AF227" s="3" t="str">
        <f t="shared" si="101"/>
        <v>N/A</v>
      </c>
      <c r="AG227" s="3" t="str">
        <f t="shared" si="102"/>
        <v>N/A</v>
      </c>
      <c r="AH227" s="3" t="str">
        <f t="shared" si="103"/>
        <v>N/A</v>
      </c>
      <c r="AI227" s="3" t="str">
        <f t="shared" si="104"/>
        <v>N/A</v>
      </c>
    </row>
    <row r="228" spans="1:35" x14ac:dyDescent="0.35">
      <c r="A228" t="s">
        <v>175</v>
      </c>
      <c r="B228" t="s">
        <v>210</v>
      </c>
      <c r="C228" t="s">
        <v>717</v>
      </c>
      <c r="D228" t="s">
        <v>128</v>
      </c>
      <c r="E228">
        <v>65</v>
      </c>
      <c r="F228" t="s">
        <v>1671</v>
      </c>
      <c r="G228">
        <v>0.01</v>
      </c>
      <c r="H228" t="s">
        <v>1197</v>
      </c>
      <c r="I228" s="3" t="str">
        <f t="shared" si="105"/>
        <v>not eligible</v>
      </c>
      <c r="J228" s="3" t="str">
        <f t="shared" si="106"/>
        <v>N/A</v>
      </c>
      <c r="K228" s="3" t="str">
        <f t="shared" si="107"/>
        <v>not eligible</v>
      </c>
      <c r="L228" s="3" t="str">
        <f t="shared" si="81"/>
        <v>not eligible</v>
      </c>
      <c r="M228" s="3" t="str">
        <f t="shared" si="82"/>
        <v>not eligible</v>
      </c>
      <c r="N228" s="3" t="str">
        <f t="shared" si="83"/>
        <v>not eligible</v>
      </c>
      <c r="O228" s="3" t="str">
        <f t="shared" si="84"/>
        <v>N/A</v>
      </c>
      <c r="P228" s="3" t="str">
        <f t="shared" si="85"/>
        <v>N/A</v>
      </c>
      <c r="Q228" s="3" t="str">
        <f t="shared" si="86"/>
        <v>N/A</v>
      </c>
      <c r="R228" s="3" t="str">
        <f t="shared" si="87"/>
        <v>N/A</v>
      </c>
      <c r="S228" s="3" t="str">
        <f t="shared" si="88"/>
        <v>N/A</v>
      </c>
      <c r="T228" s="3" t="str">
        <f t="shared" si="89"/>
        <v>N/A</v>
      </c>
      <c r="U228" s="3" t="str">
        <f t="shared" si="90"/>
        <v>N/A</v>
      </c>
      <c r="V228" s="3" t="str">
        <f t="shared" si="91"/>
        <v>N/A</v>
      </c>
      <c r="W228" s="3" t="str">
        <f t="shared" si="92"/>
        <v>not eligible</v>
      </c>
      <c r="X228" s="3" t="str">
        <f t="shared" si="93"/>
        <v>N/A</v>
      </c>
      <c r="Y228" s="3" t="str">
        <f t="shared" si="94"/>
        <v>N/A</v>
      </c>
      <c r="Z228" s="3" t="str">
        <f t="shared" si="95"/>
        <v>N/A</v>
      </c>
      <c r="AA228" s="3" t="str">
        <f t="shared" si="96"/>
        <v>N/A</v>
      </c>
      <c r="AB228" s="3" t="str">
        <f t="shared" si="97"/>
        <v>N/A</v>
      </c>
      <c r="AC228" s="3" t="str">
        <f t="shared" si="98"/>
        <v>N/A</v>
      </c>
      <c r="AD228" s="3" t="str">
        <f t="shared" si="99"/>
        <v>N/A</v>
      </c>
      <c r="AE228" s="3" t="str">
        <f t="shared" si="100"/>
        <v>N/A</v>
      </c>
      <c r="AF228" s="3" t="str">
        <f t="shared" si="101"/>
        <v>N/A</v>
      </c>
      <c r="AG228" s="3" t="str">
        <f t="shared" si="102"/>
        <v>N/A</v>
      </c>
      <c r="AH228" s="3" t="str">
        <f t="shared" si="103"/>
        <v>N/A</v>
      </c>
      <c r="AI228" s="3" t="str">
        <f t="shared" si="104"/>
        <v>N/A</v>
      </c>
    </row>
    <row r="229" spans="1:35" x14ac:dyDescent="0.35">
      <c r="A229" t="s">
        <v>175</v>
      </c>
      <c r="B229" t="s">
        <v>210</v>
      </c>
      <c r="C229" t="s">
        <v>211</v>
      </c>
      <c r="D229" t="s">
        <v>92</v>
      </c>
      <c r="E229" s="1">
        <v>2788</v>
      </c>
      <c r="F229" t="s">
        <v>1675</v>
      </c>
      <c r="G229">
        <v>0.64</v>
      </c>
      <c r="H229" t="s">
        <v>1197</v>
      </c>
      <c r="I229" s="3" t="str">
        <f t="shared" si="105"/>
        <v>not eligible</v>
      </c>
      <c r="J229" s="3" t="str">
        <f t="shared" si="106"/>
        <v>N/A</v>
      </c>
      <c r="K229" s="3" t="str">
        <f t="shared" si="107"/>
        <v>not eligible</v>
      </c>
      <c r="L229" s="3" t="str">
        <f t="shared" si="81"/>
        <v>not eligible</v>
      </c>
      <c r="M229" s="3" t="str">
        <f t="shared" si="82"/>
        <v>not eligible</v>
      </c>
      <c r="N229" s="3" t="str">
        <f t="shared" si="83"/>
        <v>not eligible</v>
      </c>
      <c r="O229" s="3" t="str">
        <f t="shared" si="84"/>
        <v>N/A</v>
      </c>
      <c r="P229" s="3" t="str">
        <f t="shared" si="85"/>
        <v>N/A</v>
      </c>
      <c r="Q229" s="3" t="str">
        <f t="shared" si="86"/>
        <v>N/A</v>
      </c>
      <c r="R229" s="3" t="str">
        <f t="shared" si="87"/>
        <v>N/A</v>
      </c>
      <c r="S229" s="3" t="str">
        <f t="shared" si="88"/>
        <v>N/A</v>
      </c>
      <c r="T229" s="3" t="str">
        <f t="shared" si="89"/>
        <v>N/A</v>
      </c>
      <c r="U229" s="3" t="str">
        <f t="shared" si="90"/>
        <v>N/A</v>
      </c>
      <c r="V229" s="3" t="str">
        <f t="shared" si="91"/>
        <v>N/A</v>
      </c>
      <c r="W229" s="3" t="str">
        <f t="shared" si="92"/>
        <v>N/A</v>
      </c>
      <c r="X229" s="3" t="str">
        <f t="shared" si="93"/>
        <v>N/A</v>
      </c>
      <c r="Y229" s="3" t="str">
        <f t="shared" si="94"/>
        <v>N/A</v>
      </c>
      <c r="Z229" s="3" t="str">
        <f t="shared" si="95"/>
        <v>not eligible</v>
      </c>
      <c r="AA229" s="3" t="str">
        <f t="shared" si="96"/>
        <v>N/A</v>
      </c>
      <c r="AB229" s="3" t="str">
        <f t="shared" si="97"/>
        <v>N/A</v>
      </c>
      <c r="AC229" s="3" t="str">
        <f t="shared" si="98"/>
        <v>N/A</v>
      </c>
      <c r="AD229" s="3" t="str">
        <f t="shared" si="99"/>
        <v>N/A</v>
      </c>
      <c r="AE229" s="3" t="str">
        <f t="shared" si="100"/>
        <v>N/A</v>
      </c>
      <c r="AF229" s="3" t="str">
        <f t="shared" si="101"/>
        <v>N/A</v>
      </c>
      <c r="AG229" s="3" t="str">
        <f t="shared" si="102"/>
        <v>N/A</v>
      </c>
      <c r="AH229" s="3" t="str">
        <f t="shared" si="103"/>
        <v>N/A</v>
      </c>
      <c r="AI229" s="3" t="str">
        <f t="shared" si="104"/>
        <v>N/A</v>
      </c>
    </row>
    <row r="230" spans="1:35" x14ac:dyDescent="0.35">
      <c r="A230" t="s">
        <v>175</v>
      </c>
      <c r="B230" t="s">
        <v>210</v>
      </c>
      <c r="C230" t="s">
        <v>355</v>
      </c>
      <c r="D230" t="s">
        <v>92</v>
      </c>
      <c r="E230">
        <v>30</v>
      </c>
      <c r="F230" t="s">
        <v>1671</v>
      </c>
      <c r="G230">
        <v>0.01</v>
      </c>
      <c r="H230" t="s">
        <v>1197</v>
      </c>
      <c r="I230" s="3" t="str">
        <f t="shared" si="105"/>
        <v>not eligible</v>
      </c>
      <c r="J230" s="3" t="str">
        <f t="shared" si="106"/>
        <v>N/A</v>
      </c>
      <c r="K230" s="3" t="str">
        <f t="shared" si="107"/>
        <v>not eligible</v>
      </c>
      <c r="L230" s="3" t="str">
        <f t="shared" si="81"/>
        <v>not eligible</v>
      </c>
      <c r="M230" s="3" t="str">
        <f t="shared" si="82"/>
        <v>not eligible</v>
      </c>
      <c r="N230" s="3" t="str">
        <f t="shared" si="83"/>
        <v>not eligible</v>
      </c>
      <c r="O230" s="3" t="str">
        <f t="shared" si="84"/>
        <v>N/A</v>
      </c>
      <c r="P230" s="3" t="str">
        <f t="shared" si="85"/>
        <v>N/A</v>
      </c>
      <c r="Q230" s="3" t="str">
        <f t="shared" si="86"/>
        <v>N/A</v>
      </c>
      <c r="R230" s="3" t="str">
        <f t="shared" si="87"/>
        <v>N/A</v>
      </c>
      <c r="S230" s="3" t="str">
        <f t="shared" si="88"/>
        <v>N/A</v>
      </c>
      <c r="T230" s="3" t="str">
        <f t="shared" si="89"/>
        <v>N/A</v>
      </c>
      <c r="U230" s="3" t="str">
        <f t="shared" si="90"/>
        <v>N/A</v>
      </c>
      <c r="V230" s="3" t="str">
        <f t="shared" si="91"/>
        <v>N/A</v>
      </c>
      <c r="W230" s="3" t="str">
        <f t="shared" si="92"/>
        <v>N/A</v>
      </c>
      <c r="X230" s="3" t="str">
        <f t="shared" si="93"/>
        <v>N/A</v>
      </c>
      <c r="Y230" s="3" t="str">
        <f t="shared" si="94"/>
        <v>N/A</v>
      </c>
      <c r="Z230" s="3" t="str">
        <f t="shared" si="95"/>
        <v>not eligible</v>
      </c>
      <c r="AA230" s="3" t="str">
        <f t="shared" si="96"/>
        <v>N/A</v>
      </c>
      <c r="AB230" s="3" t="str">
        <f t="shared" si="97"/>
        <v>N/A</v>
      </c>
      <c r="AC230" s="3" t="str">
        <f t="shared" si="98"/>
        <v>N/A</v>
      </c>
      <c r="AD230" s="3" t="str">
        <f t="shared" si="99"/>
        <v>N/A</v>
      </c>
      <c r="AE230" s="3" t="str">
        <f t="shared" si="100"/>
        <v>N/A</v>
      </c>
      <c r="AF230" s="3" t="str">
        <f t="shared" si="101"/>
        <v>N/A</v>
      </c>
      <c r="AG230" s="3" t="str">
        <f t="shared" si="102"/>
        <v>N/A</v>
      </c>
      <c r="AH230" s="3" t="str">
        <f t="shared" si="103"/>
        <v>N/A</v>
      </c>
      <c r="AI230" s="3" t="str">
        <f t="shared" si="104"/>
        <v>N/A</v>
      </c>
    </row>
    <row r="231" spans="1:35" x14ac:dyDescent="0.35">
      <c r="A231" t="s">
        <v>175</v>
      </c>
      <c r="B231" t="s">
        <v>210</v>
      </c>
      <c r="C231" t="s">
        <v>1048</v>
      </c>
      <c r="D231" t="s">
        <v>97</v>
      </c>
      <c r="E231" s="1">
        <v>6327</v>
      </c>
      <c r="F231" t="s">
        <v>1737</v>
      </c>
      <c r="G231">
        <v>1.45</v>
      </c>
      <c r="H231" t="s">
        <v>1197</v>
      </c>
      <c r="I231" s="3" t="str">
        <f t="shared" si="105"/>
        <v>not eligible</v>
      </c>
      <c r="J231" s="3" t="str">
        <f t="shared" si="106"/>
        <v>N/A</v>
      </c>
      <c r="K231" s="3" t="str">
        <f t="shared" si="107"/>
        <v>not eligible</v>
      </c>
      <c r="L231" s="3" t="str">
        <f t="shared" si="81"/>
        <v>not eligible</v>
      </c>
      <c r="M231" s="3" t="str">
        <f t="shared" si="82"/>
        <v>not eligible</v>
      </c>
      <c r="N231" s="3" t="str">
        <f t="shared" si="83"/>
        <v>not eligible</v>
      </c>
      <c r="O231" s="3" t="str">
        <f t="shared" si="84"/>
        <v>N/A</v>
      </c>
      <c r="P231" s="3" t="str">
        <f t="shared" si="85"/>
        <v>N/A</v>
      </c>
      <c r="Q231" s="3" t="str">
        <f t="shared" si="86"/>
        <v>N/A</v>
      </c>
      <c r="R231" s="3" t="str">
        <f t="shared" si="87"/>
        <v>N/A</v>
      </c>
      <c r="S231" s="3" t="str">
        <f t="shared" si="88"/>
        <v>N/A</v>
      </c>
      <c r="T231" s="3" t="str">
        <f t="shared" si="89"/>
        <v>N/A</v>
      </c>
      <c r="U231" s="3" t="str">
        <f t="shared" si="90"/>
        <v>N/A</v>
      </c>
      <c r="V231" s="3" t="str">
        <f t="shared" si="91"/>
        <v>N/A</v>
      </c>
      <c r="W231" s="3" t="str">
        <f t="shared" si="92"/>
        <v>N/A</v>
      </c>
      <c r="X231" s="3" t="str">
        <f t="shared" si="93"/>
        <v>N/A</v>
      </c>
      <c r="Y231" s="3" t="str">
        <f t="shared" si="94"/>
        <v>N/A</v>
      </c>
      <c r="Z231" s="3" t="str">
        <f t="shared" si="95"/>
        <v>N/A</v>
      </c>
      <c r="AA231" s="3" t="str">
        <f t="shared" si="96"/>
        <v>N/A</v>
      </c>
      <c r="AB231" s="3" t="str">
        <f t="shared" si="97"/>
        <v>N/A</v>
      </c>
      <c r="AC231" s="3" t="str">
        <f t="shared" si="98"/>
        <v>N/A</v>
      </c>
      <c r="AD231" s="3" t="str">
        <f t="shared" si="99"/>
        <v>N/A</v>
      </c>
      <c r="AE231" s="3" t="str">
        <f t="shared" si="100"/>
        <v>not eligible</v>
      </c>
      <c r="AF231" s="3" t="str">
        <f t="shared" si="101"/>
        <v>N/A</v>
      </c>
      <c r="AG231" s="3" t="str">
        <f t="shared" si="102"/>
        <v>N/A</v>
      </c>
      <c r="AH231" s="3" t="str">
        <f t="shared" si="103"/>
        <v>N/A</v>
      </c>
      <c r="AI231" s="3" t="str">
        <f t="shared" si="104"/>
        <v>N/A</v>
      </c>
    </row>
    <row r="232" spans="1:35" x14ac:dyDescent="0.35">
      <c r="A232" t="s">
        <v>175</v>
      </c>
      <c r="B232" t="s">
        <v>210</v>
      </c>
      <c r="C232" t="s">
        <v>880</v>
      </c>
      <c r="D232" t="s">
        <v>97</v>
      </c>
      <c r="E232">
        <v>57</v>
      </c>
      <c r="F232" t="s">
        <v>1671</v>
      </c>
      <c r="G232">
        <v>0.01</v>
      </c>
      <c r="H232" t="s">
        <v>1197</v>
      </c>
      <c r="I232" s="3" t="str">
        <f t="shared" si="105"/>
        <v>not eligible</v>
      </c>
      <c r="J232" s="3" t="str">
        <f t="shared" si="106"/>
        <v>N/A</v>
      </c>
      <c r="K232" s="3" t="str">
        <f t="shared" si="107"/>
        <v>not eligible</v>
      </c>
      <c r="L232" s="3" t="str">
        <f t="shared" si="81"/>
        <v>not eligible</v>
      </c>
      <c r="M232" s="3" t="str">
        <f t="shared" si="82"/>
        <v>not eligible</v>
      </c>
      <c r="N232" s="3" t="str">
        <f t="shared" si="83"/>
        <v>not eligible</v>
      </c>
      <c r="O232" s="3" t="str">
        <f t="shared" si="84"/>
        <v>N/A</v>
      </c>
      <c r="P232" s="3" t="str">
        <f t="shared" si="85"/>
        <v>N/A</v>
      </c>
      <c r="Q232" s="3" t="str">
        <f t="shared" si="86"/>
        <v>N/A</v>
      </c>
      <c r="R232" s="3" t="str">
        <f t="shared" si="87"/>
        <v>N/A</v>
      </c>
      <c r="S232" s="3" t="str">
        <f t="shared" si="88"/>
        <v>N/A</v>
      </c>
      <c r="T232" s="3" t="str">
        <f t="shared" si="89"/>
        <v>N/A</v>
      </c>
      <c r="U232" s="3" t="str">
        <f t="shared" si="90"/>
        <v>N/A</v>
      </c>
      <c r="V232" s="3" t="str">
        <f t="shared" si="91"/>
        <v>N/A</v>
      </c>
      <c r="W232" s="3" t="str">
        <f t="shared" si="92"/>
        <v>N/A</v>
      </c>
      <c r="X232" s="3" t="str">
        <f t="shared" si="93"/>
        <v>N/A</v>
      </c>
      <c r="Y232" s="3" t="str">
        <f t="shared" si="94"/>
        <v>N/A</v>
      </c>
      <c r="Z232" s="3" t="str">
        <f t="shared" si="95"/>
        <v>N/A</v>
      </c>
      <c r="AA232" s="3" t="str">
        <f t="shared" si="96"/>
        <v>N/A</v>
      </c>
      <c r="AB232" s="3" t="str">
        <f t="shared" si="97"/>
        <v>N/A</v>
      </c>
      <c r="AC232" s="3" t="str">
        <f t="shared" si="98"/>
        <v>N/A</v>
      </c>
      <c r="AD232" s="3" t="str">
        <f t="shared" si="99"/>
        <v>N/A</v>
      </c>
      <c r="AE232" s="3" t="str">
        <f t="shared" si="100"/>
        <v>not eligible</v>
      </c>
      <c r="AF232" s="3" t="str">
        <f t="shared" si="101"/>
        <v>N/A</v>
      </c>
      <c r="AG232" s="3" t="str">
        <f t="shared" si="102"/>
        <v>N/A</v>
      </c>
      <c r="AH232" s="3" t="str">
        <f t="shared" si="103"/>
        <v>N/A</v>
      </c>
      <c r="AI232" s="3" t="str">
        <f t="shared" si="104"/>
        <v>N/A</v>
      </c>
    </row>
    <row r="233" spans="1:35" x14ac:dyDescent="0.35">
      <c r="A233" t="s">
        <v>175</v>
      </c>
      <c r="B233" t="s">
        <v>210</v>
      </c>
      <c r="C233" t="s">
        <v>648</v>
      </c>
      <c r="D233" t="s">
        <v>86</v>
      </c>
      <c r="E233" s="1">
        <v>9573</v>
      </c>
      <c r="F233" t="s">
        <v>1668</v>
      </c>
      <c r="G233">
        <v>2.19</v>
      </c>
      <c r="H233" t="s">
        <v>1197</v>
      </c>
      <c r="I233" s="3" t="str">
        <f t="shared" si="105"/>
        <v>not eligible</v>
      </c>
      <c r="J233" s="3" t="str">
        <f t="shared" si="106"/>
        <v>N/A</v>
      </c>
      <c r="K233" s="3" t="str">
        <f t="shared" si="107"/>
        <v>not eligible</v>
      </c>
      <c r="L233" s="3" t="str">
        <f t="shared" si="81"/>
        <v>not eligible</v>
      </c>
      <c r="M233" s="3" t="str">
        <f t="shared" si="82"/>
        <v>not eligible</v>
      </c>
      <c r="N233" s="3" t="str">
        <f t="shared" si="83"/>
        <v>not eligible</v>
      </c>
      <c r="O233" s="3" t="str">
        <f t="shared" si="84"/>
        <v>N/A</v>
      </c>
      <c r="P233" s="3" t="str">
        <f t="shared" si="85"/>
        <v>N/A</v>
      </c>
      <c r="Q233" s="3" t="str">
        <f t="shared" si="86"/>
        <v>N/A</v>
      </c>
      <c r="R233" s="3" t="str">
        <f t="shared" si="87"/>
        <v>N/A</v>
      </c>
      <c r="S233" s="3" t="str">
        <f t="shared" si="88"/>
        <v>not eligible</v>
      </c>
      <c r="T233" s="3" t="str">
        <f t="shared" si="89"/>
        <v>N/A</v>
      </c>
      <c r="U233" s="3" t="str">
        <f t="shared" si="90"/>
        <v>N/A</v>
      </c>
      <c r="V233" s="3" t="str">
        <f t="shared" si="91"/>
        <v>N/A</v>
      </c>
      <c r="W233" s="3" t="str">
        <f t="shared" si="92"/>
        <v>N/A</v>
      </c>
      <c r="X233" s="3" t="str">
        <f t="shared" si="93"/>
        <v>N/A</v>
      </c>
      <c r="Y233" s="3" t="str">
        <f t="shared" si="94"/>
        <v>N/A</v>
      </c>
      <c r="Z233" s="3" t="str">
        <f t="shared" si="95"/>
        <v>N/A</v>
      </c>
      <c r="AA233" s="3" t="str">
        <f t="shared" si="96"/>
        <v>N/A</v>
      </c>
      <c r="AB233" s="3" t="str">
        <f t="shared" si="97"/>
        <v>N/A</v>
      </c>
      <c r="AC233" s="3" t="str">
        <f t="shared" si="98"/>
        <v>N/A</v>
      </c>
      <c r="AD233" s="3" t="str">
        <f t="shared" si="99"/>
        <v>N/A</v>
      </c>
      <c r="AE233" s="3" t="str">
        <f t="shared" si="100"/>
        <v>N/A</v>
      </c>
      <c r="AF233" s="3" t="str">
        <f t="shared" si="101"/>
        <v>N/A</v>
      </c>
      <c r="AG233" s="3" t="str">
        <f t="shared" si="102"/>
        <v>N/A</v>
      </c>
      <c r="AH233" s="3" t="str">
        <f t="shared" si="103"/>
        <v>N/A</v>
      </c>
      <c r="AI233" s="3" t="str">
        <f t="shared" si="104"/>
        <v>N/A</v>
      </c>
    </row>
    <row r="234" spans="1:35" x14ac:dyDescent="0.35">
      <c r="A234" t="s">
        <v>175</v>
      </c>
      <c r="B234" t="s">
        <v>210</v>
      </c>
      <c r="C234" t="s">
        <v>400</v>
      </c>
      <c r="D234" t="s">
        <v>86</v>
      </c>
      <c r="E234">
        <v>145</v>
      </c>
      <c r="F234" t="s">
        <v>1666</v>
      </c>
      <c r="G234">
        <v>0.03</v>
      </c>
      <c r="H234" t="s">
        <v>1197</v>
      </c>
      <c r="I234" s="3" t="str">
        <f t="shared" si="105"/>
        <v>not eligible</v>
      </c>
      <c r="J234" s="3" t="str">
        <f t="shared" si="106"/>
        <v>N/A</v>
      </c>
      <c r="K234" s="3" t="str">
        <f t="shared" si="107"/>
        <v>not eligible</v>
      </c>
      <c r="L234" s="3" t="str">
        <f t="shared" si="81"/>
        <v>not eligible</v>
      </c>
      <c r="M234" s="3" t="str">
        <f t="shared" si="82"/>
        <v>not eligible</v>
      </c>
      <c r="N234" s="3" t="str">
        <f t="shared" si="83"/>
        <v>not eligible</v>
      </c>
      <c r="O234" s="3" t="str">
        <f t="shared" si="84"/>
        <v>N/A</v>
      </c>
      <c r="P234" s="3" t="str">
        <f t="shared" si="85"/>
        <v>N/A</v>
      </c>
      <c r="Q234" s="3" t="str">
        <f t="shared" si="86"/>
        <v>N/A</v>
      </c>
      <c r="R234" s="3" t="str">
        <f t="shared" si="87"/>
        <v>N/A</v>
      </c>
      <c r="S234" s="3" t="str">
        <f t="shared" si="88"/>
        <v>not eligible</v>
      </c>
      <c r="T234" s="3" t="str">
        <f t="shared" si="89"/>
        <v>N/A</v>
      </c>
      <c r="U234" s="3" t="str">
        <f t="shared" si="90"/>
        <v>N/A</v>
      </c>
      <c r="V234" s="3" t="str">
        <f t="shared" si="91"/>
        <v>N/A</v>
      </c>
      <c r="W234" s="3" t="str">
        <f t="shared" si="92"/>
        <v>N/A</v>
      </c>
      <c r="X234" s="3" t="str">
        <f t="shared" si="93"/>
        <v>N/A</v>
      </c>
      <c r="Y234" s="3" t="str">
        <f t="shared" si="94"/>
        <v>N/A</v>
      </c>
      <c r="Z234" s="3" t="str">
        <f t="shared" si="95"/>
        <v>N/A</v>
      </c>
      <c r="AA234" s="3" t="str">
        <f t="shared" si="96"/>
        <v>N/A</v>
      </c>
      <c r="AB234" s="3" t="str">
        <f t="shared" si="97"/>
        <v>N/A</v>
      </c>
      <c r="AC234" s="3" t="str">
        <f t="shared" si="98"/>
        <v>N/A</v>
      </c>
      <c r="AD234" s="3" t="str">
        <f t="shared" si="99"/>
        <v>N/A</v>
      </c>
      <c r="AE234" s="3" t="str">
        <f t="shared" si="100"/>
        <v>N/A</v>
      </c>
      <c r="AF234" s="3" t="str">
        <f t="shared" si="101"/>
        <v>N/A</v>
      </c>
      <c r="AG234" s="3" t="str">
        <f t="shared" si="102"/>
        <v>N/A</v>
      </c>
      <c r="AH234" s="3" t="str">
        <f t="shared" si="103"/>
        <v>N/A</v>
      </c>
      <c r="AI234" s="3" t="str">
        <f t="shared" si="104"/>
        <v>N/A</v>
      </c>
    </row>
    <row r="235" spans="1:35" x14ac:dyDescent="0.35">
      <c r="A235" t="s">
        <v>175</v>
      </c>
      <c r="B235" t="s">
        <v>210</v>
      </c>
      <c r="C235" t="s">
        <v>747</v>
      </c>
      <c r="D235" t="s">
        <v>113</v>
      </c>
      <c r="E235" s="1">
        <v>2291</v>
      </c>
      <c r="F235" t="s">
        <v>1652</v>
      </c>
      <c r="G235">
        <v>0.52</v>
      </c>
      <c r="H235" t="s">
        <v>1197</v>
      </c>
      <c r="I235" s="3" t="str">
        <f t="shared" si="105"/>
        <v>not eligible</v>
      </c>
      <c r="J235" s="3" t="str">
        <f t="shared" si="106"/>
        <v>N/A</v>
      </c>
      <c r="K235" s="3" t="str">
        <f t="shared" si="107"/>
        <v>not eligible</v>
      </c>
      <c r="L235" s="3" t="str">
        <f t="shared" si="81"/>
        <v>not eligible</v>
      </c>
      <c r="M235" s="3" t="str">
        <f t="shared" si="82"/>
        <v>not eligible</v>
      </c>
      <c r="N235" s="3" t="str">
        <f t="shared" si="83"/>
        <v>not eligible</v>
      </c>
      <c r="O235" s="3" t="str">
        <f t="shared" si="84"/>
        <v>N/A</v>
      </c>
      <c r="P235" s="3" t="str">
        <f t="shared" si="85"/>
        <v>N/A</v>
      </c>
      <c r="Q235" s="3" t="str">
        <f t="shared" si="86"/>
        <v>N/A</v>
      </c>
      <c r="R235" s="3" t="str">
        <f t="shared" si="87"/>
        <v>N/A</v>
      </c>
      <c r="S235" s="3" t="str">
        <f t="shared" si="88"/>
        <v>N/A</v>
      </c>
      <c r="T235" s="3" t="str">
        <f t="shared" si="89"/>
        <v>N/A</v>
      </c>
      <c r="U235" s="3" t="str">
        <f t="shared" si="90"/>
        <v>N/A</v>
      </c>
      <c r="V235" s="3" t="str">
        <f t="shared" si="91"/>
        <v>N/A</v>
      </c>
      <c r="W235" s="3" t="str">
        <f t="shared" si="92"/>
        <v>N/A</v>
      </c>
      <c r="X235" s="3" t="str">
        <f t="shared" si="93"/>
        <v>N/A</v>
      </c>
      <c r="Y235" s="3" t="str">
        <f t="shared" si="94"/>
        <v>N/A</v>
      </c>
      <c r="Z235" s="3" t="str">
        <f t="shared" si="95"/>
        <v>N/A</v>
      </c>
      <c r="AA235" s="3" t="str">
        <f t="shared" si="96"/>
        <v>N/A</v>
      </c>
      <c r="AB235" s="3" t="str">
        <f t="shared" si="97"/>
        <v>not eligible</v>
      </c>
      <c r="AC235" s="3" t="str">
        <f t="shared" si="98"/>
        <v>N/A</v>
      </c>
      <c r="AD235" s="3" t="str">
        <f t="shared" si="99"/>
        <v>N/A</v>
      </c>
      <c r="AE235" s="3" t="str">
        <f t="shared" si="100"/>
        <v>N/A</v>
      </c>
      <c r="AF235" s="3" t="str">
        <f t="shared" si="101"/>
        <v>N/A</v>
      </c>
      <c r="AG235" s="3" t="str">
        <f t="shared" si="102"/>
        <v>N/A</v>
      </c>
      <c r="AH235" s="3" t="str">
        <f t="shared" si="103"/>
        <v>N/A</v>
      </c>
      <c r="AI235" s="3" t="str">
        <f t="shared" si="104"/>
        <v>N/A</v>
      </c>
    </row>
    <row r="236" spans="1:35" x14ac:dyDescent="0.35">
      <c r="A236" t="s">
        <v>175</v>
      </c>
      <c r="B236" t="s">
        <v>210</v>
      </c>
      <c r="C236" t="s">
        <v>988</v>
      </c>
      <c r="D236" t="s">
        <v>113</v>
      </c>
      <c r="E236">
        <v>28</v>
      </c>
      <c r="F236" t="s">
        <v>1671</v>
      </c>
      <c r="G236">
        <v>0.01</v>
      </c>
      <c r="H236" t="s">
        <v>1197</v>
      </c>
      <c r="I236" s="3" t="str">
        <f t="shared" si="105"/>
        <v>not eligible</v>
      </c>
      <c r="J236" s="3" t="str">
        <f t="shared" si="106"/>
        <v>N/A</v>
      </c>
      <c r="K236" s="3" t="str">
        <f t="shared" si="107"/>
        <v>not eligible</v>
      </c>
      <c r="L236" s="3" t="str">
        <f t="shared" si="81"/>
        <v>not eligible</v>
      </c>
      <c r="M236" s="3" t="str">
        <f t="shared" si="82"/>
        <v>not eligible</v>
      </c>
      <c r="N236" s="3" t="str">
        <f t="shared" si="83"/>
        <v>not eligible</v>
      </c>
      <c r="O236" s="3" t="str">
        <f t="shared" si="84"/>
        <v>N/A</v>
      </c>
      <c r="P236" s="3" t="str">
        <f t="shared" si="85"/>
        <v>N/A</v>
      </c>
      <c r="Q236" s="3" t="str">
        <f t="shared" si="86"/>
        <v>N/A</v>
      </c>
      <c r="R236" s="3" t="str">
        <f t="shared" si="87"/>
        <v>N/A</v>
      </c>
      <c r="S236" s="3" t="str">
        <f t="shared" si="88"/>
        <v>N/A</v>
      </c>
      <c r="T236" s="3" t="str">
        <f t="shared" si="89"/>
        <v>N/A</v>
      </c>
      <c r="U236" s="3" t="str">
        <f t="shared" si="90"/>
        <v>N/A</v>
      </c>
      <c r="V236" s="3" t="str">
        <f t="shared" si="91"/>
        <v>N/A</v>
      </c>
      <c r="W236" s="3" t="str">
        <f t="shared" si="92"/>
        <v>N/A</v>
      </c>
      <c r="X236" s="3" t="str">
        <f t="shared" si="93"/>
        <v>N/A</v>
      </c>
      <c r="Y236" s="3" t="str">
        <f t="shared" si="94"/>
        <v>N/A</v>
      </c>
      <c r="Z236" s="3" t="str">
        <f t="shared" si="95"/>
        <v>N/A</v>
      </c>
      <c r="AA236" s="3" t="str">
        <f t="shared" si="96"/>
        <v>N/A</v>
      </c>
      <c r="AB236" s="3" t="str">
        <f t="shared" si="97"/>
        <v>not eligible</v>
      </c>
      <c r="AC236" s="3" t="str">
        <f t="shared" si="98"/>
        <v>N/A</v>
      </c>
      <c r="AD236" s="3" t="str">
        <f t="shared" si="99"/>
        <v>N/A</v>
      </c>
      <c r="AE236" s="3" t="str">
        <f t="shared" si="100"/>
        <v>N/A</v>
      </c>
      <c r="AF236" s="3" t="str">
        <f t="shared" si="101"/>
        <v>N/A</v>
      </c>
      <c r="AG236" s="3" t="str">
        <f t="shared" si="102"/>
        <v>N/A</v>
      </c>
      <c r="AH236" s="3" t="str">
        <f t="shared" si="103"/>
        <v>N/A</v>
      </c>
      <c r="AI236" s="3" t="str">
        <f t="shared" si="104"/>
        <v>N/A</v>
      </c>
    </row>
    <row r="237" spans="1:35" x14ac:dyDescent="0.35">
      <c r="A237" t="s">
        <v>175</v>
      </c>
      <c r="B237" t="s">
        <v>210</v>
      </c>
      <c r="C237" t="s">
        <v>430</v>
      </c>
      <c r="D237" t="s">
        <v>102</v>
      </c>
      <c r="E237" s="1">
        <v>13090</v>
      </c>
      <c r="F237" t="s">
        <v>1726</v>
      </c>
      <c r="G237">
        <v>3</v>
      </c>
      <c r="H237" t="s">
        <v>1197</v>
      </c>
      <c r="I237" s="3" t="str">
        <f t="shared" si="105"/>
        <v>not eligible</v>
      </c>
      <c r="J237" s="3" t="str">
        <f t="shared" si="106"/>
        <v>N/A</v>
      </c>
      <c r="K237" s="3" t="str">
        <f t="shared" si="107"/>
        <v>not eligible</v>
      </c>
      <c r="L237" s="3" t="str">
        <f t="shared" si="81"/>
        <v>not eligible</v>
      </c>
      <c r="M237" s="3" t="str">
        <f t="shared" si="82"/>
        <v>not eligible</v>
      </c>
      <c r="N237" s="3" t="str">
        <f t="shared" si="83"/>
        <v>not eligible</v>
      </c>
      <c r="O237" s="3" t="str">
        <f t="shared" si="84"/>
        <v>N/A</v>
      </c>
      <c r="P237" s="3" t="str">
        <f t="shared" si="85"/>
        <v>N/A</v>
      </c>
      <c r="Q237" s="3" t="str">
        <f t="shared" si="86"/>
        <v>not eligible</v>
      </c>
      <c r="R237" s="3" t="str">
        <f t="shared" si="87"/>
        <v>N/A</v>
      </c>
      <c r="S237" s="3" t="str">
        <f t="shared" si="88"/>
        <v>N/A</v>
      </c>
      <c r="T237" s="3" t="str">
        <f t="shared" si="89"/>
        <v>N/A</v>
      </c>
      <c r="U237" s="3" t="str">
        <f t="shared" si="90"/>
        <v>N/A</v>
      </c>
      <c r="V237" s="3" t="str">
        <f t="shared" si="91"/>
        <v>N/A</v>
      </c>
      <c r="W237" s="3" t="str">
        <f t="shared" si="92"/>
        <v>N/A</v>
      </c>
      <c r="X237" s="3" t="str">
        <f t="shared" si="93"/>
        <v>N/A</v>
      </c>
      <c r="Y237" s="3" t="str">
        <f t="shared" si="94"/>
        <v>N/A</v>
      </c>
      <c r="Z237" s="3" t="str">
        <f t="shared" si="95"/>
        <v>N/A</v>
      </c>
      <c r="AA237" s="3" t="str">
        <f t="shared" si="96"/>
        <v>N/A</v>
      </c>
      <c r="AB237" s="3" t="str">
        <f t="shared" si="97"/>
        <v>N/A</v>
      </c>
      <c r="AC237" s="3" t="str">
        <f t="shared" si="98"/>
        <v>N/A</v>
      </c>
      <c r="AD237" s="3" t="str">
        <f t="shared" si="99"/>
        <v>N/A</v>
      </c>
      <c r="AE237" s="3" t="str">
        <f t="shared" si="100"/>
        <v>N/A</v>
      </c>
      <c r="AF237" s="3" t="str">
        <f t="shared" si="101"/>
        <v>N/A</v>
      </c>
      <c r="AG237" s="3" t="str">
        <f t="shared" si="102"/>
        <v>N/A</v>
      </c>
      <c r="AH237" s="3" t="str">
        <f t="shared" si="103"/>
        <v>N/A</v>
      </c>
      <c r="AI237" s="3" t="str">
        <f t="shared" si="104"/>
        <v>N/A</v>
      </c>
    </row>
    <row r="238" spans="1:35" x14ac:dyDescent="0.35">
      <c r="A238" t="s">
        <v>175</v>
      </c>
      <c r="B238" t="s">
        <v>210</v>
      </c>
      <c r="C238" t="s">
        <v>566</v>
      </c>
      <c r="D238" t="s">
        <v>102</v>
      </c>
      <c r="E238">
        <v>168</v>
      </c>
      <c r="F238" t="s">
        <v>1667</v>
      </c>
      <c r="G238">
        <v>0.04</v>
      </c>
      <c r="H238" t="s">
        <v>1197</v>
      </c>
      <c r="I238" s="3" t="str">
        <f t="shared" si="105"/>
        <v>not eligible</v>
      </c>
      <c r="J238" s="3" t="str">
        <f t="shared" si="106"/>
        <v>N/A</v>
      </c>
      <c r="K238" s="3" t="str">
        <f t="shared" si="107"/>
        <v>not eligible</v>
      </c>
      <c r="L238" s="3" t="str">
        <f t="shared" si="81"/>
        <v>not eligible</v>
      </c>
      <c r="M238" s="3" t="str">
        <f t="shared" si="82"/>
        <v>not eligible</v>
      </c>
      <c r="N238" s="3" t="str">
        <f t="shared" si="83"/>
        <v>not eligible</v>
      </c>
      <c r="O238" s="3" t="str">
        <f t="shared" si="84"/>
        <v>N/A</v>
      </c>
      <c r="P238" s="3" t="str">
        <f t="shared" si="85"/>
        <v>N/A</v>
      </c>
      <c r="Q238" s="3" t="str">
        <f t="shared" si="86"/>
        <v>not eligible</v>
      </c>
      <c r="R238" s="3" t="str">
        <f t="shared" si="87"/>
        <v>N/A</v>
      </c>
      <c r="S238" s="3" t="str">
        <f t="shared" si="88"/>
        <v>N/A</v>
      </c>
      <c r="T238" s="3" t="str">
        <f t="shared" si="89"/>
        <v>N/A</v>
      </c>
      <c r="U238" s="3" t="str">
        <f t="shared" si="90"/>
        <v>N/A</v>
      </c>
      <c r="V238" s="3" t="str">
        <f t="shared" si="91"/>
        <v>N/A</v>
      </c>
      <c r="W238" s="3" t="str">
        <f t="shared" si="92"/>
        <v>N/A</v>
      </c>
      <c r="X238" s="3" t="str">
        <f t="shared" si="93"/>
        <v>N/A</v>
      </c>
      <c r="Y238" s="3" t="str">
        <f t="shared" si="94"/>
        <v>N/A</v>
      </c>
      <c r="Z238" s="3" t="str">
        <f t="shared" si="95"/>
        <v>N/A</v>
      </c>
      <c r="AA238" s="3" t="str">
        <f t="shared" si="96"/>
        <v>N/A</v>
      </c>
      <c r="AB238" s="3" t="str">
        <f t="shared" si="97"/>
        <v>N/A</v>
      </c>
      <c r="AC238" s="3" t="str">
        <f t="shared" si="98"/>
        <v>N/A</v>
      </c>
      <c r="AD238" s="3" t="str">
        <f t="shared" si="99"/>
        <v>N/A</v>
      </c>
      <c r="AE238" s="3" t="str">
        <f t="shared" si="100"/>
        <v>N/A</v>
      </c>
      <c r="AF238" s="3" t="str">
        <f t="shared" si="101"/>
        <v>N/A</v>
      </c>
      <c r="AG238" s="3" t="str">
        <f t="shared" si="102"/>
        <v>N/A</v>
      </c>
      <c r="AH238" s="3" t="str">
        <f t="shared" si="103"/>
        <v>N/A</v>
      </c>
      <c r="AI238" s="3" t="str">
        <f t="shared" si="104"/>
        <v>N/A</v>
      </c>
    </row>
    <row r="239" spans="1:35" x14ac:dyDescent="0.35">
      <c r="A239" t="s">
        <v>175</v>
      </c>
      <c r="B239" t="s">
        <v>210</v>
      </c>
      <c r="C239" t="s">
        <v>401</v>
      </c>
      <c r="D239" t="s">
        <v>133</v>
      </c>
      <c r="E239" s="1">
        <v>2957</v>
      </c>
      <c r="F239" t="s">
        <v>1759</v>
      </c>
      <c r="G239">
        <v>0.68</v>
      </c>
      <c r="H239" t="s">
        <v>1197</v>
      </c>
      <c r="I239" s="3" t="str">
        <f t="shared" si="105"/>
        <v>not eligible</v>
      </c>
      <c r="J239" s="3" t="str">
        <f t="shared" si="106"/>
        <v>N/A</v>
      </c>
      <c r="K239" s="3" t="str">
        <f t="shared" si="107"/>
        <v>not eligible</v>
      </c>
      <c r="L239" s="3" t="str">
        <f t="shared" si="81"/>
        <v>not eligible</v>
      </c>
      <c r="M239" s="3" t="str">
        <f t="shared" si="82"/>
        <v>not eligible</v>
      </c>
      <c r="N239" s="3" t="str">
        <f t="shared" si="83"/>
        <v>not eligible</v>
      </c>
      <c r="O239" s="3" t="str">
        <f t="shared" si="84"/>
        <v>N/A</v>
      </c>
      <c r="P239" s="3" t="str">
        <f t="shared" si="85"/>
        <v>N/A</v>
      </c>
      <c r="Q239" s="3" t="str">
        <f t="shared" si="86"/>
        <v>N/A</v>
      </c>
      <c r="R239" s="3" t="str">
        <f t="shared" si="87"/>
        <v>N/A</v>
      </c>
      <c r="S239" s="3" t="str">
        <f t="shared" si="88"/>
        <v>N/A</v>
      </c>
      <c r="T239" s="3" t="str">
        <f t="shared" si="89"/>
        <v>N/A</v>
      </c>
      <c r="U239" s="3" t="str">
        <f t="shared" si="90"/>
        <v>N/A</v>
      </c>
      <c r="V239" s="3" t="str">
        <f t="shared" si="91"/>
        <v>N/A</v>
      </c>
      <c r="W239" s="3" t="str">
        <f t="shared" si="92"/>
        <v>N/A</v>
      </c>
      <c r="X239" s="3" t="str">
        <f t="shared" si="93"/>
        <v>not eligible</v>
      </c>
      <c r="Y239" s="3" t="str">
        <f t="shared" si="94"/>
        <v>N/A</v>
      </c>
      <c r="Z239" s="3" t="str">
        <f t="shared" si="95"/>
        <v>N/A</v>
      </c>
      <c r="AA239" s="3" t="str">
        <f t="shared" si="96"/>
        <v>N/A</v>
      </c>
      <c r="AB239" s="3" t="str">
        <f t="shared" si="97"/>
        <v>N/A</v>
      </c>
      <c r="AC239" s="3" t="str">
        <f t="shared" si="98"/>
        <v>N/A</v>
      </c>
      <c r="AD239" s="3" t="str">
        <f t="shared" si="99"/>
        <v>N/A</v>
      </c>
      <c r="AE239" s="3" t="str">
        <f t="shared" si="100"/>
        <v>N/A</v>
      </c>
      <c r="AF239" s="3" t="str">
        <f t="shared" si="101"/>
        <v>N/A</v>
      </c>
      <c r="AG239" s="3" t="str">
        <f t="shared" si="102"/>
        <v>N/A</v>
      </c>
      <c r="AH239" s="3" t="str">
        <f t="shared" si="103"/>
        <v>N/A</v>
      </c>
      <c r="AI239" s="3" t="str">
        <f t="shared" si="104"/>
        <v>N/A</v>
      </c>
    </row>
    <row r="240" spans="1:35" x14ac:dyDescent="0.35">
      <c r="A240" t="s">
        <v>175</v>
      </c>
      <c r="B240" t="s">
        <v>210</v>
      </c>
      <c r="C240" t="s">
        <v>325</v>
      </c>
      <c r="D240" t="s">
        <v>133</v>
      </c>
      <c r="E240">
        <v>69</v>
      </c>
      <c r="F240" t="s">
        <v>1673</v>
      </c>
      <c r="G240">
        <v>0.02</v>
      </c>
      <c r="H240" t="s">
        <v>1197</v>
      </c>
      <c r="I240" s="3" t="str">
        <f t="shared" si="105"/>
        <v>not eligible</v>
      </c>
      <c r="J240" s="3" t="str">
        <f t="shared" si="106"/>
        <v>N/A</v>
      </c>
      <c r="K240" s="3" t="str">
        <f t="shared" si="107"/>
        <v>not eligible</v>
      </c>
      <c r="L240" s="3" t="str">
        <f t="shared" si="81"/>
        <v>not eligible</v>
      </c>
      <c r="M240" s="3" t="str">
        <f t="shared" si="82"/>
        <v>not eligible</v>
      </c>
      <c r="N240" s="3" t="str">
        <f t="shared" si="83"/>
        <v>not eligible</v>
      </c>
      <c r="O240" s="3" t="str">
        <f t="shared" si="84"/>
        <v>N/A</v>
      </c>
      <c r="P240" s="3" t="str">
        <f t="shared" si="85"/>
        <v>N/A</v>
      </c>
      <c r="Q240" s="3" t="str">
        <f t="shared" si="86"/>
        <v>N/A</v>
      </c>
      <c r="R240" s="3" t="str">
        <f t="shared" si="87"/>
        <v>N/A</v>
      </c>
      <c r="S240" s="3" t="str">
        <f t="shared" si="88"/>
        <v>N/A</v>
      </c>
      <c r="T240" s="3" t="str">
        <f t="shared" si="89"/>
        <v>N/A</v>
      </c>
      <c r="U240" s="3" t="str">
        <f t="shared" si="90"/>
        <v>N/A</v>
      </c>
      <c r="V240" s="3" t="str">
        <f t="shared" si="91"/>
        <v>N/A</v>
      </c>
      <c r="W240" s="3" t="str">
        <f t="shared" si="92"/>
        <v>N/A</v>
      </c>
      <c r="X240" s="3" t="str">
        <f t="shared" si="93"/>
        <v>not eligible</v>
      </c>
      <c r="Y240" s="3" t="str">
        <f t="shared" si="94"/>
        <v>N/A</v>
      </c>
      <c r="Z240" s="3" t="str">
        <f t="shared" si="95"/>
        <v>N/A</v>
      </c>
      <c r="AA240" s="3" t="str">
        <f t="shared" si="96"/>
        <v>N/A</v>
      </c>
      <c r="AB240" s="3" t="str">
        <f t="shared" si="97"/>
        <v>N/A</v>
      </c>
      <c r="AC240" s="3" t="str">
        <f t="shared" si="98"/>
        <v>N/A</v>
      </c>
      <c r="AD240" s="3" t="str">
        <f t="shared" si="99"/>
        <v>N/A</v>
      </c>
      <c r="AE240" s="3" t="str">
        <f t="shared" si="100"/>
        <v>N/A</v>
      </c>
      <c r="AF240" s="3" t="str">
        <f t="shared" si="101"/>
        <v>N/A</v>
      </c>
      <c r="AG240" s="3" t="str">
        <f t="shared" si="102"/>
        <v>N/A</v>
      </c>
      <c r="AH240" s="3" t="str">
        <f t="shared" si="103"/>
        <v>N/A</v>
      </c>
      <c r="AI240" s="3" t="str">
        <f t="shared" si="104"/>
        <v>N/A</v>
      </c>
    </row>
    <row r="241" spans="1:35" x14ac:dyDescent="0.35">
      <c r="A241" t="s">
        <v>175</v>
      </c>
      <c r="B241" t="s">
        <v>210</v>
      </c>
      <c r="C241" t="s">
        <v>609</v>
      </c>
      <c r="E241">
        <v>62</v>
      </c>
      <c r="F241" t="s">
        <v>1671</v>
      </c>
      <c r="G241">
        <v>0.01</v>
      </c>
      <c r="H241" t="s">
        <v>1197</v>
      </c>
      <c r="I241" s="3" t="str">
        <f t="shared" si="105"/>
        <v>not eligible</v>
      </c>
      <c r="J241" s="3" t="str">
        <f t="shared" si="106"/>
        <v>N/A</v>
      </c>
      <c r="K241" s="3" t="str">
        <f t="shared" si="107"/>
        <v>not eligible</v>
      </c>
      <c r="L241" s="3" t="str">
        <f t="shared" si="81"/>
        <v>not eligible</v>
      </c>
      <c r="M241" s="3" t="str">
        <f t="shared" si="82"/>
        <v>not eligible</v>
      </c>
      <c r="N241" s="3" t="str">
        <f t="shared" si="83"/>
        <v>not eligible</v>
      </c>
      <c r="O241" s="3" t="str">
        <f t="shared" si="84"/>
        <v>N/A</v>
      </c>
      <c r="P241" s="3" t="str">
        <f t="shared" si="85"/>
        <v>N/A</v>
      </c>
      <c r="Q241" s="3" t="str">
        <f t="shared" si="86"/>
        <v>N/A</v>
      </c>
      <c r="R241" s="3" t="str">
        <f t="shared" si="87"/>
        <v>N/A</v>
      </c>
      <c r="S241" s="3" t="str">
        <f t="shared" si="88"/>
        <v>N/A</v>
      </c>
      <c r="T241" s="3" t="str">
        <f t="shared" si="89"/>
        <v>N/A</v>
      </c>
      <c r="U241" s="3" t="str">
        <f t="shared" si="90"/>
        <v>N/A</v>
      </c>
      <c r="V241" s="3" t="str">
        <f t="shared" si="91"/>
        <v>N/A</v>
      </c>
      <c r="W241" s="3" t="str">
        <f t="shared" si="92"/>
        <v>N/A</v>
      </c>
      <c r="X241" s="3" t="str">
        <f t="shared" si="93"/>
        <v>N/A</v>
      </c>
      <c r="Y241" s="3" t="str">
        <f t="shared" si="94"/>
        <v>N/A</v>
      </c>
      <c r="Z241" s="3" t="str">
        <f t="shared" si="95"/>
        <v>N/A</v>
      </c>
      <c r="AA241" s="3" t="str">
        <f t="shared" si="96"/>
        <v>N/A</v>
      </c>
      <c r="AB241" s="3" t="str">
        <f t="shared" si="97"/>
        <v>N/A</v>
      </c>
      <c r="AC241" s="3" t="str">
        <f t="shared" si="98"/>
        <v>N/A</v>
      </c>
      <c r="AD241" s="3" t="str">
        <f t="shared" si="99"/>
        <v>N/A</v>
      </c>
      <c r="AE241" s="3" t="str">
        <f t="shared" si="100"/>
        <v>N/A</v>
      </c>
      <c r="AF241" s="3" t="str">
        <f t="shared" si="101"/>
        <v>N/A</v>
      </c>
      <c r="AG241" s="3" t="str">
        <f t="shared" si="102"/>
        <v>N/A</v>
      </c>
      <c r="AH241" s="3" t="str">
        <f t="shared" si="103"/>
        <v>N/A</v>
      </c>
      <c r="AI241" s="3" t="str">
        <f t="shared" si="104"/>
        <v>not eligible</v>
      </c>
    </row>
    <row r="242" spans="1:35" x14ac:dyDescent="0.35">
      <c r="A242" t="s">
        <v>175</v>
      </c>
      <c r="B242" t="s">
        <v>210</v>
      </c>
      <c r="C242" t="s">
        <v>743</v>
      </c>
      <c r="E242">
        <v>27</v>
      </c>
      <c r="F242" t="s">
        <v>1671</v>
      </c>
      <c r="G242">
        <v>0.01</v>
      </c>
      <c r="H242" t="s">
        <v>1197</v>
      </c>
      <c r="I242" s="3" t="str">
        <f t="shared" si="105"/>
        <v>not eligible</v>
      </c>
      <c r="J242" s="3" t="str">
        <f t="shared" si="106"/>
        <v>N/A</v>
      </c>
      <c r="K242" s="3" t="str">
        <f t="shared" si="107"/>
        <v>not eligible</v>
      </c>
      <c r="L242" s="3" t="str">
        <f t="shared" si="81"/>
        <v>not eligible</v>
      </c>
      <c r="M242" s="3" t="str">
        <f t="shared" si="82"/>
        <v>not eligible</v>
      </c>
      <c r="N242" s="3" t="str">
        <f t="shared" si="83"/>
        <v>not eligible</v>
      </c>
      <c r="O242" s="3" t="str">
        <f t="shared" si="84"/>
        <v>N/A</v>
      </c>
      <c r="P242" s="3" t="str">
        <f t="shared" si="85"/>
        <v>N/A</v>
      </c>
      <c r="Q242" s="3" t="str">
        <f t="shared" si="86"/>
        <v>N/A</v>
      </c>
      <c r="R242" s="3" t="str">
        <f t="shared" si="87"/>
        <v>N/A</v>
      </c>
      <c r="S242" s="3" t="str">
        <f t="shared" si="88"/>
        <v>N/A</v>
      </c>
      <c r="T242" s="3" t="str">
        <f t="shared" si="89"/>
        <v>N/A</v>
      </c>
      <c r="U242" s="3" t="str">
        <f t="shared" si="90"/>
        <v>N/A</v>
      </c>
      <c r="V242" s="3" t="str">
        <f t="shared" si="91"/>
        <v>N/A</v>
      </c>
      <c r="W242" s="3" t="str">
        <f t="shared" si="92"/>
        <v>N/A</v>
      </c>
      <c r="X242" s="3" t="str">
        <f t="shared" si="93"/>
        <v>N/A</v>
      </c>
      <c r="Y242" s="3" t="str">
        <f t="shared" si="94"/>
        <v>N/A</v>
      </c>
      <c r="Z242" s="3" t="str">
        <f t="shared" si="95"/>
        <v>N/A</v>
      </c>
      <c r="AA242" s="3" t="str">
        <f t="shared" si="96"/>
        <v>N/A</v>
      </c>
      <c r="AB242" s="3" t="str">
        <f t="shared" si="97"/>
        <v>N/A</v>
      </c>
      <c r="AC242" s="3" t="str">
        <f t="shared" si="98"/>
        <v>N/A</v>
      </c>
      <c r="AD242" s="3" t="str">
        <f t="shared" si="99"/>
        <v>N/A</v>
      </c>
      <c r="AE242" s="3" t="str">
        <f t="shared" si="100"/>
        <v>N/A</v>
      </c>
      <c r="AF242" s="3" t="str">
        <f t="shared" si="101"/>
        <v>N/A</v>
      </c>
      <c r="AG242" s="3" t="str">
        <f t="shared" si="102"/>
        <v>N/A</v>
      </c>
      <c r="AH242" s="3" t="str">
        <f t="shared" si="103"/>
        <v>N/A</v>
      </c>
      <c r="AI242" s="3" t="str">
        <f t="shared" si="104"/>
        <v>not eligible</v>
      </c>
    </row>
    <row r="243" spans="1:35" x14ac:dyDescent="0.35">
      <c r="A243" t="s">
        <v>175</v>
      </c>
      <c r="B243" t="s">
        <v>210</v>
      </c>
      <c r="C243" t="s">
        <v>1012</v>
      </c>
      <c r="E243">
        <v>49</v>
      </c>
      <c r="F243" t="s">
        <v>1671</v>
      </c>
      <c r="G243">
        <v>0.01</v>
      </c>
      <c r="H243" t="s">
        <v>1197</v>
      </c>
      <c r="I243" s="3" t="str">
        <f t="shared" si="105"/>
        <v>not eligible</v>
      </c>
      <c r="J243" s="3" t="str">
        <f t="shared" si="106"/>
        <v>N/A</v>
      </c>
      <c r="K243" s="3" t="str">
        <f t="shared" si="107"/>
        <v>not eligible</v>
      </c>
      <c r="L243" s="3" t="str">
        <f t="shared" si="81"/>
        <v>not eligible</v>
      </c>
      <c r="M243" s="3" t="str">
        <f t="shared" si="82"/>
        <v>not eligible</v>
      </c>
      <c r="N243" s="3" t="str">
        <f t="shared" si="83"/>
        <v>not eligible</v>
      </c>
      <c r="O243" s="3" t="str">
        <f t="shared" si="84"/>
        <v>N/A</v>
      </c>
      <c r="P243" s="3" t="str">
        <f t="shared" si="85"/>
        <v>N/A</v>
      </c>
      <c r="Q243" s="3" t="str">
        <f t="shared" si="86"/>
        <v>N/A</v>
      </c>
      <c r="R243" s="3" t="str">
        <f t="shared" si="87"/>
        <v>N/A</v>
      </c>
      <c r="S243" s="3" t="str">
        <f t="shared" si="88"/>
        <v>N/A</v>
      </c>
      <c r="T243" s="3" t="str">
        <f t="shared" si="89"/>
        <v>N/A</v>
      </c>
      <c r="U243" s="3" t="str">
        <f t="shared" si="90"/>
        <v>N/A</v>
      </c>
      <c r="V243" s="3" t="str">
        <f t="shared" si="91"/>
        <v>N/A</v>
      </c>
      <c r="W243" s="3" t="str">
        <f t="shared" si="92"/>
        <v>N/A</v>
      </c>
      <c r="X243" s="3" t="str">
        <f t="shared" si="93"/>
        <v>N/A</v>
      </c>
      <c r="Y243" s="3" t="str">
        <f t="shared" si="94"/>
        <v>N/A</v>
      </c>
      <c r="Z243" s="3" t="str">
        <f t="shared" si="95"/>
        <v>N/A</v>
      </c>
      <c r="AA243" s="3" t="str">
        <f t="shared" si="96"/>
        <v>N/A</v>
      </c>
      <c r="AB243" s="3" t="str">
        <f t="shared" si="97"/>
        <v>N/A</v>
      </c>
      <c r="AC243" s="3" t="str">
        <f t="shared" si="98"/>
        <v>N/A</v>
      </c>
      <c r="AD243" s="3" t="str">
        <f t="shared" si="99"/>
        <v>N/A</v>
      </c>
      <c r="AE243" s="3" t="str">
        <f t="shared" si="100"/>
        <v>N/A</v>
      </c>
      <c r="AF243" s="3" t="str">
        <f t="shared" si="101"/>
        <v>N/A</v>
      </c>
      <c r="AG243" s="3" t="str">
        <f t="shared" si="102"/>
        <v>N/A</v>
      </c>
      <c r="AH243" s="3" t="str">
        <f t="shared" si="103"/>
        <v>N/A</v>
      </c>
      <c r="AI243" s="3" t="str">
        <f t="shared" si="104"/>
        <v>not eligible</v>
      </c>
    </row>
    <row r="244" spans="1:35" x14ac:dyDescent="0.35">
      <c r="A244" t="s">
        <v>175</v>
      </c>
      <c r="B244" t="s">
        <v>214</v>
      </c>
      <c r="C244" t="s">
        <v>429</v>
      </c>
      <c r="D244" t="s">
        <v>118</v>
      </c>
      <c r="E244" s="1">
        <v>161767</v>
      </c>
      <c r="F244" t="s">
        <v>1744</v>
      </c>
      <c r="G244">
        <v>37.65</v>
      </c>
      <c r="H244" t="s">
        <v>187</v>
      </c>
      <c r="I244" s="3">
        <f t="shared" si="105"/>
        <v>495007.02</v>
      </c>
      <c r="J244" s="3" t="str">
        <f t="shared" si="106"/>
        <v>N/A</v>
      </c>
      <c r="K244" s="3">
        <f t="shared" si="107"/>
        <v>485301</v>
      </c>
      <c r="L244" s="3">
        <f t="shared" si="81"/>
        <v>495007.02</v>
      </c>
      <c r="M244" s="3">
        <f t="shared" si="82"/>
        <v>504713.04000000004</v>
      </c>
      <c r="N244" s="3">
        <f t="shared" si="83"/>
        <v>511183.72000000003</v>
      </c>
      <c r="O244" s="3" t="str">
        <f t="shared" si="84"/>
        <v>N/A</v>
      </c>
      <c r="P244" s="3">
        <f t="shared" si="85"/>
        <v>495007.02</v>
      </c>
      <c r="Q244" s="3" t="str">
        <f t="shared" si="86"/>
        <v>N/A</v>
      </c>
      <c r="R244" s="3" t="str">
        <f t="shared" si="87"/>
        <v>N/A</v>
      </c>
      <c r="S244" s="3" t="str">
        <f t="shared" si="88"/>
        <v>N/A</v>
      </c>
      <c r="T244" s="3" t="str">
        <f t="shared" si="89"/>
        <v>N/A</v>
      </c>
      <c r="U244" s="3" t="str">
        <f t="shared" si="90"/>
        <v>N/A</v>
      </c>
      <c r="V244" s="3" t="str">
        <f t="shared" si="91"/>
        <v>N/A</v>
      </c>
      <c r="W244" s="3" t="str">
        <f t="shared" si="92"/>
        <v>N/A</v>
      </c>
      <c r="X244" s="3" t="str">
        <f t="shared" si="93"/>
        <v>N/A</v>
      </c>
      <c r="Y244" s="3" t="str">
        <f t="shared" si="94"/>
        <v>N/A</v>
      </c>
      <c r="Z244" s="3" t="str">
        <f t="shared" si="95"/>
        <v>N/A</v>
      </c>
      <c r="AA244" s="3" t="str">
        <f t="shared" si="96"/>
        <v>N/A</v>
      </c>
      <c r="AB244" s="3" t="str">
        <f t="shared" si="97"/>
        <v>N/A</v>
      </c>
      <c r="AC244" s="3" t="str">
        <f t="shared" si="98"/>
        <v>N/A</v>
      </c>
      <c r="AD244" s="3" t="str">
        <f t="shared" si="99"/>
        <v>N/A</v>
      </c>
      <c r="AE244" s="3" t="str">
        <f t="shared" si="100"/>
        <v>N/A</v>
      </c>
      <c r="AF244" s="3" t="str">
        <f t="shared" si="101"/>
        <v>N/A</v>
      </c>
      <c r="AG244" s="3" t="str">
        <f t="shared" si="102"/>
        <v>N/A</v>
      </c>
      <c r="AH244" s="3" t="str">
        <f t="shared" si="103"/>
        <v>N/A</v>
      </c>
      <c r="AI244" s="3" t="str">
        <f t="shared" si="104"/>
        <v>N/A</v>
      </c>
    </row>
    <row r="245" spans="1:35" x14ac:dyDescent="0.35">
      <c r="A245" t="s">
        <v>175</v>
      </c>
      <c r="B245" t="s">
        <v>214</v>
      </c>
      <c r="C245" t="s">
        <v>409</v>
      </c>
      <c r="D245" t="s">
        <v>118</v>
      </c>
      <c r="E245" s="1">
        <v>1016</v>
      </c>
      <c r="F245" t="s">
        <v>1745</v>
      </c>
      <c r="G245">
        <v>0.24</v>
      </c>
      <c r="H245" t="s">
        <v>187</v>
      </c>
      <c r="I245" s="3" t="str">
        <f t="shared" si="105"/>
        <v>not eligible</v>
      </c>
      <c r="J245" s="3">
        <f t="shared" si="106"/>
        <v>3108.96</v>
      </c>
      <c r="K245" s="3">
        <f t="shared" si="107"/>
        <v>3048</v>
      </c>
      <c r="L245" s="3">
        <f t="shared" si="81"/>
        <v>3108.96</v>
      </c>
      <c r="M245" s="3">
        <f t="shared" si="82"/>
        <v>3169.92</v>
      </c>
      <c r="N245" s="3">
        <f t="shared" si="83"/>
        <v>3210.56</v>
      </c>
      <c r="O245" s="3" t="str">
        <f t="shared" si="84"/>
        <v>N/A</v>
      </c>
      <c r="P245" s="3">
        <f t="shared" si="85"/>
        <v>3108.96</v>
      </c>
      <c r="Q245" s="3" t="str">
        <f t="shared" si="86"/>
        <v>N/A</v>
      </c>
      <c r="R245" s="3" t="str">
        <f t="shared" si="87"/>
        <v>N/A</v>
      </c>
      <c r="S245" s="3" t="str">
        <f t="shared" si="88"/>
        <v>N/A</v>
      </c>
      <c r="T245" s="3" t="str">
        <f t="shared" si="89"/>
        <v>N/A</v>
      </c>
      <c r="U245" s="3" t="str">
        <f t="shared" si="90"/>
        <v>N/A</v>
      </c>
      <c r="V245" s="3" t="str">
        <f t="shared" si="91"/>
        <v>N/A</v>
      </c>
      <c r="W245" s="3" t="str">
        <f t="shared" si="92"/>
        <v>N/A</v>
      </c>
      <c r="X245" s="3" t="str">
        <f t="shared" si="93"/>
        <v>N/A</v>
      </c>
      <c r="Y245" s="3" t="str">
        <f t="shared" si="94"/>
        <v>N/A</v>
      </c>
      <c r="Z245" s="3" t="str">
        <f t="shared" si="95"/>
        <v>N/A</v>
      </c>
      <c r="AA245" s="3" t="str">
        <f t="shared" si="96"/>
        <v>N/A</v>
      </c>
      <c r="AB245" s="3" t="str">
        <f t="shared" si="97"/>
        <v>N/A</v>
      </c>
      <c r="AC245" s="3" t="str">
        <f t="shared" si="98"/>
        <v>N/A</v>
      </c>
      <c r="AD245" s="3" t="str">
        <f t="shared" si="99"/>
        <v>N/A</v>
      </c>
      <c r="AE245" s="3" t="str">
        <f t="shared" si="100"/>
        <v>N/A</v>
      </c>
      <c r="AF245" s="3" t="str">
        <f t="shared" si="101"/>
        <v>N/A</v>
      </c>
      <c r="AG245" s="3" t="str">
        <f t="shared" si="102"/>
        <v>N/A</v>
      </c>
      <c r="AH245" s="3" t="str">
        <f t="shared" si="103"/>
        <v>N/A</v>
      </c>
      <c r="AI245" s="3" t="str">
        <f t="shared" si="104"/>
        <v>N/A</v>
      </c>
    </row>
    <row r="246" spans="1:35" x14ac:dyDescent="0.35">
      <c r="A246" t="s">
        <v>175</v>
      </c>
      <c r="B246" t="s">
        <v>214</v>
      </c>
      <c r="C246" t="s">
        <v>500</v>
      </c>
      <c r="D246" t="s">
        <v>118</v>
      </c>
      <c r="E246">
        <v>955</v>
      </c>
      <c r="F246" t="s">
        <v>1619</v>
      </c>
      <c r="G246">
        <v>0.22</v>
      </c>
      <c r="H246" t="s">
        <v>1197</v>
      </c>
      <c r="I246" s="3" t="str">
        <f t="shared" si="105"/>
        <v>not eligible</v>
      </c>
      <c r="J246" s="3" t="str">
        <f t="shared" si="106"/>
        <v>N/A</v>
      </c>
      <c r="K246" s="3" t="str">
        <f t="shared" si="107"/>
        <v>not eligible</v>
      </c>
      <c r="L246" s="3" t="str">
        <f t="shared" si="81"/>
        <v>not eligible</v>
      </c>
      <c r="M246" s="3" t="str">
        <f t="shared" si="82"/>
        <v>not eligible</v>
      </c>
      <c r="N246" s="3" t="str">
        <f t="shared" si="83"/>
        <v>not eligible</v>
      </c>
      <c r="O246" s="3" t="str">
        <f t="shared" si="84"/>
        <v>N/A</v>
      </c>
      <c r="P246" s="3" t="str">
        <f t="shared" si="85"/>
        <v>not eligible</v>
      </c>
      <c r="Q246" s="3" t="str">
        <f t="shared" si="86"/>
        <v>N/A</v>
      </c>
      <c r="R246" s="3" t="str">
        <f t="shared" si="87"/>
        <v>N/A</v>
      </c>
      <c r="S246" s="3" t="str">
        <f t="shared" si="88"/>
        <v>N/A</v>
      </c>
      <c r="T246" s="3" t="str">
        <f t="shared" si="89"/>
        <v>N/A</v>
      </c>
      <c r="U246" s="3" t="str">
        <f t="shared" si="90"/>
        <v>N/A</v>
      </c>
      <c r="V246" s="3" t="str">
        <f t="shared" si="91"/>
        <v>N/A</v>
      </c>
      <c r="W246" s="3" t="str">
        <f t="shared" si="92"/>
        <v>N/A</v>
      </c>
      <c r="X246" s="3" t="str">
        <f t="shared" si="93"/>
        <v>N/A</v>
      </c>
      <c r="Y246" s="3" t="str">
        <f t="shared" si="94"/>
        <v>N/A</v>
      </c>
      <c r="Z246" s="3" t="str">
        <f t="shared" si="95"/>
        <v>N/A</v>
      </c>
      <c r="AA246" s="3" t="str">
        <f t="shared" si="96"/>
        <v>N/A</v>
      </c>
      <c r="AB246" s="3" t="str">
        <f t="shared" si="97"/>
        <v>N/A</v>
      </c>
      <c r="AC246" s="3" t="str">
        <f t="shared" si="98"/>
        <v>N/A</v>
      </c>
      <c r="AD246" s="3" t="str">
        <f t="shared" si="99"/>
        <v>N/A</v>
      </c>
      <c r="AE246" s="3" t="str">
        <f t="shared" si="100"/>
        <v>N/A</v>
      </c>
      <c r="AF246" s="3" t="str">
        <f t="shared" si="101"/>
        <v>N/A</v>
      </c>
      <c r="AG246" s="3" t="str">
        <f t="shared" si="102"/>
        <v>N/A</v>
      </c>
      <c r="AH246" s="3" t="str">
        <f t="shared" si="103"/>
        <v>N/A</v>
      </c>
      <c r="AI246" s="3" t="str">
        <f t="shared" si="104"/>
        <v>N/A</v>
      </c>
    </row>
    <row r="247" spans="1:35" x14ac:dyDescent="0.35">
      <c r="A247" t="s">
        <v>175</v>
      </c>
      <c r="B247" t="s">
        <v>214</v>
      </c>
      <c r="C247" t="s">
        <v>746</v>
      </c>
      <c r="D247" t="s">
        <v>118</v>
      </c>
      <c r="E247">
        <v>389</v>
      </c>
      <c r="F247" t="s">
        <v>1687</v>
      </c>
      <c r="G247">
        <v>0.09</v>
      </c>
      <c r="H247" t="s">
        <v>1197</v>
      </c>
      <c r="I247" s="3" t="str">
        <f t="shared" si="105"/>
        <v>not eligible</v>
      </c>
      <c r="J247" s="3" t="str">
        <f t="shared" si="106"/>
        <v>N/A</v>
      </c>
      <c r="K247" s="3" t="str">
        <f t="shared" si="107"/>
        <v>not eligible</v>
      </c>
      <c r="L247" s="3" t="str">
        <f t="shared" si="81"/>
        <v>not eligible</v>
      </c>
      <c r="M247" s="3" t="str">
        <f t="shared" si="82"/>
        <v>not eligible</v>
      </c>
      <c r="N247" s="3" t="str">
        <f t="shared" si="83"/>
        <v>not eligible</v>
      </c>
      <c r="O247" s="3" t="str">
        <f t="shared" si="84"/>
        <v>N/A</v>
      </c>
      <c r="P247" s="3" t="str">
        <f t="shared" si="85"/>
        <v>not eligible</v>
      </c>
      <c r="Q247" s="3" t="str">
        <f t="shared" si="86"/>
        <v>N/A</v>
      </c>
      <c r="R247" s="3" t="str">
        <f t="shared" si="87"/>
        <v>N/A</v>
      </c>
      <c r="S247" s="3" t="str">
        <f t="shared" si="88"/>
        <v>N/A</v>
      </c>
      <c r="T247" s="3" t="str">
        <f t="shared" si="89"/>
        <v>N/A</v>
      </c>
      <c r="U247" s="3" t="str">
        <f t="shared" si="90"/>
        <v>N/A</v>
      </c>
      <c r="V247" s="3" t="str">
        <f t="shared" si="91"/>
        <v>N/A</v>
      </c>
      <c r="W247" s="3" t="str">
        <f t="shared" si="92"/>
        <v>N/A</v>
      </c>
      <c r="X247" s="3" t="str">
        <f t="shared" si="93"/>
        <v>N/A</v>
      </c>
      <c r="Y247" s="3" t="str">
        <f t="shared" si="94"/>
        <v>N/A</v>
      </c>
      <c r="Z247" s="3" t="str">
        <f t="shared" si="95"/>
        <v>N/A</v>
      </c>
      <c r="AA247" s="3" t="str">
        <f t="shared" si="96"/>
        <v>N/A</v>
      </c>
      <c r="AB247" s="3" t="str">
        <f t="shared" si="97"/>
        <v>N/A</v>
      </c>
      <c r="AC247" s="3" t="str">
        <f t="shared" si="98"/>
        <v>N/A</v>
      </c>
      <c r="AD247" s="3" t="str">
        <f t="shared" si="99"/>
        <v>N/A</v>
      </c>
      <c r="AE247" s="3" t="str">
        <f t="shared" si="100"/>
        <v>N/A</v>
      </c>
      <c r="AF247" s="3" t="str">
        <f t="shared" si="101"/>
        <v>N/A</v>
      </c>
      <c r="AG247" s="3" t="str">
        <f t="shared" si="102"/>
        <v>N/A</v>
      </c>
      <c r="AH247" s="3" t="str">
        <f t="shared" si="103"/>
        <v>N/A</v>
      </c>
      <c r="AI247" s="3" t="str">
        <f t="shared" si="104"/>
        <v>N/A</v>
      </c>
    </row>
    <row r="248" spans="1:35" x14ac:dyDescent="0.35">
      <c r="A248" t="s">
        <v>175</v>
      </c>
      <c r="B248" t="s">
        <v>214</v>
      </c>
      <c r="C248" t="s">
        <v>1152</v>
      </c>
      <c r="D248" t="s">
        <v>118</v>
      </c>
      <c r="E248">
        <v>433</v>
      </c>
      <c r="F248" t="s">
        <v>1692</v>
      </c>
      <c r="G248">
        <v>0.1</v>
      </c>
      <c r="H248" t="s">
        <v>1197</v>
      </c>
      <c r="I248" s="3" t="str">
        <f t="shared" si="105"/>
        <v>not eligible</v>
      </c>
      <c r="J248" s="3" t="str">
        <f t="shared" si="106"/>
        <v>N/A</v>
      </c>
      <c r="K248" s="3" t="str">
        <f t="shared" si="107"/>
        <v>not eligible</v>
      </c>
      <c r="L248" s="3" t="str">
        <f t="shared" si="81"/>
        <v>not eligible</v>
      </c>
      <c r="M248" s="3" t="str">
        <f t="shared" si="82"/>
        <v>not eligible</v>
      </c>
      <c r="N248" s="3" t="str">
        <f t="shared" si="83"/>
        <v>not eligible</v>
      </c>
      <c r="O248" s="3" t="str">
        <f t="shared" si="84"/>
        <v>N/A</v>
      </c>
      <c r="P248" s="3" t="str">
        <f t="shared" si="85"/>
        <v>not eligible</v>
      </c>
      <c r="Q248" s="3" t="str">
        <f t="shared" si="86"/>
        <v>N/A</v>
      </c>
      <c r="R248" s="3" t="str">
        <f t="shared" si="87"/>
        <v>N/A</v>
      </c>
      <c r="S248" s="3" t="str">
        <f t="shared" si="88"/>
        <v>N/A</v>
      </c>
      <c r="T248" s="3" t="str">
        <f t="shared" si="89"/>
        <v>N/A</v>
      </c>
      <c r="U248" s="3" t="str">
        <f t="shared" si="90"/>
        <v>N/A</v>
      </c>
      <c r="V248" s="3" t="str">
        <f t="shared" si="91"/>
        <v>N/A</v>
      </c>
      <c r="W248" s="3" t="str">
        <f t="shared" si="92"/>
        <v>N/A</v>
      </c>
      <c r="X248" s="3" t="str">
        <f t="shared" si="93"/>
        <v>N/A</v>
      </c>
      <c r="Y248" s="3" t="str">
        <f t="shared" si="94"/>
        <v>N/A</v>
      </c>
      <c r="Z248" s="3" t="str">
        <f t="shared" si="95"/>
        <v>N/A</v>
      </c>
      <c r="AA248" s="3" t="str">
        <f t="shared" si="96"/>
        <v>N/A</v>
      </c>
      <c r="AB248" s="3" t="str">
        <f t="shared" si="97"/>
        <v>N/A</v>
      </c>
      <c r="AC248" s="3" t="str">
        <f t="shared" si="98"/>
        <v>N/A</v>
      </c>
      <c r="AD248" s="3" t="str">
        <f t="shared" si="99"/>
        <v>N/A</v>
      </c>
      <c r="AE248" s="3" t="str">
        <f t="shared" si="100"/>
        <v>N/A</v>
      </c>
      <c r="AF248" s="3" t="str">
        <f t="shared" si="101"/>
        <v>N/A</v>
      </c>
      <c r="AG248" s="3" t="str">
        <f t="shared" si="102"/>
        <v>N/A</v>
      </c>
      <c r="AH248" s="3" t="str">
        <f t="shared" si="103"/>
        <v>N/A</v>
      </c>
      <c r="AI248" s="3" t="str">
        <f t="shared" si="104"/>
        <v>N/A</v>
      </c>
    </row>
    <row r="249" spans="1:35" x14ac:dyDescent="0.35">
      <c r="A249" t="s">
        <v>175</v>
      </c>
      <c r="B249" t="s">
        <v>214</v>
      </c>
      <c r="C249" t="s">
        <v>720</v>
      </c>
      <c r="D249" t="s">
        <v>147</v>
      </c>
      <c r="E249" s="1">
        <v>1935</v>
      </c>
      <c r="F249" t="s">
        <v>1681</v>
      </c>
      <c r="G249">
        <v>0.45</v>
      </c>
      <c r="H249" t="s">
        <v>1197</v>
      </c>
      <c r="I249" s="3" t="str">
        <f t="shared" si="105"/>
        <v>not eligible</v>
      </c>
      <c r="J249" s="3" t="str">
        <f t="shared" si="106"/>
        <v>N/A</v>
      </c>
      <c r="K249" s="3" t="str">
        <f t="shared" si="107"/>
        <v>not eligible</v>
      </c>
      <c r="L249" s="3" t="str">
        <f t="shared" si="81"/>
        <v>not eligible</v>
      </c>
      <c r="M249" s="3" t="str">
        <f t="shared" si="82"/>
        <v>not eligible</v>
      </c>
      <c r="N249" s="3" t="str">
        <f t="shared" si="83"/>
        <v>not eligible</v>
      </c>
      <c r="O249" s="3" t="str">
        <f t="shared" si="84"/>
        <v>N/A</v>
      </c>
      <c r="P249" s="3" t="str">
        <f t="shared" si="85"/>
        <v>N/A</v>
      </c>
      <c r="Q249" s="3" t="str">
        <f t="shared" si="86"/>
        <v>N/A</v>
      </c>
      <c r="R249" s="3" t="str">
        <f t="shared" si="87"/>
        <v>N/A</v>
      </c>
      <c r="S249" s="3" t="str">
        <f t="shared" si="88"/>
        <v>N/A</v>
      </c>
      <c r="T249" s="3" t="str">
        <f t="shared" si="89"/>
        <v>N/A</v>
      </c>
      <c r="U249" s="3" t="str">
        <f t="shared" si="90"/>
        <v>N/A</v>
      </c>
      <c r="V249" s="3" t="str">
        <f t="shared" si="91"/>
        <v>N/A</v>
      </c>
      <c r="W249" s="3" t="str">
        <f t="shared" si="92"/>
        <v>N/A</v>
      </c>
      <c r="X249" s="3" t="str">
        <f t="shared" si="93"/>
        <v>N/A</v>
      </c>
      <c r="Y249" s="3" t="str">
        <f t="shared" si="94"/>
        <v>N/A</v>
      </c>
      <c r="Z249" s="3" t="str">
        <f t="shared" si="95"/>
        <v>N/A</v>
      </c>
      <c r="AA249" s="3" t="str">
        <f t="shared" si="96"/>
        <v>N/A</v>
      </c>
      <c r="AB249" s="3" t="str">
        <f t="shared" si="97"/>
        <v>N/A</v>
      </c>
      <c r="AC249" s="3" t="str">
        <f t="shared" si="98"/>
        <v>N/A</v>
      </c>
      <c r="AD249" s="3" t="str">
        <f t="shared" si="99"/>
        <v>N/A</v>
      </c>
      <c r="AE249" s="3" t="str">
        <f t="shared" si="100"/>
        <v>N/A</v>
      </c>
      <c r="AF249" s="3" t="str">
        <f t="shared" si="101"/>
        <v>not eligible</v>
      </c>
      <c r="AG249" s="3" t="str">
        <f t="shared" si="102"/>
        <v>N/A</v>
      </c>
      <c r="AH249" s="3" t="str">
        <f t="shared" si="103"/>
        <v>N/A</v>
      </c>
      <c r="AI249" s="3" t="str">
        <f t="shared" si="104"/>
        <v>N/A</v>
      </c>
    </row>
    <row r="250" spans="1:35" x14ac:dyDescent="0.35">
      <c r="A250" t="s">
        <v>175</v>
      </c>
      <c r="B250" t="s">
        <v>214</v>
      </c>
      <c r="C250" t="s">
        <v>814</v>
      </c>
      <c r="D250" t="s">
        <v>147</v>
      </c>
      <c r="E250">
        <v>116</v>
      </c>
      <c r="F250" t="s">
        <v>1666</v>
      </c>
      <c r="G250">
        <v>0.03</v>
      </c>
      <c r="H250" t="s">
        <v>1197</v>
      </c>
      <c r="I250" s="3" t="str">
        <f t="shared" si="105"/>
        <v>not eligible</v>
      </c>
      <c r="J250" s="3" t="str">
        <f t="shared" si="106"/>
        <v>N/A</v>
      </c>
      <c r="K250" s="3" t="str">
        <f t="shared" si="107"/>
        <v>not eligible</v>
      </c>
      <c r="L250" s="3" t="str">
        <f t="shared" si="81"/>
        <v>not eligible</v>
      </c>
      <c r="M250" s="3" t="str">
        <f t="shared" si="82"/>
        <v>not eligible</v>
      </c>
      <c r="N250" s="3" t="str">
        <f t="shared" si="83"/>
        <v>not eligible</v>
      </c>
      <c r="O250" s="3" t="str">
        <f t="shared" si="84"/>
        <v>N/A</v>
      </c>
      <c r="P250" s="3" t="str">
        <f t="shared" si="85"/>
        <v>N/A</v>
      </c>
      <c r="Q250" s="3" t="str">
        <f t="shared" si="86"/>
        <v>N/A</v>
      </c>
      <c r="R250" s="3" t="str">
        <f t="shared" si="87"/>
        <v>N/A</v>
      </c>
      <c r="S250" s="3" t="str">
        <f t="shared" si="88"/>
        <v>N/A</v>
      </c>
      <c r="T250" s="3" t="str">
        <f t="shared" si="89"/>
        <v>N/A</v>
      </c>
      <c r="U250" s="3" t="str">
        <f t="shared" si="90"/>
        <v>N/A</v>
      </c>
      <c r="V250" s="3" t="str">
        <f t="shared" si="91"/>
        <v>N/A</v>
      </c>
      <c r="W250" s="3" t="str">
        <f t="shared" si="92"/>
        <v>N/A</v>
      </c>
      <c r="X250" s="3" t="str">
        <f t="shared" si="93"/>
        <v>N/A</v>
      </c>
      <c r="Y250" s="3" t="str">
        <f t="shared" si="94"/>
        <v>N/A</v>
      </c>
      <c r="Z250" s="3" t="str">
        <f t="shared" si="95"/>
        <v>N/A</v>
      </c>
      <c r="AA250" s="3" t="str">
        <f t="shared" si="96"/>
        <v>N/A</v>
      </c>
      <c r="AB250" s="3" t="str">
        <f t="shared" si="97"/>
        <v>N/A</v>
      </c>
      <c r="AC250" s="3" t="str">
        <f t="shared" si="98"/>
        <v>N/A</v>
      </c>
      <c r="AD250" s="3" t="str">
        <f t="shared" si="99"/>
        <v>N/A</v>
      </c>
      <c r="AE250" s="3" t="str">
        <f t="shared" si="100"/>
        <v>N/A</v>
      </c>
      <c r="AF250" s="3" t="str">
        <f t="shared" si="101"/>
        <v>not eligible</v>
      </c>
      <c r="AG250" s="3" t="str">
        <f t="shared" si="102"/>
        <v>N/A</v>
      </c>
      <c r="AH250" s="3" t="str">
        <f t="shared" si="103"/>
        <v>N/A</v>
      </c>
      <c r="AI250" s="3" t="str">
        <f t="shared" si="104"/>
        <v>N/A</v>
      </c>
    </row>
    <row r="251" spans="1:35" x14ac:dyDescent="0.35">
      <c r="A251" t="s">
        <v>175</v>
      </c>
      <c r="B251" t="s">
        <v>214</v>
      </c>
      <c r="C251" t="s">
        <v>1153</v>
      </c>
      <c r="D251" t="s">
        <v>113</v>
      </c>
      <c r="E251" s="1">
        <v>2062</v>
      </c>
      <c r="F251" t="s">
        <v>1651</v>
      </c>
      <c r="G251">
        <v>0.48</v>
      </c>
      <c r="H251" t="s">
        <v>1197</v>
      </c>
      <c r="I251" s="3" t="str">
        <f t="shared" si="105"/>
        <v>not eligible</v>
      </c>
      <c r="J251" s="3" t="str">
        <f t="shared" si="106"/>
        <v>N/A</v>
      </c>
      <c r="K251" s="3" t="str">
        <f t="shared" si="107"/>
        <v>not eligible</v>
      </c>
      <c r="L251" s="3" t="str">
        <f t="shared" si="81"/>
        <v>not eligible</v>
      </c>
      <c r="M251" s="3" t="str">
        <f t="shared" si="82"/>
        <v>not eligible</v>
      </c>
      <c r="N251" s="3" t="str">
        <f t="shared" si="83"/>
        <v>not eligible</v>
      </c>
      <c r="O251" s="3" t="str">
        <f t="shared" si="84"/>
        <v>N/A</v>
      </c>
      <c r="P251" s="3" t="str">
        <f t="shared" si="85"/>
        <v>N/A</v>
      </c>
      <c r="Q251" s="3" t="str">
        <f t="shared" si="86"/>
        <v>N/A</v>
      </c>
      <c r="R251" s="3" t="str">
        <f t="shared" si="87"/>
        <v>N/A</v>
      </c>
      <c r="S251" s="3" t="str">
        <f t="shared" si="88"/>
        <v>N/A</v>
      </c>
      <c r="T251" s="3" t="str">
        <f t="shared" si="89"/>
        <v>N/A</v>
      </c>
      <c r="U251" s="3" t="str">
        <f t="shared" si="90"/>
        <v>N/A</v>
      </c>
      <c r="V251" s="3" t="str">
        <f t="shared" si="91"/>
        <v>N/A</v>
      </c>
      <c r="W251" s="3" t="str">
        <f t="shared" si="92"/>
        <v>N/A</v>
      </c>
      <c r="X251" s="3" t="str">
        <f t="shared" si="93"/>
        <v>N/A</v>
      </c>
      <c r="Y251" s="3" t="str">
        <f t="shared" si="94"/>
        <v>N/A</v>
      </c>
      <c r="Z251" s="3" t="str">
        <f t="shared" si="95"/>
        <v>N/A</v>
      </c>
      <c r="AA251" s="3" t="str">
        <f t="shared" si="96"/>
        <v>N/A</v>
      </c>
      <c r="AB251" s="3" t="str">
        <f t="shared" si="97"/>
        <v>not eligible</v>
      </c>
      <c r="AC251" s="3" t="str">
        <f t="shared" si="98"/>
        <v>N/A</v>
      </c>
      <c r="AD251" s="3" t="str">
        <f t="shared" si="99"/>
        <v>N/A</v>
      </c>
      <c r="AE251" s="3" t="str">
        <f t="shared" si="100"/>
        <v>N/A</v>
      </c>
      <c r="AF251" s="3" t="str">
        <f t="shared" si="101"/>
        <v>N/A</v>
      </c>
      <c r="AG251" s="3" t="str">
        <f t="shared" si="102"/>
        <v>N/A</v>
      </c>
      <c r="AH251" s="3" t="str">
        <f t="shared" si="103"/>
        <v>N/A</v>
      </c>
      <c r="AI251" s="3" t="str">
        <f t="shared" si="104"/>
        <v>N/A</v>
      </c>
    </row>
    <row r="252" spans="1:35" x14ac:dyDescent="0.35">
      <c r="A252" t="s">
        <v>175</v>
      </c>
      <c r="B252" t="s">
        <v>214</v>
      </c>
      <c r="C252" t="s">
        <v>651</v>
      </c>
      <c r="D252" t="s">
        <v>113</v>
      </c>
      <c r="E252">
        <v>13</v>
      </c>
      <c r="F252" t="s">
        <v>1722</v>
      </c>
      <c r="G252">
        <v>0</v>
      </c>
      <c r="H252" t="s">
        <v>1197</v>
      </c>
      <c r="I252" s="3" t="str">
        <f t="shared" si="105"/>
        <v>not eligible</v>
      </c>
      <c r="J252" s="3" t="str">
        <f t="shared" si="106"/>
        <v>N/A</v>
      </c>
      <c r="K252" s="3" t="str">
        <f t="shared" si="107"/>
        <v>not eligible</v>
      </c>
      <c r="L252" s="3" t="str">
        <f t="shared" si="81"/>
        <v>not eligible</v>
      </c>
      <c r="M252" s="3" t="str">
        <f t="shared" si="82"/>
        <v>not eligible</v>
      </c>
      <c r="N252" s="3" t="str">
        <f t="shared" si="83"/>
        <v>not eligible</v>
      </c>
      <c r="O252" s="3" t="str">
        <f t="shared" si="84"/>
        <v>N/A</v>
      </c>
      <c r="P252" s="3" t="str">
        <f t="shared" si="85"/>
        <v>N/A</v>
      </c>
      <c r="Q252" s="3" t="str">
        <f t="shared" si="86"/>
        <v>N/A</v>
      </c>
      <c r="R252" s="3" t="str">
        <f t="shared" si="87"/>
        <v>N/A</v>
      </c>
      <c r="S252" s="3" t="str">
        <f t="shared" si="88"/>
        <v>N/A</v>
      </c>
      <c r="T252" s="3" t="str">
        <f t="shared" si="89"/>
        <v>N/A</v>
      </c>
      <c r="U252" s="3" t="str">
        <f t="shared" si="90"/>
        <v>N/A</v>
      </c>
      <c r="V252" s="3" t="str">
        <f t="shared" si="91"/>
        <v>N/A</v>
      </c>
      <c r="W252" s="3" t="str">
        <f t="shared" si="92"/>
        <v>N/A</v>
      </c>
      <c r="X252" s="3" t="str">
        <f t="shared" si="93"/>
        <v>N/A</v>
      </c>
      <c r="Y252" s="3" t="str">
        <f t="shared" si="94"/>
        <v>N/A</v>
      </c>
      <c r="Z252" s="3" t="str">
        <f t="shared" si="95"/>
        <v>N/A</v>
      </c>
      <c r="AA252" s="3" t="str">
        <f t="shared" si="96"/>
        <v>N/A</v>
      </c>
      <c r="AB252" s="3" t="str">
        <f t="shared" si="97"/>
        <v>not eligible</v>
      </c>
      <c r="AC252" s="3" t="str">
        <f t="shared" si="98"/>
        <v>N/A</v>
      </c>
      <c r="AD252" s="3" t="str">
        <f t="shared" si="99"/>
        <v>N/A</v>
      </c>
      <c r="AE252" s="3" t="str">
        <f t="shared" si="100"/>
        <v>N/A</v>
      </c>
      <c r="AF252" s="3" t="str">
        <f t="shared" si="101"/>
        <v>N/A</v>
      </c>
      <c r="AG252" s="3" t="str">
        <f t="shared" si="102"/>
        <v>N/A</v>
      </c>
      <c r="AH252" s="3" t="str">
        <f t="shared" si="103"/>
        <v>N/A</v>
      </c>
      <c r="AI252" s="3" t="str">
        <f t="shared" si="104"/>
        <v>N/A</v>
      </c>
    </row>
    <row r="253" spans="1:35" x14ac:dyDescent="0.35">
      <c r="A253" t="s">
        <v>175</v>
      </c>
      <c r="B253" t="s">
        <v>214</v>
      </c>
      <c r="C253" t="s">
        <v>817</v>
      </c>
      <c r="D253" t="s">
        <v>129</v>
      </c>
      <c r="E253" s="1">
        <v>1920</v>
      </c>
      <c r="F253" t="s">
        <v>1681</v>
      </c>
      <c r="G253">
        <v>0.45</v>
      </c>
      <c r="H253" t="s">
        <v>1197</v>
      </c>
      <c r="I253" s="3" t="str">
        <f t="shared" si="105"/>
        <v>not eligible</v>
      </c>
      <c r="J253" s="3" t="str">
        <f t="shared" si="106"/>
        <v>N/A</v>
      </c>
      <c r="K253" s="3" t="str">
        <f t="shared" si="107"/>
        <v>not eligible</v>
      </c>
      <c r="L253" s="3" t="str">
        <f t="shared" si="81"/>
        <v>not eligible</v>
      </c>
      <c r="M253" s="3" t="str">
        <f t="shared" si="82"/>
        <v>not eligible</v>
      </c>
      <c r="N253" s="3" t="str">
        <f t="shared" si="83"/>
        <v>not eligible</v>
      </c>
      <c r="O253" s="3" t="str">
        <f t="shared" si="84"/>
        <v>N/A</v>
      </c>
      <c r="P253" s="3" t="str">
        <f t="shared" si="85"/>
        <v>N/A</v>
      </c>
      <c r="Q253" s="3" t="str">
        <f t="shared" si="86"/>
        <v>N/A</v>
      </c>
      <c r="R253" s="3" t="str">
        <f t="shared" si="87"/>
        <v>N/A</v>
      </c>
      <c r="S253" s="3" t="str">
        <f t="shared" si="88"/>
        <v>N/A</v>
      </c>
      <c r="T253" s="3" t="str">
        <f t="shared" si="89"/>
        <v>N/A</v>
      </c>
      <c r="U253" s="3" t="str">
        <f t="shared" si="90"/>
        <v>N/A</v>
      </c>
      <c r="V253" s="3" t="str">
        <f t="shared" si="91"/>
        <v>N/A</v>
      </c>
      <c r="W253" s="3" t="str">
        <f t="shared" si="92"/>
        <v>N/A</v>
      </c>
      <c r="X253" s="3" t="str">
        <f t="shared" si="93"/>
        <v>N/A</v>
      </c>
      <c r="Y253" s="3" t="str">
        <f t="shared" si="94"/>
        <v>N/A</v>
      </c>
      <c r="Z253" s="3" t="str">
        <f t="shared" si="95"/>
        <v>N/A</v>
      </c>
      <c r="AA253" s="3" t="str">
        <f t="shared" si="96"/>
        <v>N/A</v>
      </c>
      <c r="AB253" s="3" t="str">
        <f t="shared" si="97"/>
        <v>N/A</v>
      </c>
      <c r="AC253" s="3" t="str">
        <f t="shared" si="98"/>
        <v>not eligible</v>
      </c>
      <c r="AD253" s="3" t="str">
        <f t="shared" si="99"/>
        <v>N/A</v>
      </c>
      <c r="AE253" s="3" t="str">
        <f t="shared" si="100"/>
        <v>N/A</v>
      </c>
      <c r="AF253" s="3" t="str">
        <f t="shared" si="101"/>
        <v>N/A</v>
      </c>
      <c r="AG253" s="3" t="str">
        <f t="shared" si="102"/>
        <v>N/A</v>
      </c>
      <c r="AH253" s="3" t="str">
        <f t="shared" si="103"/>
        <v>N/A</v>
      </c>
      <c r="AI253" s="3" t="str">
        <f t="shared" si="104"/>
        <v>N/A</v>
      </c>
    </row>
    <row r="254" spans="1:35" x14ac:dyDescent="0.35">
      <c r="A254" t="s">
        <v>175</v>
      </c>
      <c r="B254" t="s">
        <v>214</v>
      </c>
      <c r="C254" t="s">
        <v>354</v>
      </c>
      <c r="D254" t="s">
        <v>129</v>
      </c>
      <c r="E254">
        <v>95</v>
      </c>
      <c r="F254" t="s">
        <v>1673</v>
      </c>
      <c r="G254">
        <v>0.02</v>
      </c>
      <c r="H254" t="s">
        <v>1197</v>
      </c>
      <c r="I254" s="3" t="str">
        <f t="shared" si="105"/>
        <v>not eligible</v>
      </c>
      <c r="J254" s="3" t="str">
        <f t="shared" si="106"/>
        <v>N/A</v>
      </c>
      <c r="K254" s="3" t="str">
        <f t="shared" si="107"/>
        <v>not eligible</v>
      </c>
      <c r="L254" s="3" t="str">
        <f t="shared" si="81"/>
        <v>not eligible</v>
      </c>
      <c r="M254" s="3" t="str">
        <f t="shared" si="82"/>
        <v>not eligible</v>
      </c>
      <c r="N254" s="3" t="str">
        <f t="shared" si="83"/>
        <v>not eligible</v>
      </c>
      <c r="O254" s="3" t="str">
        <f t="shared" si="84"/>
        <v>N/A</v>
      </c>
      <c r="P254" s="3" t="str">
        <f t="shared" si="85"/>
        <v>N/A</v>
      </c>
      <c r="Q254" s="3" t="str">
        <f t="shared" si="86"/>
        <v>N/A</v>
      </c>
      <c r="R254" s="3" t="str">
        <f t="shared" si="87"/>
        <v>N/A</v>
      </c>
      <c r="S254" s="3" t="str">
        <f t="shared" si="88"/>
        <v>N/A</v>
      </c>
      <c r="T254" s="3" t="str">
        <f t="shared" si="89"/>
        <v>N/A</v>
      </c>
      <c r="U254" s="3" t="str">
        <f t="shared" si="90"/>
        <v>N/A</v>
      </c>
      <c r="V254" s="3" t="str">
        <f t="shared" si="91"/>
        <v>N/A</v>
      </c>
      <c r="W254" s="3" t="str">
        <f t="shared" si="92"/>
        <v>N/A</v>
      </c>
      <c r="X254" s="3" t="str">
        <f t="shared" si="93"/>
        <v>N/A</v>
      </c>
      <c r="Y254" s="3" t="str">
        <f t="shared" si="94"/>
        <v>N/A</v>
      </c>
      <c r="Z254" s="3" t="str">
        <f t="shared" si="95"/>
        <v>N/A</v>
      </c>
      <c r="AA254" s="3" t="str">
        <f t="shared" si="96"/>
        <v>N/A</v>
      </c>
      <c r="AB254" s="3" t="str">
        <f t="shared" si="97"/>
        <v>N/A</v>
      </c>
      <c r="AC254" s="3" t="str">
        <f t="shared" si="98"/>
        <v>not eligible</v>
      </c>
      <c r="AD254" s="3" t="str">
        <f t="shared" si="99"/>
        <v>N/A</v>
      </c>
      <c r="AE254" s="3" t="str">
        <f t="shared" si="100"/>
        <v>N/A</v>
      </c>
      <c r="AF254" s="3" t="str">
        <f t="shared" si="101"/>
        <v>N/A</v>
      </c>
      <c r="AG254" s="3" t="str">
        <f t="shared" si="102"/>
        <v>N/A</v>
      </c>
      <c r="AH254" s="3" t="str">
        <f t="shared" si="103"/>
        <v>N/A</v>
      </c>
      <c r="AI254" s="3" t="str">
        <f t="shared" si="104"/>
        <v>N/A</v>
      </c>
    </row>
    <row r="255" spans="1:35" x14ac:dyDescent="0.35">
      <c r="A255" t="s">
        <v>175</v>
      </c>
      <c r="B255" t="s">
        <v>214</v>
      </c>
      <c r="C255" t="s">
        <v>606</v>
      </c>
      <c r="D255" t="s">
        <v>92</v>
      </c>
      <c r="E255" s="1">
        <v>1662</v>
      </c>
      <c r="F255" t="s">
        <v>1241</v>
      </c>
      <c r="G255">
        <v>0.39</v>
      </c>
      <c r="H255" t="s">
        <v>1197</v>
      </c>
      <c r="I255" s="3" t="str">
        <f t="shared" si="105"/>
        <v>not eligible</v>
      </c>
      <c r="J255" s="3" t="str">
        <f t="shared" si="106"/>
        <v>N/A</v>
      </c>
      <c r="K255" s="3" t="str">
        <f t="shared" si="107"/>
        <v>not eligible</v>
      </c>
      <c r="L255" s="3" t="str">
        <f t="shared" si="81"/>
        <v>not eligible</v>
      </c>
      <c r="M255" s="3" t="str">
        <f t="shared" si="82"/>
        <v>not eligible</v>
      </c>
      <c r="N255" s="3" t="str">
        <f t="shared" si="83"/>
        <v>not eligible</v>
      </c>
      <c r="O255" s="3" t="str">
        <f t="shared" si="84"/>
        <v>N/A</v>
      </c>
      <c r="P255" s="3" t="str">
        <f t="shared" si="85"/>
        <v>N/A</v>
      </c>
      <c r="Q255" s="3" t="str">
        <f t="shared" si="86"/>
        <v>N/A</v>
      </c>
      <c r="R255" s="3" t="str">
        <f t="shared" si="87"/>
        <v>N/A</v>
      </c>
      <c r="S255" s="3" t="str">
        <f t="shared" si="88"/>
        <v>N/A</v>
      </c>
      <c r="T255" s="3" t="str">
        <f t="shared" si="89"/>
        <v>N/A</v>
      </c>
      <c r="U255" s="3" t="str">
        <f t="shared" si="90"/>
        <v>N/A</v>
      </c>
      <c r="V255" s="3" t="str">
        <f t="shared" si="91"/>
        <v>N/A</v>
      </c>
      <c r="W255" s="3" t="str">
        <f t="shared" si="92"/>
        <v>N/A</v>
      </c>
      <c r="X255" s="3" t="str">
        <f t="shared" si="93"/>
        <v>N/A</v>
      </c>
      <c r="Y255" s="3" t="str">
        <f t="shared" si="94"/>
        <v>N/A</v>
      </c>
      <c r="Z255" s="3" t="str">
        <f t="shared" si="95"/>
        <v>not eligible</v>
      </c>
      <c r="AA255" s="3" t="str">
        <f t="shared" si="96"/>
        <v>N/A</v>
      </c>
      <c r="AB255" s="3" t="str">
        <f t="shared" si="97"/>
        <v>N/A</v>
      </c>
      <c r="AC255" s="3" t="str">
        <f t="shared" si="98"/>
        <v>N/A</v>
      </c>
      <c r="AD255" s="3" t="str">
        <f t="shared" si="99"/>
        <v>N/A</v>
      </c>
      <c r="AE255" s="3" t="str">
        <f t="shared" si="100"/>
        <v>N/A</v>
      </c>
      <c r="AF255" s="3" t="str">
        <f t="shared" si="101"/>
        <v>N/A</v>
      </c>
      <c r="AG255" s="3" t="str">
        <f t="shared" si="102"/>
        <v>N/A</v>
      </c>
      <c r="AH255" s="3" t="str">
        <f t="shared" si="103"/>
        <v>N/A</v>
      </c>
      <c r="AI255" s="3" t="str">
        <f t="shared" si="104"/>
        <v>N/A</v>
      </c>
    </row>
    <row r="256" spans="1:35" x14ac:dyDescent="0.35">
      <c r="A256" t="s">
        <v>175</v>
      </c>
      <c r="B256" t="s">
        <v>214</v>
      </c>
      <c r="C256" t="s">
        <v>1114</v>
      </c>
      <c r="D256" t="s">
        <v>92</v>
      </c>
      <c r="E256">
        <v>29</v>
      </c>
      <c r="F256" t="s">
        <v>1671</v>
      </c>
      <c r="G256">
        <v>0.01</v>
      </c>
      <c r="H256" t="s">
        <v>1197</v>
      </c>
      <c r="I256" s="3" t="str">
        <f t="shared" si="105"/>
        <v>not eligible</v>
      </c>
      <c r="J256" s="3" t="str">
        <f t="shared" si="106"/>
        <v>N/A</v>
      </c>
      <c r="K256" s="3" t="str">
        <f t="shared" si="107"/>
        <v>not eligible</v>
      </c>
      <c r="L256" s="3" t="str">
        <f t="shared" si="81"/>
        <v>not eligible</v>
      </c>
      <c r="M256" s="3" t="str">
        <f t="shared" si="82"/>
        <v>not eligible</v>
      </c>
      <c r="N256" s="3" t="str">
        <f t="shared" si="83"/>
        <v>not eligible</v>
      </c>
      <c r="O256" s="3" t="str">
        <f t="shared" si="84"/>
        <v>N/A</v>
      </c>
      <c r="P256" s="3" t="str">
        <f t="shared" si="85"/>
        <v>N/A</v>
      </c>
      <c r="Q256" s="3" t="str">
        <f t="shared" si="86"/>
        <v>N/A</v>
      </c>
      <c r="R256" s="3" t="str">
        <f t="shared" si="87"/>
        <v>N/A</v>
      </c>
      <c r="S256" s="3" t="str">
        <f t="shared" si="88"/>
        <v>N/A</v>
      </c>
      <c r="T256" s="3" t="str">
        <f t="shared" si="89"/>
        <v>N/A</v>
      </c>
      <c r="U256" s="3" t="str">
        <f t="shared" si="90"/>
        <v>N/A</v>
      </c>
      <c r="V256" s="3" t="str">
        <f t="shared" si="91"/>
        <v>N/A</v>
      </c>
      <c r="W256" s="3" t="str">
        <f t="shared" si="92"/>
        <v>N/A</v>
      </c>
      <c r="X256" s="3" t="str">
        <f t="shared" si="93"/>
        <v>N/A</v>
      </c>
      <c r="Y256" s="3" t="str">
        <f t="shared" si="94"/>
        <v>N/A</v>
      </c>
      <c r="Z256" s="3" t="str">
        <f t="shared" si="95"/>
        <v>not eligible</v>
      </c>
      <c r="AA256" s="3" t="str">
        <f t="shared" si="96"/>
        <v>N/A</v>
      </c>
      <c r="AB256" s="3" t="str">
        <f t="shared" si="97"/>
        <v>N/A</v>
      </c>
      <c r="AC256" s="3" t="str">
        <f t="shared" si="98"/>
        <v>N/A</v>
      </c>
      <c r="AD256" s="3" t="str">
        <f t="shared" si="99"/>
        <v>N/A</v>
      </c>
      <c r="AE256" s="3" t="str">
        <f t="shared" si="100"/>
        <v>N/A</v>
      </c>
      <c r="AF256" s="3" t="str">
        <f t="shared" si="101"/>
        <v>N/A</v>
      </c>
      <c r="AG256" s="3" t="str">
        <f t="shared" si="102"/>
        <v>N/A</v>
      </c>
      <c r="AH256" s="3" t="str">
        <f t="shared" si="103"/>
        <v>N/A</v>
      </c>
      <c r="AI256" s="3" t="str">
        <f t="shared" si="104"/>
        <v>N/A</v>
      </c>
    </row>
    <row r="257" spans="1:35" x14ac:dyDescent="0.35">
      <c r="A257" t="s">
        <v>175</v>
      </c>
      <c r="B257" t="s">
        <v>214</v>
      </c>
      <c r="C257" t="s">
        <v>890</v>
      </c>
      <c r="D257" t="s">
        <v>103</v>
      </c>
      <c r="E257" s="1">
        <v>55207</v>
      </c>
      <c r="F257" t="s">
        <v>1696</v>
      </c>
      <c r="G257">
        <v>12.85</v>
      </c>
      <c r="H257" t="s">
        <v>1197</v>
      </c>
      <c r="I257" s="3">
        <f t="shared" si="105"/>
        <v>168933.42</v>
      </c>
      <c r="J257" s="3" t="str">
        <f t="shared" si="106"/>
        <v>N/A</v>
      </c>
      <c r="K257" s="3">
        <f t="shared" si="107"/>
        <v>165621</v>
      </c>
      <c r="L257" s="3">
        <f t="shared" si="81"/>
        <v>168933.42</v>
      </c>
      <c r="M257" s="3">
        <f t="shared" si="82"/>
        <v>172245.84</v>
      </c>
      <c r="N257" s="3">
        <f t="shared" si="83"/>
        <v>174454.12</v>
      </c>
      <c r="O257" s="3" t="str">
        <f t="shared" si="84"/>
        <v>N/A</v>
      </c>
      <c r="P257" s="3" t="str">
        <f t="shared" si="85"/>
        <v>N/A</v>
      </c>
      <c r="Q257" s="3" t="str">
        <f t="shared" si="86"/>
        <v>N/A</v>
      </c>
      <c r="R257" s="3" t="str">
        <f t="shared" si="87"/>
        <v>N/A</v>
      </c>
      <c r="S257" s="3" t="str">
        <f t="shared" si="88"/>
        <v>N/A</v>
      </c>
      <c r="T257" s="3">
        <f t="shared" si="89"/>
        <v>168933.42</v>
      </c>
      <c r="U257" s="3" t="str">
        <f t="shared" si="90"/>
        <v>N/A</v>
      </c>
      <c r="V257" s="3" t="str">
        <f t="shared" si="91"/>
        <v>N/A</v>
      </c>
      <c r="W257" s="3" t="str">
        <f t="shared" si="92"/>
        <v>N/A</v>
      </c>
      <c r="X257" s="3" t="str">
        <f t="shared" si="93"/>
        <v>N/A</v>
      </c>
      <c r="Y257" s="3" t="str">
        <f t="shared" si="94"/>
        <v>N/A</v>
      </c>
      <c r="Z257" s="3" t="str">
        <f t="shared" si="95"/>
        <v>N/A</v>
      </c>
      <c r="AA257" s="3" t="str">
        <f t="shared" si="96"/>
        <v>N/A</v>
      </c>
      <c r="AB257" s="3" t="str">
        <f t="shared" si="97"/>
        <v>N/A</v>
      </c>
      <c r="AC257" s="3" t="str">
        <f t="shared" si="98"/>
        <v>N/A</v>
      </c>
      <c r="AD257" s="3" t="str">
        <f t="shared" si="99"/>
        <v>N/A</v>
      </c>
      <c r="AE257" s="3" t="str">
        <f t="shared" si="100"/>
        <v>N/A</v>
      </c>
      <c r="AF257" s="3" t="str">
        <f t="shared" si="101"/>
        <v>N/A</v>
      </c>
      <c r="AG257" s="3" t="str">
        <f t="shared" si="102"/>
        <v>N/A</v>
      </c>
      <c r="AH257" s="3" t="str">
        <f t="shared" si="103"/>
        <v>N/A</v>
      </c>
      <c r="AI257" s="3" t="str">
        <f t="shared" si="104"/>
        <v>N/A</v>
      </c>
    </row>
    <row r="258" spans="1:35" x14ac:dyDescent="0.35">
      <c r="A258" t="s">
        <v>175</v>
      </c>
      <c r="B258" t="s">
        <v>214</v>
      </c>
      <c r="C258" t="s">
        <v>637</v>
      </c>
      <c r="D258" t="s">
        <v>103</v>
      </c>
      <c r="E258">
        <v>643</v>
      </c>
      <c r="F258" t="s">
        <v>1685</v>
      </c>
      <c r="G258">
        <v>0.15</v>
      </c>
      <c r="H258" t="s">
        <v>1197</v>
      </c>
      <c r="I258" s="3" t="str">
        <f t="shared" si="105"/>
        <v>not eligible</v>
      </c>
      <c r="J258" s="3" t="str">
        <f t="shared" si="106"/>
        <v>N/A</v>
      </c>
      <c r="K258" s="3" t="str">
        <f t="shared" si="107"/>
        <v>not eligible</v>
      </c>
      <c r="L258" s="3" t="str">
        <f t="shared" si="81"/>
        <v>not eligible</v>
      </c>
      <c r="M258" s="3" t="str">
        <f t="shared" si="82"/>
        <v>not eligible</v>
      </c>
      <c r="N258" s="3" t="str">
        <f t="shared" si="83"/>
        <v>not eligible</v>
      </c>
      <c r="O258" s="3" t="str">
        <f t="shared" si="84"/>
        <v>N/A</v>
      </c>
      <c r="P258" s="3" t="str">
        <f t="shared" si="85"/>
        <v>N/A</v>
      </c>
      <c r="Q258" s="3" t="str">
        <f t="shared" si="86"/>
        <v>N/A</v>
      </c>
      <c r="R258" s="3" t="str">
        <f t="shared" si="87"/>
        <v>N/A</v>
      </c>
      <c r="S258" s="3" t="str">
        <f t="shared" si="88"/>
        <v>N/A</v>
      </c>
      <c r="T258" s="3" t="str">
        <f t="shared" si="89"/>
        <v>not eligible</v>
      </c>
      <c r="U258" s="3" t="str">
        <f t="shared" si="90"/>
        <v>N/A</v>
      </c>
      <c r="V258" s="3" t="str">
        <f t="shared" si="91"/>
        <v>N/A</v>
      </c>
      <c r="W258" s="3" t="str">
        <f t="shared" si="92"/>
        <v>N/A</v>
      </c>
      <c r="X258" s="3" t="str">
        <f t="shared" si="93"/>
        <v>N/A</v>
      </c>
      <c r="Y258" s="3" t="str">
        <f t="shared" si="94"/>
        <v>N/A</v>
      </c>
      <c r="Z258" s="3" t="str">
        <f t="shared" si="95"/>
        <v>N/A</v>
      </c>
      <c r="AA258" s="3" t="str">
        <f t="shared" si="96"/>
        <v>N/A</v>
      </c>
      <c r="AB258" s="3" t="str">
        <f t="shared" si="97"/>
        <v>N/A</v>
      </c>
      <c r="AC258" s="3" t="str">
        <f t="shared" si="98"/>
        <v>N/A</v>
      </c>
      <c r="AD258" s="3" t="str">
        <f t="shared" si="99"/>
        <v>N/A</v>
      </c>
      <c r="AE258" s="3" t="str">
        <f t="shared" si="100"/>
        <v>N/A</v>
      </c>
      <c r="AF258" s="3" t="str">
        <f t="shared" si="101"/>
        <v>N/A</v>
      </c>
      <c r="AG258" s="3" t="str">
        <f t="shared" si="102"/>
        <v>N/A</v>
      </c>
      <c r="AH258" s="3" t="str">
        <f t="shared" si="103"/>
        <v>N/A</v>
      </c>
      <c r="AI258" s="3" t="str">
        <f t="shared" si="104"/>
        <v>N/A</v>
      </c>
    </row>
    <row r="259" spans="1:35" x14ac:dyDescent="0.35">
      <c r="A259" t="s">
        <v>175</v>
      </c>
      <c r="B259" t="s">
        <v>214</v>
      </c>
      <c r="C259" t="s">
        <v>934</v>
      </c>
      <c r="D259" t="s">
        <v>103</v>
      </c>
      <c r="E259">
        <v>874</v>
      </c>
      <c r="F259" t="s">
        <v>1697</v>
      </c>
      <c r="G259">
        <v>0.2</v>
      </c>
      <c r="H259" t="s">
        <v>1197</v>
      </c>
      <c r="I259" s="3" t="str">
        <f t="shared" si="105"/>
        <v>not eligible</v>
      </c>
      <c r="J259" s="3" t="str">
        <f t="shared" si="106"/>
        <v>N/A</v>
      </c>
      <c r="K259" s="3" t="str">
        <f t="shared" si="107"/>
        <v>not eligible</v>
      </c>
      <c r="L259" s="3" t="str">
        <f t="shared" ref="L259:L322" si="108">IF(H259="Yes",E259*3.06, IF(G259&gt;=4,E259*3.06,"not eligible"))</f>
        <v>not eligible</v>
      </c>
      <c r="M259" s="3" t="str">
        <f t="shared" ref="M259:M322" si="109">IF(H259="Yes",E259*3.12, IF(G259&gt;=4,E259*3.12,"not eligible"))</f>
        <v>not eligible</v>
      </c>
      <c r="N259" s="3" t="str">
        <f t="shared" ref="N259:N322" si="110">IF(H259="Yes",E259*3.16, IF(G259&gt;=4,E259*3.16,"not eligible"))</f>
        <v>not eligible</v>
      </c>
      <c r="O259" s="3" t="str">
        <f t="shared" ref="O259:O322" si="111">IF($D259="Australian Labor Party",$L259,"N/A")</f>
        <v>N/A</v>
      </c>
      <c r="P259" s="3" t="str">
        <f t="shared" ref="P259:P322" si="112">IF($D259="Liberal",$L259,"N/A")</f>
        <v>N/A</v>
      </c>
      <c r="Q259" s="3" t="str">
        <f t="shared" ref="Q259:Q322" si="113">IF($D259="DERRYN HINCH'S JUSTICE PARTY",$L259,"N/A")</f>
        <v>N/A</v>
      </c>
      <c r="R259" s="3" t="str">
        <f t="shared" ref="R259:R322" si="114">IF($D259="LIBERAL DEMOCRATS",$L259,"N/A")</f>
        <v>N/A</v>
      </c>
      <c r="S259" s="3" t="str">
        <f t="shared" ref="S259:S322" si="115">IF($D259="ANIMAL JUSTICE PARTY",$L259,"N/A")</f>
        <v>N/A</v>
      </c>
      <c r="T259" s="3" t="str">
        <f t="shared" ref="T259:T322" si="116">IF($D259="AUSTRALIAN GREENS",$L259,"N/A")</f>
        <v>not eligible</v>
      </c>
      <c r="U259" s="3" t="str">
        <f t="shared" ref="U259:U322" si="117">IF($D259="FIONA PATTEN'S REASON PARTY",$L259,"N/A")</f>
        <v>N/A</v>
      </c>
      <c r="V259" s="3" t="str">
        <f t="shared" ref="V259:V322" si="118">IF($D259="THE NATIONALS",$L259,"N/A")</f>
        <v>N/A</v>
      </c>
      <c r="W259" s="3" t="str">
        <f t="shared" ref="W259:W322" si="119">IF($D259="SHOOTERS, FISHERS &amp; FARMERS VIC",$L259,"N/A")</f>
        <v>N/A</v>
      </c>
      <c r="X259" s="3" t="str">
        <f t="shared" ref="X259:X322" si="120">IF($D259="SUSTAINABLE AUSTRALIA",$L259,"N/A")</f>
        <v>N/A</v>
      </c>
      <c r="Y259" s="3" t="str">
        <f t="shared" ref="Y259:Y322" si="121">IF($D259="TRANSPORT MATTERS",$L259,"N/A")</f>
        <v>N/A</v>
      </c>
      <c r="Z259" s="3" t="str">
        <f t="shared" ref="Z259:Z322" si="122">IF($D259="AUSSIE BATTLER PARTY",$L259,"N/A")</f>
        <v>N/A</v>
      </c>
      <c r="AA259" s="3" t="str">
        <f t="shared" ref="AA259:AA322" si="123">IF($D259="AUSTRALIAN COUNTRY PARTY",$L259,"N/A")</f>
        <v>N/A</v>
      </c>
      <c r="AB259" s="3" t="str">
        <f t="shared" ref="AB259:AB322" si="124">IF($D259="AUSTRALIAN LIBERTY ALLIANCE",$L259,"N/A")</f>
        <v>N/A</v>
      </c>
      <c r="AC259" s="3" t="str">
        <f t="shared" ref="AC259:AC322" si="125">IF($D259="HEALTH AUSTRALIA PARTY",$L259,"N/A")</f>
        <v>N/A</v>
      </c>
      <c r="AD259" s="3" t="str">
        <f t="shared" ref="AD259:AD322" si="126">IF($D259="HUDSON 4 NV",$L259,"N/A")</f>
        <v>N/A</v>
      </c>
      <c r="AE259" s="3" t="str">
        <f t="shared" ref="AE259:AE322" si="127">IF($D259="LABOUR DLP",$L259,"N/A")</f>
        <v>N/A</v>
      </c>
      <c r="AF259" s="3" t="str">
        <f t="shared" ref="AF259:AF322" si="128">IF($D259="VICTORIAN SOCIALISTS",$L259,"N/A")</f>
        <v>N/A</v>
      </c>
      <c r="AG259" s="3" t="str">
        <f t="shared" ref="AG259:AG322" si="129">IF($D259="VOLUNTARY EUTHANASIA PARTY (VICTORIA)",$L259,"N/A")</f>
        <v>N/A</v>
      </c>
      <c r="AH259" s="3" t="str">
        <f t="shared" ref="AH259:AH322" si="130">IF($D259="VOTE 1 LOCAL JOBS",$L259,"N/A")</f>
        <v>N/A</v>
      </c>
      <c r="AI259" s="3" t="str">
        <f t="shared" ref="AI259:AI322" si="131">IF($D259="",$L259,"N/A")</f>
        <v>N/A</v>
      </c>
    </row>
    <row r="260" spans="1:35" x14ac:dyDescent="0.35">
      <c r="A260" t="s">
        <v>175</v>
      </c>
      <c r="B260" t="s">
        <v>214</v>
      </c>
      <c r="C260" t="s">
        <v>507</v>
      </c>
      <c r="D260" t="s">
        <v>103</v>
      </c>
      <c r="E260">
        <v>172</v>
      </c>
      <c r="F260" t="s">
        <v>1667</v>
      </c>
      <c r="G260">
        <v>0.04</v>
      </c>
      <c r="H260" t="s">
        <v>1197</v>
      </c>
      <c r="I260" s="3" t="str">
        <f t="shared" ref="I260:I323" si="132">IF(G260&gt;=4,E260*3.06,"not eligible")</f>
        <v>not eligible</v>
      </c>
      <c r="J260" s="3" t="str">
        <f t="shared" ref="J260:J323" si="133">IF(AND(I260="not eligible",H260="Yes"),E260*3.06,"N/A")</f>
        <v>N/A</v>
      </c>
      <c r="K260" s="3" t="str">
        <f t="shared" ref="K260:K323" si="134">IF(H260="Yes",E260*3, IF(G260&gt;=4,E260*3,"not eligible"))</f>
        <v>not eligible</v>
      </c>
      <c r="L260" s="3" t="str">
        <f t="shared" si="108"/>
        <v>not eligible</v>
      </c>
      <c r="M260" s="3" t="str">
        <f t="shared" si="109"/>
        <v>not eligible</v>
      </c>
      <c r="N260" s="3" t="str">
        <f t="shared" si="110"/>
        <v>not eligible</v>
      </c>
      <c r="O260" s="3" t="str">
        <f t="shared" si="111"/>
        <v>N/A</v>
      </c>
      <c r="P260" s="3" t="str">
        <f t="shared" si="112"/>
        <v>N/A</v>
      </c>
      <c r="Q260" s="3" t="str">
        <f t="shared" si="113"/>
        <v>N/A</v>
      </c>
      <c r="R260" s="3" t="str">
        <f t="shared" si="114"/>
        <v>N/A</v>
      </c>
      <c r="S260" s="3" t="str">
        <f t="shared" si="115"/>
        <v>N/A</v>
      </c>
      <c r="T260" s="3" t="str">
        <f t="shared" si="116"/>
        <v>not eligible</v>
      </c>
      <c r="U260" s="3" t="str">
        <f t="shared" si="117"/>
        <v>N/A</v>
      </c>
      <c r="V260" s="3" t="str">
        <f t="shared" si="118"/>
        <v>N/A</v>
      </c>
      <c r="W260" s="3" t="str">
        <f t="shared" si="119"/>
        <v>N/A</v>
      </c>
      <c r="X260" s="3" t="str">
        <f t="shared" si="120"/>
        <v>N/A</v>
      </c>
      <c r="Y260" s="3" t="str">
        <f t="shared" si="121"/>
        <v>N/A</v>
      </c>
      <c r="Z260" s="3" t="str">
        <f t="shared" si="122"/>
        <v>N/A</v>
      </c>
      <c r="AA260" s="3" t="str">
        <f t="shared" si="123"/>
        <v>N/A</v>
      </c>
      <c r="AB260" s="3" t="str">
        <f t="shared" si="124"/>
        <v>N/A</v>
      </c>
      <c r="AC260" s="3" t="str">
        <f t="shared" si="125"/>
        <v>N/A</v>
      </c>
      <c r="AD260" s="3" t="str">
        <f t="shared" si="126"/>
        <v>N/A</v>
      </c>
      <c r="AE260" s="3" t="str">
        <f t="shared" si="127"/>
        <v>N/A</v>
      </c>
      <c r="AF260" s="3" t="str">
        <f t="shared" si="128"/>
        <v>N/A</v>
      </c>
      <c r="AG260" s="3" t="str">
        <f t="shared" si="129"/>
        <v>N/A</v>
      </c>
      <c r="AH260" s="3" t="str">
        <f t="shared" si="130"/>
        <v>N/A</v>
      </c>
      <c r="AI260" s="3" t="str">
        <f t="shared" si="131"/>
        <v>N/A</v>
      </c>
    </row>
    <row r="261" spans="1:35" x14ac:dyDescent="0.35">
      <c r="A261" t="s">
        <v>175</v>
      </c>
      <c r="B261" t="s">
        <v>214</v>
      </c>
      <c r="C261" t="s">
        <v>273</v>
      </c>
      <c r="D261" t="s">
        <v>103</v>
      </c>
      <c r="E261">
        <v>935</v>
      </c>
      <c r="F261" t="s">
        <v>1619</v>
      </c>
      <c r="G261">
        <v>0.22</v>
      </c>
      <c r="H261" t="s">
        <v>1197</v>
      </c>
      <c r="I261" s="3" t="str">
        <f t="shared" si="132"/>
        <v>not eligible</v>
      </c>
      <c r="J261" s="3" t="str">
        <f t="shared" si="133"/>
        <v>N/A</v>
      </c>
      <c r="K261" s="3" t="str">
        <f t="shared" si="134"/>
        <v>not eligible</v>
      </c>
      <c r="L261" s="3" t="str">
        <f t="shared" si="108"/>
        <v>not eligible</v>
      </c>
      <c r="M261" s="3" t="str">
        <f t="shared" si="109"/>
        <v>not eligible</v>
      </c>
      <c r="N261" s="3" t="str">
        <f t="shared" si="110"/>
        <v>not eligible</v>
      </c>
      <c r="O261" s="3" t="str">
        <f t="shared" si="111"/>
        <v>N/A</v>
      </c>
      <c r="P261" s="3" t="str">
        <f t="shared" si="112"/>
        <v>N/A</v>
      </c>
      <c r="Q261" s="3" t="str">
        <f t="shared" si="113"/>
        <v>N/A</v>
      </c>
      <c r="R261" s="3" t="str">
        <f t="shared" si="114"/>
        <v>N/A</v>
      </c>
      <c r="S261" s="3" t="str">
        <f t="shared" si="115"/>
        <v>N/A</v>
      </c>
      <c r="T261" s="3" t="str">
        <f t="shared" si="116"/>
        <v>not eligible</v>
      </c>
      <c r="U261" s="3" t="str">
        <f t="shared" si="117"/>
        <v>N/A</v>
      </c>
      <c r="V261" s="3" t="str">
        <f t="shared" si="118"/>
        <v>N/A</v>
      </c>
      <c r="W261" s="3" t="str">
        <f t="shared" si="119"/>
        <v>N/A</v>
      </c>
      <c r="X261" s="3" t="str">
        <f t="shared" si="120"/>
        <v>N/A</v>
      </c>
      <c r="Y261" s="3" t="str">
        <f t="shared" si="121"/>
        <v>N/A</v>
      </c>
      <c r="Z261" s="3" t="str">
        <f t="shared" si="122"/>
        <v>N/A</v>
      </c>
      <c r="AA261" s="3" t="str">
        <f t="shared" si="123"/>
        <v>N/A</v>
      </c>
      <c r="AB261" s="3" t="str">
        <f t="shared" si="124"/>
        <v>N/A</v>
      </c>
      <c r="AC261" s="3" t="str">
        <f t="shared" si="125"/>
        <v>N/A</v>
      </c>
      <c r="AD261" s="3" t="str">
        <f t="shared" si="126"/>
        <v>N/A</v>
      </c>
      <c r="AE261" s="3" t="str">
        <f t="shared" si="127"/>
        <v>N/A</v>
      </c>
      <c r="AF261" s="3" t="str">
        <f t="shared" si="128"/>
        <v>N/A</v>
      </c>
      <c r="AG261" s="3" t="str">
        <f t="shared" si="129"/>
        <v>N/A</v>
      </c>
      <c r="AH261" s="3" t="str">
        <f t="shared" si="130"/>
        <v>N/A</v>
      </c>
      <c r="AI261" s="3" t="str">
        <f t="shared" si="131"/>
        <v>N/A</v>
      </c>
    </row>
    <row r="262" spans="1:35" x14ac:dyDescent="0.35">
      <c r="A262" t="s">
        <v>175</v>
      </c>
      <c r="B262" t="s">
        <v>214</v>
      </c>
      <c r="C262" t="s">
        <v>823</v>
      </c>
      <c r="D262" t="s">
        <v>165</v>
      </c>
      <c r="E262" s="1">
        <v>4275</v>
      </c>
      <c r="F262" s="147" t="s">
        <v>1768</v>
      </c>
      <c r="G262" s="147">
        <v>0.99</v>
      </c>
      <c r="H262" t="s">
        <v>1197</v>
      </c>
      <c r="I262" s="3" t="str">
        <f t="shared" si="132"/>
        <v>not eligible</v>
      </c>
      <c r="J262" s="3" t="str">
        <f t="shared" si="133"/>
        <v>N/A</v>
      </c>
      <c r="K262" s="3" t="str">
        <f t="shared" si="134"/>
        <v>not eligible</v>
      </c>
      <c r="L262" s="3" t="str">
        <f t="shared" si="108"/>
        <v>not eligible</v>
      </c>
      <c r="M262" s="3" t="str">
        <f t="shared" si="109"/>
        <v>not eligible</v>
      </c>
      <c r="N262" s="3" t="str">
        <f t="shared" si="110"/>
        <v>not eligible</v>
      </c>
      <c r="O262" s="3" t="str">
        <f t="shared" si="111"/>
        <v>N/A</v>
      </c>
      <c r="P262" s="3" t="str">
        <f t="shared" si="112"/>
        <v>N/A</v>
      </c>
      <c r="Q262" s="3" t="str">
        <f t="shared" si="113"/>
        <v>N/A</v>
      </c>
      <c r="R262" s="3" t="str">
        <f t="shared" si="114"/>
        <v>N/A</v>
      </c>
      <c r="S262" s="3" t="str">
        <f t="shared" si="115"/>
        <v>N/A</v>
      </c>
      <c r="T262" s="3" t="str">
        <f t="shared" si="116"/>
        <v>N/A</v>
      </c>
      <c r="U262" s="3" t="str">
        <f t="shared" si="117"/>
        <v>N/A</v>
      </c>
      <c r="V262" s="3" t="str">
        <f t="shared" si="118"/>
        <v>N/A</v>
      </c>
      <c r="W262" s="3" t="str">
        <f t="shared" si="119"/>
        <v>N/A</v>
      </c>
      <c r="X262" s="3" t="str">
        <f t="shared" si="120"/>
        <v>N/A</v>
      </c>
      <c r="Y262" s="3" t="str">
        <f t="shared" si="121"/>
        <v>N/A</v>
      </c>
      <c r="Z262" s="3" t="str">
        <f t="shared" si="122"/>
        <v>N/A</v>
      </c>
      <c r="AA262" s="3" t="str">
        <f t="shared" si="123"/>
        <v>N/A</v>
      </c>
      <c r="AB262" s="3" t="str">
        <f t="shared" si="124"/>
        <v>N/A</v>
      </c>
      <c r="AC262" s="3" t="str">
        <f t="shared" si="125"/>
        <v>N/A</v>
      </c>
      <c r="AD262" s="3" t="str">
        <f t="shared" si="126"/>
        <v>N/A</v>
      </c>
      <c r="AE262" s="3" t="str">
        <f t="shared" si="127"/>
        <v>N/A</v>
      </c>
      <c r="AF262" s="3" t="str">
        <f t="shared" si="128"/>
        <v>N/A</v>
      </c>
      <c r="AG262" s="3" t="str">
        <f t="shared" si="129"/>
        <v>not eligible</v>
      </c>
      <c r="AH262" s="3" t="str">
        <f t="shared" si="130"/>
        <v>N/A</v>
      </c>
      <c r="AI262" s="3" t="str">
        <f t="shared" si="131"/>
        <v>N/A</v>
      </c>
    </row>
    <row r="263" spans="1:35" x14ac:dyDescent="0.35">
      <c r="A263" t="s">
        <v>175</v>
      </c>
      <c r="B263" t="s">
        <v>214</v>
      </c>
      <c r="C263" t="s">
        <v>970</v>
      </c>
      <c r="D263" t="s">
        <v>165</v>
      </c>
      <c r="E263">
        <v>76</v>
      </c>
      <c r="F263" t="s">
        <v>1673</v>
      </c>
      <c r="G263">
        <v>0.02</v>
      </c>
      <c r="H263" t="s">
        <v>1197</v>
      </c>
      <c r="I263" s="3" t="str">
        <f t="shared" si="132"/>
        <v>not eligible</v>
      </c>
      <c r="J263" s="3" t="str">
        <f t="shared" si="133"/>
        <v>N/A</v>
      </c>
      <c r="K263" s="3" t="str">
        <f t="shared" si="134"/>
        <v>not eligible</v>
      </c>
      <c r="L263" s="3" t="str">
        <f t="shared" si="108"/>
        <v>not eligible</v>
      </c>
      <c r="M263" s="3" t="str">
        <f t="shared" si="109"/>
        <v>not eligible</v>
      </c>
      <c r="N263" s="3" t="str">
        <f t="shared" si="110"/>
        <v>not eligible</v>
      </c>
      <c r="O263" s="3" t="str">
        <f t="shared" si="111"/>
        <v>N/A</v>
      </c>
      <c r="P263" s="3" t="str">
        <f t="shared" si="112"/>
        <v>N/A</v>
      </c>
      <c r="Q263" s="3" t="str">
        <f t="shared" si="113"/>
        <v>N/A</v>
      </c>
      <c r="R263" s="3" t="str">
        <f t="shared" si="114"/>
        <v>N/A</v>
      </c>
      <c r="S263" s="3" t="str">
        <f t="shared" si="115"/>
        <v>N/A</v>
      </c>
      <c r="T263" s="3" t="str">
        <f t="shared" si="116"/>
        <v>N/A</v>
      </c>
      <c r="U263" s="3" t="str">
        <f t="shared" si="117"/>
        <v>N/A</v>
      </c>
      <c r="V263" s="3" t="str">
        <f t="shared" si="118"/>
        <v>N/A</v>
      </c>
      <c r="W263" s="3" t="str">
        <f t="shared" si="119"/>
        <v>N/A</v>
      </c>
      <c r="X263" s="3" t="str">
        <f t="shared" si="120"/>
        <v>N/A</v>
      </c>
      <c r="Y263" s="3" t="str">
        <f t="shared" si="121"/>
        <v>N/A</v>
      </c>
      <c r="Z263" s="3" t="str">
        <f t="shared" si="122"/>
        <v>N/A</v>
      </c>
      <c r="AA263" s="3" t="str">
        <f t="shared" si="123"/>
        <v>N/A</v>
      </c>
      <c r="AB263" s="3" t="str">
        <f t="shared" si="124"/>
        <v>N/A</v>
      </c>
      <c r="AC263" s="3" t="str">
        <f t="shared" si="125"/>
        <v>N/A</v>
      </c>
      <c r="AD263" s="3" t="str">
        <f t="shared" si="126"/>
        <v>N/A</v>
      </c>
      <c r="AE263" s="3" t="str">
        <f t="shared" si="127"/>
        <v>N/A</v>
      </c>
      <c r="AF263" s="3" t="str">
        <f t="shared" si="128"/>
        <v>N/A</v>
      </c>
      <c r="AG263" s="3" t="str">
        <f t="shared" si="129"/>
        <v>not eligible</v>
      </c>
      <c r="AH263" s="3" t="str">
        <f t="shared" si="130"/>
        <v>N/A</v>
      </c>
      <c r="AI263" s="3" t="str">
        <f t="shared" si="131"/>
        <v>N/A</v>
      </c>
    </row>
    <row r="264" spans="1:35" x14ac:dyDescent="0.35">
      <c r="A264" t="s">
        <v>175</v>
      </c>
      <c r="B264" t="s">
        <v>214</v>
      </c>
      <c r="C264" t="s">
        <v>303</v>
      </c>
      <c r="D264" t="s">
        <v>128</v>
      </c>
      <c r="E264" s="1">
        <v>2670</v>
      </c>
      <c r="F264" t="s">
        <v>1599</v>
      </c>
      <c r="G264">
        <v>0.62</v>
      </c>
      <c r="H264" t="s">
        <v>1197</v>
      </c>
      <c r="I264" s="3" t="str">
        <f t="shared" si="132"/>
        <v>not eligible</v>
      </c>
      <c r="J264" s="3" t="str">
        <f t="shared" si="133"/>
        <v>N/A</v>
      </c>
      <c r="K264" s="3" t="str">
        <f t="shared" si="134"/>
        <v>not eligible</v>
      </c>
      <c r="L264" s="3" t="str">
        <f t="shared" si="108"/>
        <v>not eligible</v>
      </c>
      <c r="M264" s="3" t="str">
        <f t="shared" si="109"/>
        <v>not eligible</v>
      </c>
      <c r="N264" s="3" t="str">
        <f t="shared" si="110"/>
        <v>not eligible</v>
      </c>
      <c r="O264" s="3" t="str">
        <f t="shared" si="111"/>
        <v>N/A</v>
      </c>
      <c r="P264" s="3" t="str">
        <f t="shared" si="112"/>
        <v>N/A</v>
      </c>
      <c r="Q264" s="3" t="str">
        <f t="shared" si="113"/>
        <v>N/A</v>
      </c>
      <c r="R264" s="3" t="str">
        <f t="shared" si="114"/>
        <v>N/A</v>
      </c>
      <c r="S264" s="3" t="str">
        <f t="shared" si="115"/>
        <v>N/A</v>
      </c>
      <c r="T264" s="3" t="str">
        <f t="shared" si="116"/>
        <v>N/A</v>
      </c>
      <c r="U264" s="3" t="str">
        <f t="shared" si="117"/>
        <v>N/A</v>
      </c>
      <c r="V264" s="3" t="str">
        <f t="shared" si="118"/>
        <v>N/A</v>
      </c>
      <c r="W264" s="3" t="str">
        <f t="shared" si="119"/>
        <v>not eligible</v>
      </c>
      <c r="X264" s="3" t="str">
        <f t="shared" si="120"/>
        <v>N/A</v>
      </c>
      <c r="Y264" s="3" t="str">
        <f t="shared" si="121"/>
        <v>N/A</v>
      </c>
      <c r="Z264" s="3" t="str">
        <f t="shared" si="122"/>
        <v>N/A</v>
      </c>
      <c r="AA264" s="3" t="str">
        <f t="shared" si="123"/>
        <v>N/A</v>
      </c>
      <c r="AB264" s="3" t="str">
        <f t="shared" si="124"/>
        <v>N/A</v>
      </c>
      <c r="AC264" s="3" t="str">
        <f t="shared" si="125"/>
        <v>N/A</v>
      </c>
      <c r="AD264" s="3" t="str">
        <f t="shared" si="126"/>
        <v>N/A</v>
      </c>
      <c r="AE264" s="3" t="str">
        <f t="shared" si="127"/>
        <v>N/A</v>
      </c>
      <c r="AF264" s="3" t="str">
        <f t="shared" si="128"/>
        <v>N/A</v>
      </c>
      <c r="AG264" s="3" t="str">
        <f t="shared" si="129"/>
        <v>N/A</v>
      </c>
      <c r="AH264" s="3" t="str">
        <f t="shared" si="130"/>
        <v>N/A</v>
      </c>
      <c r="AI264" s="3" t="str">
        <f t="shared" si="131"/>
        <v>N/A</v>
      </c>
    </row>
    <row r="265" spans="1:35" x14ac:dyDescent="0.35">
      <c r="A265" t="s">
        <v>175</v>
      </c>
      <c r="B265" t="s">
        <v>214</v>
      </c>
      <c r="C265" t="s">
        <v>723</v>
      </c>
      <c r="D265" t="s">
        <v>128</v>
      </c>
      <c r="E265">
        <v>56</v>
      </c>
      <c r="F265" t="s">
        <v>1671</v>
      </c>
      <c r="G265">
        <v>0.01</v>
      </c>
      <c r="H265" t="s">
        <v>1197</v>
      </c>
      <c r="I265" s="3" t="str">
        <f t="shared" si="132"/>
        <v>not eligible</v>
      </c>
      <c r="J265" s="3" t="str">
        <f t="shared" si="133"/>
        <v>N/A</v>
      </c>
      <c r="K265" s="3" t="str">
        <f t="shared" si="134"/>
        <v>not eligible</v>
      </c>
      <c r="L265" s="3" t="str">
        <f t="shared" si="108"/>
        <v>not eligible</v>
      </c>
      <c r="M265" s="3" t="str">
        <f t="shared" si="109"/>
        <v>not eligible</v>
      </c>
      <c r="N265" s="3" t="str">
        <f t="shared" si="110"/>
        <v>not eligible</v>
      </c>
      <c r="O265" s="3" t="str">
        <f t="shared" si="111"/>
        <v>N/A</v>
      </c>
      <c r="P265" s="3" t="str">
        <f t="shared" si="112"/>
        <v>N/A</v>
      </c>
      <c r="Q265" s="3" t="str">
        <f t="shared" si="113"/>
        <v>N/A</v>
      </c>
      <c r="R265" s="3" t="str">
        <f t="shared" si="114"/>
        <v>N/A</v>
      </c>
      <c r="S265" s="3" t="str">
        <f t="shared" si="115"/>
        <v>N/A</v>
      </c>
      <c r="T265" s="3" t="str">
        <f t="shared" si="116"/>
        <v>N/A</v>
      </c>
      <c r="U265" s="3" t="str">
        <f t="shared" si="117"/>
        <v>N/A</v>
      </c>
      <c r="V265" s="3" t="str">
        <f t="shared" si="118"/>
        <v>N/A</v>
      </c>
      <c r="W265" s="3" t="str">
        <f t="shared" si="119"/>
        <v>not eligible</v>
      </c>
      <c r="X265" s="3" t="str">
        <f t="shared" si="120"/>
        <v>N/A</v>
      </c>
      <c r="Y265" s="3" t="str">
        <f t="shared" si="121"/>
        <v>N/A</v>
      </c>
      <c r="Z265" s="3" t="str">
        <f t="shared" si="122"/>
        <v>N/A</v>
      </c>
      <c r="AA265" s="3" t="str">
        <f t="shared" si="123"/>
        <v>N/A</v>
      </c>
      <c r="AB265" s="3" t="str">
        <f t="shared" si="124"/>
        <v>N/A</v>
      </c>
      <c r="AC265" s="3" t="str">
        <f t="shared" si="125"/>
        <v>N/A</v>
      </c>
      <c r="AD265" s="3" t="str">
        <f t="shared" si="126"/>
        <v>N/A</v>
      </c>
      <c r="AE265" s="3" t="str">
        <f t="shared" si="127"/>
        <v>N/A</v>
      </c>
      <c r="AF265" s="3" t="str">
        <f t="shared" si="128"/>
        <v>N/A</v>
      </c>
      <c r="AG265" s="3" t="str">
        <f t="shared" si="129"/>
        <v>N/A</v>
      </c>
      <c r="AH265" s="3" t="str">
        <f t="shared" si="130"/>
        <v>N/A</v>
      </c>
      <c r="AI265" s="3" t="str">
        <f t="shared" si="131"/>
        <v>N/A</v>
      </c>
    </row>
    <row r="266" spans="1:35" x14ac:dyDescent="0.35">
      <c r="A266" t="s">
        <v>175</v>
      </c>
      <c r="B266" t="s">
        <v>214</v>
      </c>
      <c r="C266" t="s">
        <v>894</v>
      </c>
      <c r="D266" t="s">
        <v>134</v>
      </c>
      <c r="E266">
        <v>329</v>
      </c>
      <c r="F266" t="s">
        <v>1669</v>
      </c>
      <c r="G266">
        <v>0.08</v>
      </c>
      <c r="H266" t="s">
        <v>1197</v>
      </c>
      <c r="I266" s="3" t="str">
        <f t="shared" si="132"/>
        <v>not eligible</v>
      </c>
      <c r="J266" s="3" t="str">
        <f t="shared" si="133"/>
        <v>N/A</v>
      </c>
      <c r="K266" s="3" t="str">
        <f t="shared" si="134"/>
        <v>not eligible</v>
      </c>
      <c r="L266" s="3" t="str">
        <f t="shared" si="108"/>
        <v>not eligible</v>
      </c>
      <c r="M266" s="3" t="str">
        <f t="shared" si="109"/>
        <v>not eligible</v>
      </c>
      <c r="N266" s="3" t="str">
        <f t="shared" si="110"/>
        <v>not eligible</v>
      </c>
      <c r="O266" s="3" t="str">
        <f t="shared" si="111"/>
        <v>N/A</v>
      </c>
      <c r="P266" s="3" t="str">
        <f t="shared" si="112"/>
        <v>N/A</v>
      </c>
      <c r="Q266" s="3" t="str">
        <f t="shared" si="113"/>
        <v>N/A</v>
      </c>
      <c r="R266" s="3" t="str">
        <f t="shared" si="114"/>
        <v>N/A</v>
      </c>
      <c r="S266" s="3" t="str">
        <f t="shared" si="115"/>
        <v>N/A</v>
      </c>
      <c r="T266" s="3" t="str">
        <f t="shared" si="116"/>
        <v>N/A</v>
      </c>
      <c r="U266" s="3" t="str">
        <f t="shared" si="117"/>
        <v>N/A</v>
      </c>
      <c r="V266" s="3" t="str">
        <f t="shared" si="118"/>
        <v>N/A</v>
      </c>
      <c r="W266" s="3" t="str">
        <f t="shared" si="119"/>
        <v>N/A</v>
      </c>
      <c r="X266" s="3" t="str">
        <f t="shared" si="120"/>
        <v>N/A</v>
      </c>
      <c r="Y266" s="3" t="str">
        <f t="shared" si="121"/>
        <v>N/A</v>
      </c>
      <c r="Z266" s="3" t="str">
        <f t="shared" si="122"/>
        <v>N/A</v>
      </c>
      <c r="AA266" s="3" t="str">
        <f t="shared" si="123"/>
        <v>N/A</v>
      </c>
      <c r="AB266" s="3" t="str">
        <f t="shared" si="124"/>
        <v>N/A</v>
      </c>
      <c r="AC266" s="3" t="str">
        <f t="shared" si="125"/>
        <v>N/A</v>
      </c>
      <c r="AD266" s="3" t="str">
        <f t="shared" si="126"/>
        <v>not eligible</v>
      </c>
      <c r="AE266" s="3" t="str">
        <f t="shared" si="127"/>
        <v>N/A</v>
      </c>
      <c r="AF266" s="3" t="str">
        <f t="shared" si="128"/>
        <v>N/A</v>
      </c>
      <c r="AG266" s="3" t="str">
        <f t="shared" si="129"/>
        <v>N/A</v>
      </c>
      <c r="AH266" s="3" t="str">
        <f t="shared" si="130"/>
        <v>N/A</v>
      </c>
      <c r="AI266" s="3" t="str">
        <f t="shared" si="131"/>
        <v>N/A</v>
      </c>
    </row>
    <row r="267" spans="1:35" x14ac:dyDescent="0.35">
      <c r="A267" t="s">
        <v>175</v>
      </c>
      <c r="B267" t="s">
        <v>214</v>
      </c>
      <c r="C267" t="s">
        <v>893</v>
      </c>
      <c r="D267" t="s">
        <v>134</v>
      </c>
      <c r="E267">
        <v>6</v>
      </c>
      <c r="F267" t="s">
        <v>1722</v>
      </c>
      <c r="G267">
        <v>0</v>
      </c>
      <c r="H267" t="s">
        <v>1197</v>
      </c>
      <c r="I267" s="3" t="str">
        <f t="shared" si="132"/>
        <v>not eligible</v>
      </c>
      <c r="J267" s="3" t="str">
        <f t="shared" si="133"/>
        <v>N/A</v>
      </c>
      <c r="K267" s="3" t="str">
        <f t="shared" si="134"/>
        <v>not eligible</v>
      </c>
      <c r="L267" s="3" t="str">
        <f t="shared" si="108"/>
        <v>not eligible</v>
      </c>
      <c r="M267" s="3" t="str">
        <f t="shared" si="109"/>
        <v>not eligible</v>
      </c>
      <c r="N267" s="3" t="str">
        <f t="shared" si="110"/>
        <v>not eligible</v>
      </c>
      <c r="O267" s="3" t="str">
        <f t="shared" si="111"/>
        <v>N/A</v>
      </c>
      <c r="P267" s="3" t="str">
        <f t="shared" si="112"/>
        <v>N/A</v>
      </c>
      <c r="Q267" s="3" t="str">
        <f t="shared" si="113"/>
        <v>N/A</v>
      </c>
      <c r="R267" s="3" t="str">
        <f t="shared" si="114"/>
        <v>N/A</v>
      </c>
      <c r="S267" s="3" t="str">
        <f t="shared" si="115"/>
        <v>N/A</v>
      </c>
      <c r="T267" s="3" t="str">
        <f t="shared" si="116"/>
        <v>N/A</v>
      </c>
      <c r="U267" s="3" t="str">
        <f t="shared" si="117"/>
        <v>N/A</v>
      </c>
      <c r="V267" s="3" t="str">
        <f t="shared" si="118"/>
        <v>N/A</v>
      </c>
      <c r="W267" s="3" t="str">
        <f t="shared" si="119"/>
        <v>N/A</v>
      </c>
      <c r="X267" s="3" t="str">
        <f t="shared" si="120"/>
        <v>N/A</v>
      </c>
      <c r="Y267" s="3" t="str">
        <f t="shared" si="121"/>
        <v>N/A</v>
      </c>
      <c r="Z267" s="3" t="str">
        <f t="shared" si="122"/>
        <v>N/A</v>
      </c>
      <c r="AA267" s="3" t="str">
        <f t="shared" si="123"/>
        <v>N/A</v>
      </c>
      <c r="AB267" s="3" t="str">
        <f t="shared" si="124"/>
        <v>N/A</v>
      </c>
      <c r="AC267" s="3" t="str">
        <f t="shared" si="125"/>
        <v>N/A</v>
      </c>
      <c r="AD267" s="3" t="str">
        <f t="shared" si="126"/>
        <v>not eligible</v>
      </c>
      <c r="AE267" s="3" t="str">
        <f t="shared" si="127"/>
        <v>N/A</v>
      </c>
      <c r="AF267" s="3" t="str">
        <f t="shared" si="128"/>
        <v>N/A</v>
      </c>
      <c r="AG267" s="3" t="str">
        <f t="shared" si="129"/>
        <v>N/A</v>
      </c>
      <c r="AH267" s="3" t="str">
        <f t="shared" si="130"/>
        <v>N/A</v>
      </c>
      <c r="AI267" s="3" t="str">
        <f t="shared" si="131"/>
        <v>N/A</v>
      </c>
    </row>
    <row r="268" spans="1:35" x14ac:dyDescent="0.35">
      <c r="A268" t="s">
        <v>175</v>
      </c>
      <c r="B268" t="s">
        <v>214</v>
      </c>
      <c r="C268" t="s">
        <v>420</v>
      </c>
      <c r="D268" t="s">
        <v>91</v>
      </c>
      <c r="E268" s="1">
        <v>143443</v>
      </c>
      <c r="F268" t="s">
        <v>1713</v>
      </c>
      <c r="G268">
        <v>33.39</v>
      </c>
      <c r="H268" t="s">
        <v>187</v>
      </c>
      <c r="I268" s="3">
        <f t="shared" si="132"/>
        <v>438935.58</v>
      </c>
      <c r="J268" s="3" t="str">
        <f t="shared" si="133"/>
        <v>N/A</v>
      </c>
      <c r="K268" s="3">
        <f t="shared" si="134"/>
        <v>430329</v>
      </c>
      <c r="L268" s="3">
        <f t="shared" si="108"/>
        <v>438935.58</v>
      </c>
      <c r="M268" s="3">
        <f t="shared" si="109"/>
        <v>447542.16000000003</v>
      </c>
      <c r="N268" s="3">
        <f t="shared" si="110"/>
        <v>453279.88</v>
      </c>
      <c r="O268" s="3">
        <f t="shared" si="111"/>
        <v>438935.58</v>
      </c>
      <c r="P268" s="3" t="str">
        <f t="shared" si="112"/>
        <v>N/A</v>
      </c>
      <c r="Q268" s="3" t="str">
        <f t="shared" si="113"/>
        <v>N/A</v>
      </c>
      <c r="R268" s="3" t="str">
        <f t="shared" si="114"/>
        <v>N/A</v>
      </c>
      <c r="S268" s="3" t="str">
        <f t="shared" si="115"/>
        <v>N/A</v>
      </c>
      <c r="T268" s="3" t="str">
        <f t="shared" si="116"/>
        <v>N/A</v>
      </c>
      <c r="U268" s="3" t="str">
        <f t="shared" si="117"/>
        <v>N/A</v>
      </c>
      <c r="V268" s="3" t="str">
        <f t="shared" si="118"/>
        <v>N/A</v>
      </c>
      <c r="W268" s="3" t="str">
        <f t="shared" si="119"/>
        <v>N/A</v>
      </c>
      <c r="X268" s="3" t="str">
        <f t="shared" si="120"/>
        <v>N/A</v>
      </c>
      <c r="Y268" s="3" t="str">
        <f t="shared" si="121"/>
        <v>N/A</v>
      </c>
      <c r="Z268" s="3" t="str">
        <f t="shared" si="122"/>
        <v>N/A</v>
      </c>
      <c r="AA268" s="3" t="str">
        <f t="shared" si="123"/>
        <v>N/A</v>
      </c>
      <c r="AB268" s="3" t="str">
        <f t="shared" si="124"/>
        <v>N/A</v>
      </c>
      <c r="AC268" s="3" t="str">
        <f t="shared" si="125"/>
        <v>N/A</v>
      </c>
      <c r="AD268" s="3" t="str">
        <f t="shared" si="126"/>
        <v>N/A</v>
      </c>
      <c r="AE268" s="3" t="str">
        <f t="shared" si="127"/>
        <v>N/A</v>
      </c>
      <c r="AF268" s="3" t="str">
        <f t="shared" si="128"/>
        <v>N/A</v>
      </c>
      <c r="AG268" s="3" t="str">
        <f t="shared" si="129"/>
        <v>N/A</v>
      </c>
      <c r="AH268" s="3" t="str">
        <f t="shared" si="130"/>
        <v>N/A</v>
      </c>
      <c r="AI268" s="3" t="str">
        <f t="shared" si="131"/>
        <v>N/A</v>
      </c>
    </row>
    <row r="269" spans="1:35" x14ac:dyDescent="0.35">
      <c r="A269" t="s">
        <v>175</v>
      </c>
      <c r="B269" t="s">
        <v>214</v>
      </c>
      <c r="C269" t="s">
        <v>1070</v>
      </c>
      <c r="D269" t="s">
        <v>91</v>
      </c>
      <c r="E269" s="1">
        <v>2290</v>
      </c>
      <c r="F269" t="s">
        <v>1714</v>
      </c>
      <c r="G269">
        <v>0.53</v>
      </c>
      <c r="H269" t="s">
        <v>187</v>
      </c>
      <c r="I269" s="3" t="str">
        <f t="shared" si="132"/>
        <v>not eligible</v>
      </c>
      <c r="J269" s="3">
        <f t="shared" si="133"/>
        <v>7007.4000000000005</v>
      </c>
      <c r="K269" s="3">
        <f t="shared" si="134"/>
        <v>6870</v>
      </c>
      <c r="L269" s="3">
        <f t="shared" si="108"/>
        <v>7007.4000000000005</v>
      </c>
      <c r="M269" s="3">
        <f t="shared" si="109"/>
        <v>7144.8</v>
      </c>
      <c r="N269" s="3">
        <f t="shared" si="110"/>
        <v>7236.4000000000005</v>
      </c>
      <c r="O269" s="3">
        <f t="shared" si="111"/>
        <v>7007.4000000000005</v>
      </c>
      <c r="P269" s="3" t="str">
        <f t="shared" si="112"/>
        <v>N/A</v>
      </c>
      <c r="Q269" s="3" t="str">
        <f t="shared" si="113"/>
        <v>N/A</v>
      </c>
      <c r="R269" s="3" t="str">
        <f t="shared" si="114"/>
        <v>N/A</v>
      </c>
      <c r="S269" s="3" t="str">
        <f t="shared" si="115"/>
        <v>N/A</v>
      </c>
      <c r="T269" s="3" t="str">
        <f t="shared" si="116"/>
        <v>N/A</v>
      </c>
      <c r="U269" s="3" t="str">
        <f t="shared" si="117"/>
        <v>N/A</v>
      </c>
      <c r="V269" s="3" t="str">
        <f t="shared" si="118"/>
        <v>N/A</v>
      </c>
      <c r="W269" s="3" t="str">
        <f t="shared" si="119"/>
        <v>N/A</v>
      </c>
      <c r="X269" s="3" t="str">
        <f t="shared" si="120"/>
        <v>N/A</v>
      </c>
      <c r="Y269" s="3" t="str">
        <f t="shared" si="121"/>
        <v>N/A</v>
      </c>
      <c r="Z269" s="3" t="str">
        <f t="shared" si="122"/>
        <v>N/A</v>
      </c>
      <c r="AA269" s="3" t="str">
        <f t="shared" si="123"/>
        <v>N/A</v>
      </c>
      <c r="AB269" s="3" t="str">
        <f t="shared" si="124"/>
        <v>N/A</v>
      </c>
      <c r="AC269" s="3" t="str">
        <f t="shared" si="125"/>
        <v>N/A</v>
      </c>
      <c r="AD269" s="3" t="str">
        <f t="shared" si="126"/>
        <v>N/A</v>
      </c>
      <c r="AE269" s="3" t="str">
        <f t="shared" si="127"/>
        <v>N/A</v>
      </c>
      <c r="AF269" s="3" t="str">
        <f t="shared" si="128"/>
        <v>N/A</v>
      </c>
      <c r="AG269" s="3" t="str">
        <f t="shared" si="129"/>
        <v>N/A</v>
      </c>
      <c r="AH269" s="3" t="str">
        <f t="shared" si="130"/>
        <v>N/A</v>
      </c>
      <c r="AI269" s="3" t="str">
        <f t="shared" si="131"/>
        <v>N/A</v>
      </c>
    </row>
    <row r="270" spans="1:35" x14ac:dyDescent="0.35">
      <c r="A270" t="s">
        <v>175</v>
      </c>
      <c r="B270" t="s">
        <v>214</v>
      </c>
      <c r="C270" t="s">
        <v>215</v>
      </c>
      <c r="D270" t="s">
        <v>91</v>
      </c>
      <c r="E270" s="1">
        <v>1652</v>
      </c>
      <c r="F270" t="s">
        <v>1715</v>
      </c>
      <c r="G270">
        <v>0.38</v>
      </c>
      <c r="H270" t="s">
        <v>1197</v>
      </c>
      <c r="I270" s="3" t="str">
        <f t="shared" si="132"/>
        <v>not eligible</v>
      </c>
      <c r="J270" s="3" t="str">
        <f t="shared" si="133"/>
        <v>N/A</v>
      </c>
      <c r="K270" s="3" t="str">
        <f t="shared" si="134"/>
        <v>not eligible</v>
      </c>
      <c r="L270" s="3" t="str">
        <f t="shared" si="108"/>
        <v>not eligible</v>
      </c>
      <c r="M270" s="3" t="str">
        <f t="shared" si="109"/>
        <v>not eligible</v>
      </c>
      <c r="N270" s="3" t="str">
        <f t="shared" si="110"/>
        <v>not eligible</v>
      </c>
      <c r="O270" s="3" t="str">
        <f t="shared" si="111"/>
        <v>not eligible</v>
      </c>
      <c r="P270" s="3" t="str">
        <f t="shared" si="112"/>
        <v>N/A</v>
      </c>
      <c r="Q270" s="3" t="str">
        <f t="shared" si="113"/>
        <v>N/A</v>
      </c>
      <c r="R270" s="3" t="str">
        <f t="shared" si="114"/>
        <v>N/A</v>
      </c>
      <c r="S270" s="3" t="str">
        <f t="shared" si="115"/>
        <v>N/A</v>
      </c>
      <c r="T270" s="3" t="str">
        <f t="shared" si="116"/>
        <v>N/A</v>
      </c>
      <c r="U270" s="3" t="str">
        <f t="shared" si="117"/>
        <v>N/A</v>
      </c>
      <c r="V270" s="3" t="str">
        <f t="shared" si="118"/>
        <v>N/A</v>
      </c>
      <c r="W270" s="3" t="str">
        <f t="shared" si="119"/>
        <v>N/A</v>
      </c>
      <c r="X270" s="3" t="str">
        <f t="shared" si="120"/>
        <v>N/A</v>
      </c>
      <c r="Y270" s="3" t="str">
        <f t="shared" si="121"/>
        <v>N/A</v>
      </c>
      <c r="Z270" s="3" t="str">
        <f t="shared" si="122"/>
        <v>N/A</v>
      </c>
      <c r="AA270" s="3" t="str">
        <f t="shared" si="123"/>
        <v>N/A</v>
      </c>
      <c r="AB270" s="3" t="str">
        <f t="shared" si="124"/>
        <v>N/A</v>
      </c>
      <c r="AC270" s="3" t="str">
        <f t="shared" si="125"/>
        <v>N/A</v>
      </c>
      <c r="AD270" s="3" t="str">
        <f t="shared" si="126"/>
        <v>N/A</v>
      </c>
      <c r="AE270" s="3" t="str">
        <f t="shared" si="127"/>
        <v>N/A</v>
      </c>
      <c r="AF270" s="3" t="str">
        <f t="shared" si="128"/>
        <v>N/A</v>
      </c>
      <c r="AG270" s="3" t="str">
        <f t="shared" si="129"/>
        <v>N/A</v>
      </c>
      <c r="AH270" s="3" t="str">
        <f t="shared" si="130"/>
        <v>N/A</v>
      </c>
      <c r="AI270" s="3" t="str">
        <f t="shared" si="131"/>
        <v>N/A</v>
      </c>
    </row>
    <row r="271" spans="1:35" x14ac:dyDescent="0.35">
      <c r="A271" t="s">
        <v>175</v>
      </c>
      <c r="B271" t="s">
        <v>214</v>
      </c>
      <c r="C271" t="s">
        <v>676</v>
      </c>
      <c r="D271" t="s">
        <v>91</v>
      </c>
      <c r="E271">
        <v>605</v>
      </c>
      <c r="F271" t="s">
        <v>1700</v>
      </c>
      <c r="G271">
        <v>0.14000000000000001</v>
      </c>
      <c r="H271" t="s">
        <v>1197</v>
      </c>
      <c r="I271" s="3" t="str">
        <f t="shared" si="132"/>
        <v>not eligible</v>
      </c>
      <c r="J271" s="3" t="str">
        <f t="shared" si="133"/>
        <v>N/A</v>
      </c>
      <c r="K271" s="3" t="str">
        <f t="shared" si="134"/>
        <v>not eligible</v>
      </c>
      <c r="L271" s="3" t="str">
        <f t="shared" si="108"/>
        <v>not eligible</v>
      </c>
      <c r="M271" s="3" t="str">
        <f t="shared" si="109"/>
        <v>not eligible</v>
      </c>
      <c r="N271" s="3" t="str">
        <f t="shared" si="110"/>
        <v>not eligible</v>
      </c>
      <c r="O271" s="3" t="str">
        <f t="shared" si="111"/>
        <v>not eligible</v>
      </c>
      <c r="P271" s="3" t="str">
        <f t="shared" si="112"/>
        <v>N/A</v>
      </c>
      <c r="Q271" s="3" t="str">
        <f t="shared" si="113"/>
        <v>N/A</v>
      </c>
      <c r="R271" s="3" t="str">
        <f t="shared" si="114"/>
        <v>N/A</v>
      </c>
      <c r="S271" s="3" t="str">
        <f t="shared" si="115"/>
        <v>N/A</v>
      </c>
      <c r="T271" s="3" t="str">
        <f t="shared" si="116"/>
        <v>N/A</v>
      </c>
      <c r="U271" s="3" t="str">
        <f t="shared" si="117"/>
        <v>N/A</v>
      </c>
      <c r="V271" s="3" t="str">
        <f t="shared" si="118"/>
        <v>N/A</v>
      </c>
      <c r="W271" s="3" t="str">
        <f t="shared" si="119"/>
        <v>N/A</v>
      </c>
      <c r="X271" s="3" t="str">
        <f t="shared" si="120"/>
        <v>N/A</v>
      </c>
      <c r="Y271" s="3" t="str">
        <f t="shared" si="121"/>
        <v>N/A</v>
      </c>
      <c r="Z271" s="3" t="str">
        <f t="shared" si="122"/>
        <v>N/A</v>
      </c>
      <c r="AA271" s="3" t="str">
        <f t="shared" si="123"/>
        <v>N/A</v>
      </c>
      <c r="AB271" s="3" t="str">
        <f t="shared" si="124"/>
        <v>N/A</v>
      </c>
      <c r="AC271" s="3" t="str">
        <f t="shared" si="125"/>
        <v>N/A</v>
      </c>
      <c r="AD271" s="3" t="str">
        <f t="shared" si="126"/>
        <v>N/A</v>
      </c>
      <c r="AE271" s="3" t="str">
        <f t="shared" si="127"/>
        <v>N/A</v>
      </c>
      <c r="AF271" s="3" t="str">
        <f t="shared" si="128"/>
        <v>N/A</v>
      </c>
      <c r="AG271" s="3" t="str">
        <f t="shared" si="129"/>
        <v>N/A</v>
      </c>
      <c r="AH271" s="3" t="str">
        <f t="shared" si="130"/>
        <v>N/A</v>
      </c>
      <c r="AI271" s="3" t="str">
        <f t="shared" si="131"/>
        <v>N/A</v>
      </c>
    </row>
    <row r="272" spans="1:35" x14ac:dyDescent="0.35">
      <c r="A272" t="s">
        <v>175</v>
      </c>
      <c r="B272" t="s">
        <v>214</v>
      </c>
      <c r="C272" t="s">
        <v>272</v>
      </c>
      <c r="D272" t="s">
        <v>91</v>
      </c>
      <c r="E272">
        <v>551</v>
      </c>
      <c r="F272" t="s">
        <v>1689</v>
      </c>
      <c r="G272">
        <v>0.13</v>
      </c>
      <c r="H272" t="s">
        <v>1197</v>
      </c>
      <c r="I272" s="3" t="str">
        <f t="shared" si="132"/>
        <v>not eligible</v>
      </c>
      <c r="J272" s="3" t="str">
        <f t="shared" si="133"/>
        <v>N/A</v>
      </c>
      <c r="K272" s="3" t="str">
        <f t="shared" si="134"/>
        <v>not eligible</v>
      </c>
      <c r="L272" s="3" t="str">
        <f t="shared" si="108"/>
        <v>not eligible</v>
      </c>
      <c r="M272" s="3" t="str">
        <f t="shared" si="109"/>
        <v>not eligible</v>
      </c>
      <c r="N272" s="3" t="str">
        <f t="shared" si="110"/>
        <v>not eligible</v>
      </c>
      <c r="O272" s="3" t="str">
        <f t="shared" si="111"/>
        <v>not eligible</v>
      </c>
      <c r="P272" s="3" t="str">
        <f t="shared" si="112"/>
        <v>N/A</v>
      </c>
      <c r="Q272" s="3" t="str">
        <f t="shared" si="113"/>
        <v>N/A</v>
      </c>
      <c r="R272" s="3" t="str">
        <f t="shared" si="114"/>
        <v>N/A</v>
      </c>
      <c r="S272" s="3" t="str">
        <f t="shared" si="115"/>
        <v>N/A</v>
      </c>
      <c r="T272" s="3" t="str">
        <f t="shared" si="116"/>
        <v>N/A</v>
      </c>
      <c r="U272" s="3" t="str">
        <f t="shared" si="117"/>
        <v>N/A</v>
      </c>
      <c r="V272" s="3" t="str">
        <f t="shared" si="118"/>
        <v>N/A</v>
      </c>
      <c r="W272" s="3" t="str">
        <f t="shared" si="119"/>
        <v>N/A</v>
      </c>
      <c r="X272" s="3" t="str">
        <f t="shared" si="120"/>
        <v>N/A</v>
      </c>
      <c r="Y272" s="3" t="str">
        <f t="shared" si="121"/>
        <v>N/A</v>
      </c>
      <c r="Z272" s="3" t="str">
        <f t="shared" si="122"/>
        <v>N/A</v>
      </c>
      <c r="AA272" s="3" t="str">
        <f t="shared" si="123"/>
        <v>N/A</v>
      </c>
      <c r="AB272" s="3" t="str">
        <f t="shared" si="124"/>
        <v>N/A</v>
      </c>
      <c r="AC272" s="3" t="str">
        <f t="shared" si="125"/>
        <v>N/A</v>
      </c>
      <c r="AD272" s="3" t="str">
        <f t="shared" si="126"/>
        <v>N/A</v>
      </c>
      <c r="AE272" s="3" t="str">
        <f t="shared" si="127"/>
        <v>N/A</v>
      </c>
      <c r="AF272" s="3" t="str">
        <f t="shared" si="128"/>
        <v>N/A</v>
      </c>
      <c r="AG272" s="3" t="str">
        <f t="shared" si="129"/>
        <v>N/A</v>
      </c>
      <c r="AH272" s="3" t="str">
        <f t="shared" si="130"/>
        <v>N/A</v>
      </c>
      <c r="AI272" s="3" t="str">
        <f t="shared" si="131"/>
        <v>N/A</v>
      </c>
    </row>
    <row r="273" spans="1:35" x14ac:dyDescent="0.35">
      <c r="A273" t="s">
        <v>175</v>
      </c>
      <c r="B273" t="s">
        <v>214</v>
      </c>
      <c r="C273" t="s">
        <v>1103</v>
      </c>
      <c r="D273" t="s">
        <v>97</v>
      </c>
      <c r="E273" s="1">
        <v>5589</v>
      </c>
      <c r="F273" t="s">
        <v>1738</v>
      </c>
      <c r="G273">
        <v>1.3</v>
      </c>
      <c r="H273" t="s">
        <v>1197</v>
      </c>
      <c r="I273" s="3" t="str">
        <f t="shared" si="132"/>
        <v>not eligible</v>
      </c>
      <c r="J273" s="3" t="str">
        <f t="shared" si="133"/>
        <v>N/A</v>
      </c>
      <c r="K273" s="3" t="str">
        <f t="shared" si="134"/>
        <v>not eligible</v>
      </c>
      <c r="L273" s="3" t="str">
        <f t="shared" si="108"/>
        <v>not eligible</v>
      </c>
      <c r="M273" s="3" t="str">
        <f t="shared" si="109"/>
        <v>not eligible</v>
      </c>
      <c r="N273" s="3" t="str">
        <f t="shared" si="110"/>
        <v>not eligible</v>
      </c>
      <c r="O273" s="3" t="str">
        <f t="shared" si="111"/>
        <v>N/A</v>
      </c>
      <c r="P273" s="3" t="str">
        <f t="shared" si="112"/>
        <v>N/A</v>
      </c>
      <c r="Q273" s="3" t="str">
        <f t="shared" si="113"/>
        <v>N/A</v>
      </c>
      <c r="R273" s="3" t="str">
        <f t="shared" si="114"/>
        <v>N/A</v>
      </c>
      <c r="S273" s="3" t="str">
        <f t="shared" si="115"/>
        <v>N/A</v>
      </c>
      <c r="T273" s="3" t="str">
        <f t="shared" si="116"/>
        <v>N/A</v>
      </c>
      <c r="U273" s="3" t="str">
        <f t="shared" si="117"/>
        <v>N/A</v>
      </c>
      <c r="V273" s="3" t="str">
        <f t="shared" si="118"/>
        <v>N/A</v>
      </c>
      <c r="W273" s="3" t="str">
        <f t="shared" si="119"/>
        <v>N/A</v>
      </c>
      <c r="X273" s="3" t="str">
        <f t="shared" si="120"/>
        <v>N/A</v>
      </c>
      <c r="Y273" s="3" t="str">
        <f t="shared" si="121"/>
        <v>N/A</v>
      </c>
      <c r="Z273" s="3" t="str">
        <f t="shared" si="122"/>
        <v>N/A</v>
      </c>
      <c r="AA273" s="3" t="str">
        <f t="shared" si="123"/>
        <v>N/A</v>
      </c>
      <c r="AB273" s="3" t="str">
        <f t="shared" si="124"/>
        <v>N/A</v>
      </c>
      <c r="AC273" s="3" t="str">
        <f t="shared" si="125"/>
        <v>N/A</v>
      </c>
      <c r="AD273" s="3" t="str">
        <f t="shared" si="126"/>
        <v>N/A</v>
      </c>
      <c r="AE273" s="3" t="str">
        <f t="shared" si="127"/>
        <v>not eligible</v>
      </c>
      <c r="AF273" s="3" t="str">
        <f t="shared" si="128"/>
        <v>N/A</v>
      </c>
      <c r="AG273" s="3" t="str">
        <f t="shared" si="129"/>
        <v>N/A</v>
      </c>
      <c r="AH273" s="3" t="str">
        <f t="shared" si="130"/>
        <v>N/A</v>
      </c>
      <c r="AI273" s="3" t="str">
        <f t="shared" si="131"/>
        <v>N/A</v>
      </c>
    </row>
    <row r="274" spans="1:35" x14ac:dyDescent="0.35">
      <c r="A274" t="s">
        <v>175</v>
      </c>
      <c r="B274" t="s">
        <v>214</v>
      </c>
      <c r="C274" t="s">
        <v>434</v>
      </c>
      <c r="D274" t="s">
        <v>97</v>
      </c>
      <c r="E274">
        <v>87</v>
      </c>
      <c r="F274" t="s">
        <v>1673</v>
      </c>
      <c r="G274">
        <v>0.02</v>
      </c>
      <c r="H274" t="s">
        <v>1197</v>
      </c>
      <c r="I274" s="3" t="str">
        <f t="shared" si="132"/>
        <v>not eligible</v>
      </c>
      <c r="J274" s="3" t="str">
        <f t="shared" si="133"/>
        <v>N/A</v>
      </c>
      <c r="K274" s="3" t="str">
        <f t="shared" si="134"/>
        <v>not eligible</v>
      </c>
      <c r="L274" s="3" t="str">
        <f t="shared" si="108"/>
        <v>not eligible</v>
      </c>
      <c r="M274" s="3" t="str">
        <f t="shared" si="109"/>
        <v>not eligible</v>
      </c>
      <c r="N274" s="3" t="str">
        <f t="shared" si="110"/>
        <v>not eligible</v>
      </c>
      <c r="O274" s="3" t="str">
        <f t="shared" si="111"/>
        <v>N/A</v>
      </c>
      <c r="P274" s="3" t="str">
        <f t="shared" si="112"/>
        <v>N/A</v>
      </c>
      <c r="Q274" s="3" t="str">
        <f t="shared" si="113"/>
        <v>N/A</v>
      </c>
      <c r="R274" s="3" t="str">
        <f t="shared" si="114"/>
        <v>N/A</v>
      </c>
      <c r="S274" s="3" t="str">
        <f t="shared" si="115"/>
        <v>N/A</v>
      </c>
      <c r="T274" s="3" t="str">
        <f t="shared" si="116"/>
        <v>N/A</v>
      </c>
      <c r="U274" s="3" t="str">
        <f t="shared" si="117"/>
        <v>N/A</v>
      </c>
      <c r="V274" s="3" t="str">
        <f t="shared" si="118"/>
        <v>N/A</v>
      </c>
      <c r="W274" s="3" t="str">
        <f t="shared" si="119"/>
        <v>N/A</v>
      </c>
      <c r="X274" s="3" t="str">
        <f t="shared" si="120"/>
        <v>N/A</v>
      </c>
      <c r="Y274" s="3" t="str">
        <f t="shared" si="121"/>
        <v>N/A</v>
      </c>
      <c r="Z274" s="3" t="str">
        <f t="shared" si="122"/>
        <v>N/A</v>
      </c>
      <c r="AA274" s="3" t="str">
        <f t="shared" si="123"/>
        <v>N/A</v>
      </c>
      <c r="AB274" s="3" t="str">
        <f t="shared" si="124"/>
        <v>N/A</v>
      </c>
      <c r="AC274" s="3" t="str">
        <f t="shared" si="125"/>
        <v>N/A</v>
      </c>
      <c r="AD274" s="3" t="str">
        <f t="shared" si="126"/>
        <v>N/A</v>
      </c>
      <c r="AE274" s="3" t="str">
        <f t="shared" si="127"/>
        <v>not eligible</v>
      </c>
      <c r="AF274" s="3" t="str">
        <f t="shared" si="128"/>
        <v>N/A</v>
      </c>
      <c r="AG274" s="3" t="str">
        <f t="shared" si="129"/>
        <v>N/A</v>
      </c>
      <c r="AH274" s="3" t="str">
        <f t="shared" si="130"/>
        <v>N/A</v>
      </c>
      <c r="AI274" s="3" t="str">
        <f t="shared" si="131"/>
        <v>N/A</v>
      </c>
    </row>
    <row r="275" spans="1:35" x14ac:dyDescent="0.35">
      <c r="A275" t="s">
        <v>175</v>
      </c>
      <c r="B275" t="s">
        <v>214</v>
      </c>
      <c r="C275" t="s">
        <v>591</v>
      </c>
      <c r="D275" t="s">
        <v>133</v>
      </c>
      <c r="E275" s="1">
        <v>5404</v>
      </c>
      <c r="F275" t="s">
        <v>1760</v>
      </c>
      <c r="G275">
        <v>1.26</v>
      </c>
      <c r="H275" t="s">
        <v>187</v>
      </c>
      <c r="I275" s="3" t="str">
        <f t="shared" si="132"/>
        <v>not eligible</v>
      </c>
      <c r="J275" s="3">
        <f t="shared" si="133"/>
        <v>16536.240000000002</v>
      </c>
      <c r="K275" s="3">
        <f t="shared" si="134"/>
        <v>16212</v>
      </c>
      <c r="L275" s="3">
        <f t="shared" si="108"/>
        <v>16536.240000000002</v>
      </c>
      <c r="M275" s="3">
        <f t="shared" si="109"/>
        <v>16860.48</v>
      </c>
      <c r="N275" s="3">
        <f t="shared" si="110"/>
        <v>17076.64</v>
      </c>
      <c r="O275" s="3" t="str">
        <f t="shared" si="111"/>
        <v>N/A</v>
      </c>
      <c r="P275" s="3" t="str">
        <f t="shared" si="112"/>
        <v>N/A</v>
      </c>
      <c r="Q275" s="3" t="str">
        <f t="shared" si="113"/>
        <v>N/A</v>
      </c>
      <c r="R275" s="3" t="str">
        <f t="shared" si="114"/>
        <v>N/A</v>
      </c>
      <c r="S275" s="3" t="str">
        <f t="shared" si="115"/>
        <v>N/A</v>
      </c>
      <c r="T275" s="3" t="str">
        <f t="shared" si="116"/>
        <v>N/A</v>
      </c>
      <c r="U275" s="3" t="str">
        <f t="shared" si="117"/>
        <v>N/A</v>
      </c>
      <c r="V275" s="3" t="str">
        <f t="shared" si="118"/>
        <v>N/A</v>
      </c>
      <c r="W275" s="3" t="str">
        <f t="shared" si="119"/>
        <v>N/A</v>
      </c>
      <c r="X275" s="3">
        <f t="shared" si="120"/>
        <v>16536.240000000002</v>
      </c>
      <c r="Y275" s="3" t="str">
        <f t="shared" si="121"/>
        <v>N/A</v>
      </c>
      <c r="Z275" s="3" t="str">
        <f t="shared" si="122"/>
        <v>N/A</v>
      </c>
      <c r="AA275" s="3" t="str">
        <f t="shared" si="123"/>
        <v>N/A</v>
      </c>
      <c r="AB275" s="3" t="str">
        <f t="shared" si="124"/>
        <v>N/A</v>
      </c>
      <c r="AC275" s="3" t="str">
        <f t="shared" si="125"/>
        <v>N/A</v>
      </c>
      <c r="AD275" s="3" t="str">
        <f t="shared" si="126"/>
        <v>N/A</v>
      </c>
      <c r="AE275" s="3" t="str">
        <f t="shared" si="127"/>
        <v>N/A</v>
      </c>
      <c r="AF275" s="3" t="str">
        <f t="shared" si="128"/>
        <v>N/A</v>
      </c>
      <c r="AG275" s="3" t="str">
        <f t="shared" si="129"/>
        <v>N/A</v>
      </c>
      <c r="AH275" s="3" t="str">
        <f t="shared" si="130"/>
        <v>N/A</v>
      </c>
      <c r="AI275" s="3" t="str">
        <f t="shared" si="131"/>
        <v>N/A</v>
      </c>
    </row>
    <row r="276" spans="1:35" x14ac:dyDescent="0.35">
      <c r="A276" t="s">
        <v>175</v>
      </c>
      <c r="B276" t="s">
        <v>214</v>
      </c>
      <c r="C276" t="s">
        <v>618</v>
      </c>
      <c r="D276" t="s">
        <v>133</v>
      </c>
      <c r="E276">
        <v>254</v>
      </c>
      <c r="F276" t="s">
        <v>1665</v>
      </c>
      <c r="G276">
        <v>0.06</v>
      </c>
      <c r="H276" t="s">
        <v>1197</v>
      </c>
      <c r="I276" s="3" t="str">
        <f t="shared" si="132"/>
        <v>not eligible</v>
      </c>
      <c r="J276" s="3" t="str">
        <f t="shared" si="133"/>
        <v>N/A</v>
      </c>
      <c r="K276" s="3" t="str">
        <f t="shared" si="134"/>
        <v>not eligible</v>
      </c>
      <c r="L276" s="3" t="str">
        <f t="shared" si="108"/>
        <v>not eligible</v>
      </c>
      <c r="M276" s="3" t="str">
        <f t="shared" si="109"/>
        <v>not eligible</v>
      </c>
      <c r="N276" s="3" t="str">
        <f t="shared" si="110"/>
        <v>not eligible</v>
      </c>
      <c r="O276" s="3" t="str">
        <f t="shared" si="111"/>
        <v>N/A</v>
      </c>
      <c r="P276" s="3" t="str">
        <f t="shared" si="112"/>
        <v>N/A</v>
      </c>
      <c r="Q276" s="3" t="str">
        <f t="shared" si="113"/>
        <v>N/A</v>
      </c>
      <c r="R276" s="3" t="str">
        <f t="shared" si="114"/>
        <v>N/A</v>
      </c>
      <c r="S276" s="3" t="str">
        <f t="shared" si="115"/>
        <v>N/A</v>
      </c>
      <c r="T276" s="3" t="str">
        <f t="shared" si="116"/>
        <v>N/A</v>
      </c>
      <c r="U276" s="3" t="str">
        <f t="shared" si="117"/>
        <v>N/A</v>
      </c>
      <c r="V276" s="3" t="str">
        <f t="shared" si="118"/>
        <v>N/A</v>
      </c>
      <c r="W276" s="3" t="str">
        <f t="shared" si="119"/>
        <v>N/A</v>
      </c>
      <c r="X276" s="3" t="str">
        <f t="shared" si="120"/>
        <v>not eligible</v>
      </c>
      <c r="Y276" s="3" t="str">
        <f t="shared" si="121"/>
        <v>N/A</v>
      </c>
      <c r="Z276" s="3" t="str">
        <f t="shared" si="122"/>
        <v>N/A</v>
      </c>
      <c r="AA276" s="3" t="str">
        <f t="shared" si="123"/>
        <v>N/A</v>
      </c>
      <c r="AB276" s="3" t="str">
        <f t="shared" si="124"/>
        <v>N/A</v>
      </c>
      <c r="AC276" s="3" t="str">
        <f t="shared" si="125"/>
        <v>N/A</v>
      </c>
      <c r="AD276" s="3" t="str">
        <f t="shared" si="126"/>
        <v>N/A</v>
      </c>
      <c r="AE276" s="3" t="str">
        <f t="shared" si="127"/>
        <v>N/A</v>
      </c>
      <c r="AF276" s="3" t="str">
        <f t="shared" si="128"/>
        <v>N/A</v>
      </c>
      <c r="AG276" s="3" t="str">
        <f t="shared" si="129"/>
        <v>N/A</v>
      </c>
      <c r="AH276" s="3" t="str">
        <f t="shared" si="130"/>
        <v>N/A</v>
      </c>
      <c r="AI276" s="3" t="str">
        <f t="shared" si="131"/>
        <v>N/A</v>
      </c>
    </row>
    <row r="277" spans="1:35" x14ac:dyDescent="0.35">
      <c r="A277" t="s">
        <v>175</v>
      </c>
      <c r="B277" t="s">
        <v>214</v>
      </c>
      <c r="C277" t="s">
        <v>798</v>
      </c>
      <c r="D277" t="s">
        <v>107</v>
      </c>
      <c r="E277" s="1">
        <v>8334</v>
      </c>
      <c r="F277" t="s">
        <v>1730</v>
      </c>
      <c r="G277">
        <v>1.94</v>
      </c>
      <c r="H277" t="s">
        <v>1197</v>
      </c>
      <c r="I277" s="3" t="str">
        <f t="shared" si="132"/>
        <v>not eligible</v>
      </c>
      <c r="J277" s="3" t="str">
        <f t="shared" si="133"/>
        <v>N/A</v>
      </c>
      <c r="K277" s="3" t="str">
        <f t="shared" si="134"/>
        <v>not eligible</v>
      </c>
      <c r="L277" s="3" t="str">
        <f t="shared" si="108"/>
        <v>not eligible</v>
      </c>
      <c r="M277" s="3" t="str">
        <f t="shared" si="109"/>
        <v>not eligible</v>
      </c>
      <c r="N277" s="3" t="str">
        <f t="shared" si="110"/>
        <v>not eligible</v>
      </c>
      <c r="O277" s="3" t="str">
        <f t="shared" si="111"/>
        <v>N/A</v>
      </c>
      <c r="P277" s="3" t="str">
        <f t="shared" si="112"/>
        <v>N/A</v>
      </c>
      <c r="Q277" s="3" t="str">
        <f t="shared" si="113"/>
        <v>N/A</v>
      </c>
      <c r="R277" s="3" t="str">
        <f t="shared" si="114"/>
        <v>N/A</v>
      </c>
      <c r="S277" s="3" t="str">
        <f t="shared" si="115"/>
        <v>N/A</v>
      </c>
      <c r="T277" s="3" t="str">
        <f t="shared" si="116"/>
        <v>N/A</v>
      </c>
      <c r="U277" s="3" t="str">
        <f t="shared" si="117"/>
        <v>not eligible</v>
      </c>
      <c r="V277" s="3" t="str">
        <f t="shared" si="118"/>
        <v>N/A</v>
      </c>
      <c r="W277" s="3" t="str">
        <f t="shared" si="119"/>
        <v>N/A</v>
      </c>
      <c r="X277" s="3" t="str">
        <f t="shared" si="120"/>
        <v>N/A</v>
      </c>
      <c r="Y277" s="3" t="str">
        <f t="shared" si="121"/>
        <v>N/A</v>
      </c>
      <c r="Z277" s="3" t="str">
        <f t="shared" si="122"/>
        <v>N/A</v>
      </c>
      <c r="AA277" s="3" t="str">
        <f t="shared" si="123"/>
        <v>N/A</v>
      </c>
      <c r="AB277" s="3" t="str">
        <f t="shared" si="124"/>
        <v>N/A</v>
      </c>
      <c r="AC277" s="3" t="str">
        <f t="shared" si="125"/>
        <v>N/A</v>
      </c>
      <c r="AD277" s="3" t="str">
        <f t="shared" si="126"/>
        <v>N/A</v>
      </c>
      <c r="AE277" s="3" t="str">
        <f t="shared" si="127"/>
        <v>N/A</v>
      </c>
      <c r="AF277" s="3" t="str">
        <f t="shared" si="128"/>
        <v>N/A</v>
      </c>
      <c r="AG277" s="3" t="str">
        <f t="shared" si="129"/>
        <v>N/A</v>
      </c>
      <c r="AH277" s="3" t="str">
        <f t="shared" si="130"/>
        <v>N/A</v>
      </c>
      <c r="AI277" s="3" t="str">
        <f t="shared" si="131"/>
        <v>N/A</v>
      </c>
    </row>
    <row r="278" spans="1:35" x14ac:dyDescent="0.35">
      <c r="A278" t="s">
        <v>175</v>
      </c>
      <c r="B278" t="s">
        <v>214</v>
      </c>
      <c r="C278" t="s">
        <v>833</v>
      </c>
      <c r="D278" t="s">
        <v>107</v>
      </c>
      <c r="E278">
        <v>301</v>
      </c>
      <c r="F278" t="s">
        <v>1695</v>
      </c>
      <c r="G278">
        <v>7.0000000000000007E-2</v>
      </c>
      <c r="H278" t="s">
        <v>1197</v>
      </c>
      <c r="I278" s="3" t="str">
        <f t="shared" si="132"/>
        <v>not eligible</v>
      </c>
      <c r="J278" s="3" t="str">
        <f t="shared" si="133"/>
        <v>N/A</v>
      </c>
      <c r="K278" s="3" t="str">
        <f t="shared" si="134"/>
        <v>not eligible</v>
      </c>
      <c r="L278" s="3" t="str">
        <f t="shared" si="108"/>
        <v>not eligible</v>
      </c>
      <c r="M278" s="3" t="str">
        <f t="shared" si="109"/>
        <v>not eligible</v>
      </c>
      <c r="N278" s="3" t="str">
        <f t="shared" si="110"/>
        <v>not eligible</v>
      </c>
      <c r="O278" s="3" t="str">
        <f t="shared" si="111"/>
        <v>N/A</v>
      </c>
      <c r="P278" s="3" t="str">
        <f t="shared" si="112"/>
        <v>N/A</v>
      </c>
      <c r="Q278" s="3" t="str">
        <f t="shared" si="113"/>
        <v>N/A</v>
      </c>
      <c r="R278" s="3" t="str">
        <f t="shared" si="114"/>
        <v>N/A</v>
      </c>
      <c r="S278" s="3" t="str">
        <f t="shared" si="115"/>
        <v>N/A</v>
      </c>
      <c r="T278" s="3" t="str">
        <f t="shared" si="116"/>
        <v>N/A</v>
      </c>
      <c r="U278" s="3" t="str">
        <f t="shared" si="117"/>
        <v>not eligible</v>
      </c>
      <c r="V278" s="3" t="str">
        <f t="shared" si="118"/>
        <v>N/A</v>
      </c>
      <c r="W278" s="3" t="str">
        <f t="shared" si="119"/>
        <v>N/A</v>
      </c>
      <c r="X278" s="3" t="str">
        <f t="shared" si="120"/>
        <v>N/A</v>
      </c>
      <c r="Y278" s="3" t="str">
        <f t="shared" si="121"/>
        <v>N/A</v>
      </c>
      <c r="Z278" s="3" t="str">
        <f t="shared" si="122"/>
        <v>N/A</v>
      </c>
      <c r="AA278" s="3" t="str">
        <f t="shared" si="123"/>
        <v>N/A</v>
      </c>
      <c r="AB278" s="3" t="str">
        <f t="shared" si="124"/>
        <v>N/A</v>
      </c>
      <c r="AC278" s="3" t="str">
        <f t="shared" si="125"/>
        <v>N/A</v>
      </c>
      <c r="AD278" s="3" t="str">
        <f t="shared" si="126"/>
        <v>N/A</v>
      </c>
      <c r="AE278" s="3" t="str">
        <f t="shared" si="127"/>
        <v>N/A</v>
      </c>
      <c r="AF278" s="3" t="str">
        <f t="shared" si="128"/>
        <v>N/A</v>
      </c>
      <c r="AG278" s="3" t="str">
        <f t="shared" si="129"/>
        <v>N/A</v>
      </c>
      <c r="AH278" s="3" t="str">
        <f t="shared" si="130"/>
        <v>N/A</v>
      </c>
      <c r="AI278" s="3" t="str">
        <f t="shared" si="131"/>
        <v>N/A</v>
      </c>
    </row>
    <row r="279" spans="1:35" x14ac:dyDescent="0.35">
      <c r="A279" t="s">
        <v>175</v>
      </c>
      <c r="B279" t="s">
        <v>214</v>
      </c>
      <c r="C279" t="s">
        <v>846</v>
      </c>
      <c r="D279" t="s">
        <v>102</v>
      </c>
      <c r="E279" s="1">
        <v>6075</v>
      </c>
      <c r="F279" t="s">
        <v>1554</v>
      </c>
      <c r="G279">
        <v>1.41</v>
      </c>
      <c r="H279" t="s">
        <v>1197</v>
      </c>
      <c r="I279" s="3" t="str">
        <f t="shared" si="132"/>
        <v>not eligible</v>
      </c>
      <c r="J279" s="3" t="str">
        <f t="shared" si="133"/>
        <v>N/A</v>
      </c>
      <c r="K279" s="3" t="str">
        <f t="shared" si="134"/>
        <v>not eligible</v>
      </c>
      <c r="L279" s="3" t="str">
        <f t="shared" si="108"/>
        <v>not eligible</v>
      </c>
      <c r="M279" s="3" t="str">
        <f t="shared" si="109"/>
        <v>not eligible</v>
      </c>
      <c r="N279" s="3" t="str">
        <f t="shared" si="110"/>
        <v>not eligible</v>
      </c>
      <c r="O279" s="3" t="str">
        <f t="shared" si="111"/>
        <v>N/A</v>
      </c>
      <c r="P279" s="3" t="str">
        <f t="shared" si="112"/>
        <v>N/A</v>
      </c>
      <c r="Q279" s="3" t="str">
        <f t="shared" si="113"/>
        <v>not eligible</v>
      </c>
      <c r="R279" s="3" t="str">
        <f t="shared" si="114"/>
        <v>N/A</v>
      </c>
      <c r="S279" s="3" t="str">
        <f t="shared" si="115"/>
        <v>N/A</v>
      </c>
      <c r="T279" s="3" t="str">
        <f t="shared" si="116"/>
        <v>N/A</v>
      </c>
      <c r="U279" s="3" t="str">
        <f t="shared" si="117"/>
        <v>N/A</v>
      </c>
      <c r="V279" s="3" t="str">
        <f t="shared" si="118"/>
        <v>N/A</v>
      </c>
      <c r="W279" s="3" t="str">
        <f t="shared" si="119"/>
        <v>N/A</v>
      </c>
      <c r="X279" s="3" t="str">
        <f t="shared" si="120"/>
        <v>N/A</v>
      </c>
      <c r="Y279" s="3" t="str">
        <f t="shared" si="121"/>
        <v>N/A</v>
      </c>
      <c r="Z279" s="3" t="str">
        <f t="shared" si="122"/>
        <v>N/A</v>
      </c>
      <c r="AA279" s="3" t="str">
        <f t="shared" si="123"/>
        <v>N/A</v>
      </c>
      <c r="AB279" s="3" t="str">
        <f t="shared" si="124"/>
        <v>N/A</v>
      </c>
      <c r="AC279" s="3" t="str">
        <f t="shared" si="125"/>
        <v>N/A</v>
      </c>
      <c r="AD279" s="3" t="str">
        <f t="shared" si="126"/>
        <v>N/A</v>
      </c>
      <c r="AE279" s="3" t="str">
        <f t="shared" si="127"/>
        <v>N/A</v>
      </c>
      <c r="AF279" s="3" t="str">
        <f t="shared" si="128"/>
        <v>N/A</v>
      </c>
      <c r="AG279" s="3" t="str">
        <f t="shared" si="129"/>
        <v>N/A</v>
      </c>
      <c r="AH279" s="3" t="str">
        <f t="shared" si="130"/>
        <v>N/A</v>
      </c>
      <c r="AI279" s="3" t="str">
        <f t="shared" si="131"/>
        <v>N/A</v>
      </c>
    </row>
    <row r="280" spans="1:35" x14ac:dyDescent="0.35">
      <c r="A280" t="s">
        <v>175</v>
      </c>
      <c r="B280" t="s">
        <v>214</v>
      </c>
      <c r="C280" t="s">
        <v>454</v>
      </c>
      <c r="D280" t="s">
        <v>102</v>
      </c>
      <c r="E280">
        <v>107</v>
      </c>
      <c r="F280" t="s">
        <v>1673</v>
      </c>
      <c r="G280">
        <v>0.02</v>
      </c>
      <c r="H280" t="s">
        <v>1197</v>
      </c>
      <c r="I280" s="3" t="str">
        <f t="shared" si="132"/>
        <v>not eligible</v>
      </c>
      <c r="J280" s="3" t="str">
        <f t="shared" si="133"/>
        <v>N/A</v>
      </c>
      <c r="K280" s="3" t="str">
        <f t="shared" si="134"/>
        <v>not eligible</v>
      </c>
      <c r="L280" s="3" t="str">
        <f t="shared" si="108"/>
        <v>not eligible</v>
      </c>
      <c r="M280" s="3" t="str">
        <f t="shared" si="109"/>
        <v>not eligible</v>
      </c>
      <c r="N280" s="3" t="str">
        <f t="shared" si="110"/>
        <v>not eligible</v>
      </c>
      <c r="O280" s="3" t="str">
        <f t="shared" si="111"/>
        <v>N/A</v>
      </c>
      <c r="P280" s="3" t="str">
        <f t="shared" si="112"/>
        <v>N/A</v>
      </c>
      <c r="Q280" s="3" t="str">
        <f t="shared" si="113"/>
        <v>not eligible</v>
      </c>
      <c r="R280" s="3" t="str">
        <f t="shared" si="114"/>
        <v>N/A</v>
      </c>
      <c r="S280" s="3" t="str">
        <f t="shared" si="115"/>
        <v>N/A</v>
      </c>
      <c r="T280" s="3" t="str">
        <f t="shared" si="116"/>
        <v>N/A</v>
      </c>
      <c r="U280" s="3" t="str">
        <f t="shared" si="117"/>
        <v>N/A</v>
      </c>
      <c r="V280" s="3" t="str">
        <f t="shared" si="118"/>
        <v>N/A</v>
      </c>
      <c r="W280" s="3" t="str">
        <f t="shared" si="119"/>
        <v>N/A</v>
      </c>
      <c r="X280" s="3" t="str">
        <f t="shared" si="120"/>
        <v>N/A</v>
      </c>
      <c r="Y280" s="3" t="str">
        <f t="shared" si="121"/>
        <v>N/A</v>
      </c>
      <c r="Z280" s="3" t="str">
        <f t="shared" si="122"/>
        <v>N/A</v>
      </c>
      <c r="AA280" s="3" t="str">
        <f t="shared" si="123"/>
        <v>N/A</v>
      </c>
      <c r="AB280" s="3" t="str">
        <f t="shared" si="124"/>
        <v>N/A</v>
      </c>
      <c r="AC280" s="3" t="str">
        <f t="shared" si="125"/>
        <v>N/A</v>
      </c>
      <c r="AD280" s="3" t="str">
        <f t="shared" si="126"/>
        <v>N/A</v>
      </c>
      <c r="AE280" s="3" t="str">
        <f t="shared" si="127"/>
        <v>N/A</v>
      </c>
      <c r="AF280" s="3" t="str">
        <f t="shared" si="128"/>
        <v>N/A</v>
      </c>
      <c r="AG280" s="3" t="str">
        <f t="shared" si="129"/>
        <v>N/A</v>
      </c>
      <c r="AH280" s="3" t="str">
        <f t="shared" si="130"/>
        <v>N/A</v>
      </c>
      <c r="AI280" s="3" t="str">
        <f t="shared" si="131"/>
        <v>N/A</v>
      </c>
    </row>
    <row r="281" spans="1:35" x14ac:dyDescent="0.35">
      <c r="A281" t="s">
        <v>175</v>
      </c>
      <c r="B281" t="s">
        <v>214</v>
      </c>
      <c r="C281" t="s">
        <v>987</v>
      </c>
      <c r="D281" t="s">
        <v>86</v>
      </c>
      <c r="E281" s="1">
        <v>8976</v>
      </c>
      <c r="F281" t="s">
        <v>1613</v>
      </c>
      <c r="G281">
        <v>2.09</v>
      </c>
      <c r="H281" t="s">
        <v>1197</v>
      </c>
      <c r="I281" s="3" t="str">
        <f t="shared" si="132"/>
        <v>not eligible</v>
      </c>
      <c r="J281" s="3" t="str">
        <f t="shared" si="133"/>
        <v>N/A</v>
      </c>
      <c r="K281" s="3" t="str">
        <f t="shared" si="134"/>
        <v>not eligible</v>
      </c>
      <c r="L281" s="3" t="str">
        <f t="shared" si="108"/>
        <v>not eligible</v>
      </c>
      <c r="M281" s="3" t="str">
        <f t="shared" si="109"/>
        <v>not eligible</v>
      </c>
      <c r="N281" s="3" t="str">
        <f t="shared" si="110"/>
        <v>not eligible</v>
      </c>
      <c r="O281" s="3" t="str">
        <f t="shared" si="111"/>
        <v>N/A</v>
      </c>
      <c r="P281" s="3" t="str">
        <f t="shared" si="112"/>
        <v>N/A</v>
      </c>
      <c r="Q281" s="3" t="str">
        <f t="shared" si="113"/>
        <v>N/A</v>
      </c>
      <c r="R281" s="3" t="str">
        <f t="shared" si="114"/>
        <v>N/A</v>
      </c>
      <c r="S281" s="3" t="str">
        <f t="shared" si="115"/>
        <v>not eligible</v>
      </c>
      <c r="T281" s="3" t="str">
        <f t="shared" si="116"/>
        <v>N/A</v>
      </c>
      <c r="U281" s="3" t="str">
        <f t="shared" si="117"/>
        <v>N/A</v>
      </c>
      <c r="V281" s="3" t="str">
        <f t="shared" si="118"/>
        <v>N/A</v>
      </c>
      <c r="W281" s="3" t="str">
        <f t="shared" si="119"/>
        <v>N/A</v>
      </c>
      <c r="X281" s="3" t="str">
        <f t="shared" si="120"/>
        <v>N/A</v>
      </c>
      <c r="Y281" s="3" t="str">
        <f t="shared" si="121"/>
        <v>N/A</v>
      </c>
      <c r="Z281" s="3" t="str">
        <f t="shared" si="122"/>
        <v>N/A</v>
      </c>
      <c r="AA281" s="3" t="str">
        <f t="shared" si="123"/>
        <v>N/A</v>
      </c>
      <c r="AB281" s="3" t="str">
        <f t="shared" si="124"/>
        <v>N/A</v>
      </c>
      <c r="AC281" s="3" t="str">
        <f t="shared" si="125"/>
        <v>N/A</v>
      </c>
      <c r="AD281" s="3" t="str">
        <f t="shared" si="126"/>
        <v>N/A</v>
      </c>
      <c r="AE281" s="3" t="str">
        <f t="shared" si="127"/>
        <v>N/A</v>
      </c>
      <c r="AF281" s="3" t="str">
        <f t="shared" si="128"/>
        <v>N/A</v>
      </c>
      <c r="AG281" s="3" t="str">
        <f t="shared" si="129"/>
        <v>N/A</v>
      </c>
      <c r="AH281" s="3" t="str">
        <f t="shared" si="130"/>
        <v>N/A</v>
      </c>
      <c r="AI281" s="3" t="str">
        <f t="shared" si="131"/>
        <v>N/A</v>
      </c>
    </row>
    <row r="282" spans="1:35" x14ac:dyDescent="0.35">
      <c r="A282" t="s">
        <v>175</v>
      </c>
      <c r="B282" t="s">
        <v>214</v>
      </c>
      <c r="C282" t="s">
        <v>794</v>
      </c>
      <c r="D282" t="s">
        <v>86</v>
      </c>
      <c r="E282">
        <v>345</v>
      </c>
      <c r="F282" t="s">
        <v>1669</v>
      </c>
      <c r="G282">
        <v>0.08</v>
      </c>
      <c r="H282" t="s">
        <v>1197</v>
      </c>
      <c r="I282" s="3" t="str">
        <f t="shared" si="132"/>
        <v>not eligible</v>
      </c>
      <c r="J282" s="3" t="str">
        <f t="shared" si="133"/>
        <v>N/A</v>
      </c>
      <c r="K282" s="3" t="str">
        <f t="shared" si="134"/>
        <v>not eligible</v>
      </c>
      <c r="L282" s="3" t="str">
        <f t="shared" si="108"/>
        <v>not eligible</v>
      </c>
      <c r="M282" s="3" t="str">
        <f t="shared" si="109"/>
        <v>not eligible</v>
      </c>
      <c r="N282" s="3" t="str">
        <f t="shared" si="110"/>
        <v>not eligible</v>
      </c>
      <c r="O282" s="3" t="str">
        <f t="shared" si="111"/>
        <v>N/A</v>
      </c>
      <c r="P282" s="3" t="str">
        <f t="shared" si="112"/>
        <v>N/A</v>
      </c>
      <c r="Q282" s="3" t="str">
        <f t="shared" si="113"/>
        <v>N/A</v>
      </c>
      <c r="R282" s="3" t="str">
        <f t="shared" si="114"/>
        <v>N/A</v>
      </c>
      <c r="S282" s="3" t="str">
        <f t="shared" si="115"/>
        <v>not eligible</v>
      </c>
      <c r="T282" s="3" t="str">
        <f t="shared" si="116"/>
        <v>N/A</v>
      </c>
      <c r="U282" s="3" t="str">
        <f t="shared" si="117"/>
        <v>N/A</v>
      </c>
      <c r="V282" s="3" t="str">
        <f t="shared" si="118"/>
        <v>N/A</v>
      </c>
      <c r="W282" s="3" t="str">
        <f t="shared" si="119"/>
        <v>N/A</v>
      </c>
      <c r="X282" s="3" t="str">
        <f t="shared" si="120"/>
        <v>N/A</v>
      </c>
      <c r="Y282" s="3" t="str">
        <f t="shared" si="121"/>
        <v>N/A</v>
      </c>
      <c r="Z282" s="3" t="str">
        <f t="shared" si="122"/>
        <v>N/A</v>
      </c>
      <c r="AA282" s="3" t="str">
        <f t="shared" si="123"/>
        <v>N/A</v>
      </c>
      <c r="AB282" s="3" t="str">
        <f t="shared" si="124"/>
        <v>N/A</v>
      </c>
      <c r="AC282" s="3" t="str">
        <f t="shared" si="125"/>
        <v>N/A</v>
      </c>
      <c r="AD282" s="3" t="str">
        <f t="shared" si="126"/>
        <v>N/A</v>
      </c>
      <c r="AE282" s="3" t="str">
        <f t="shared" si="127"/>
        <v>N/A</v>
      </c>
      <c r="AF282" s="3" t="str">
        <f t="shared" si="128"/>
        <v>N/A</v>
      </c>
      <c r="AG282" s="3" t="str">
        <f t="shared" si="129"/>
        <v>N/A</v>
      </c>
      <c r="AH282" s="3" t="str">
        <f t="shared" si="130"/>
        <v>N/A</v>
      </c>
      <c r="AI282" s="3" t="str">
        <f t="shared" si="131"/>
        <v>N/A</v>
      </c>
    </row>
    <row r="283" spans="1:35" x14ac:dyDescent="0.35">
      <c r="A283" t="s">
        <v>175</v>
      </c>
      <c r="B283" t="s">
        <v>214</v>
      </c>
      <c r="C283" t="s">
        <v>678</v>
      </c>
      <c r="D283" t="s">
        <v>112</v>
      </c>
      <c r="E283" s="1">
        <v>5884</v>
      </c>
      <c r="F283" t="s">
        <v>1751</v>
      </c>
      <c r="G283">
        <v>1.37</v>
      </c>
      <c r="H283" t="s">
        <v>1197</v>
      </c>
      <c r="I283" s="3" t="str">
        <f t="shared" si="132"/>
        <v>not eligible</v>
      </c>
      <c r="J283" s="3" t="str">
        <f t="shared" si="133"/>
        <v>N/A</v>
      </c>
      <c r="K283" s="3" t="str">
        <f t="shared" si="134"/>
        <v>not eligible</v>
      </c>
      <c r="L283" s="3" t="str">
        <f t="shared" si="108"/>
        <v>not eligible</v>
      </c>
      <c r="M283" s="3" t="str">
        <f t="shared" si="109"/>
        <v>not eligible</v>
      </c>
      <c r="N283" s="3" t="str">
        <f t="shared" si="110"/>
        <v>not eligible</v>
      </c>
      <c r="O283" s="3" t="str">
        <f t="shared" si="111"/>
        <v>N/A</v>
      </c>
      <c r="P283" s="3" t="str">
        <f t="shared" si="112"/>
        <v>N/A</v>
      </c>
      <c r="Q283" s="3" t="str">
        <f t="shared" si="113"/>
        <v>N/A</v>
      </c>
      <c r="R283" s="3" t="str">
        <f t="shared" si="114"/>
        <v>not eligible</v>
      </c>
      <c r="S283" s="3" t="str">
        <f t="shared" si="115"/>
        <v>N/A</v>
      </c>
      <c r="T283" s="3" t="str">
        <f t="shared" si="116"/>
        <v>N/A</v>
      </c>
      <c r="U283" s="3" t="str">
        <f t="shared" si="117"/>
        <v>N/A</v>
      </c>
      <c r="V283" s="3" t="str">
        <f t="shared" si="118"/>
        <v>N/A</v>
      </c>
      <c r="W283" s="3" t="str">
        <f t="shared" si="119"/>
        <v>N/A</v>
      </c>
      <c r="X283" s="3" t="str">
        <f t="shared" si="120"/>
        <v>N/A</v>
      </c>
      <c r="Y283" s="3" t="str">
        <f t="shared" si="121"/>
        <v>N/A</v>
      </c>
      <c r="Z283" s="3" t="str">
        <f t="shared" si="122"/>
        <v>N/A</v>
      </c>
      <c r="AA283" s="3" t="str">
        <f t="shared" si="123"/>
        <v>N/A</v>
      </c>
      <c r="AB283" s="3" t="str">
        <f t="shared" si="124"/>
        <v>N/A</v>
      </c>
      <c r="AC283" s="3" t="str">
        <f t="shared" si="125"/>
        <v>N/A</v>
      </c>
      <c r="AD283" s="3" t="str">
        <f t="shared" si="126"/>
        <v>N/A</v>
      </c>
      <c r="AE283" s="3" t="str">
        <f t="shared" si="127"/>
        <v>N/A</v>
      </c>
      <c r="AF283" s="3" t="str">
        <f t="shared" si="128"/>
        <v>N/A</v>
      </c>
      <c r="AG283" s="3" t="str">
        <f t="shared" si="129"/>
        <v>N/A</v>
      </c>
      <c r="AH283" s="3" t="str">
        <f t="shared" si="130"/>
        <v>N/A</v>
      </c>
      <c r="AI283" s="3" t="str">
        <f t="shared" si="131"/>
        <v>N/A</v>
      </c>
    </row>
    <row r="284" spans="1:35" x14ac:dyDescent="0.35">
      <c r="A284" t="s">
        <v>175</v>
      </c>
      <c r="B284" t="s">
        <v>214</v>
      </c>
      <c r="C284" t="s">
        <v>873</v>
      </c>
      <c r="D284" t="s">
        <v>112</v>
      </c>
      <c r="E284">
        <v>64</v>
      </c>
      <c r="F284" t="s">
        <v>1671</v>
      </c>
      <c r="G284">
        <v>0.01</v>
      </c>
      <c r="H284" t="s">
        <v>1197</v>
      </c>
      <c r="I284" s="3" t="str">
        <f t="shared" si="132"/>
        <v>not eligible</v>
      </c>
      <c r="J284" s="3" t="str">
        <f t="shared" si="133"/>
        <v>N/A</v>
      </c>
      <c r="K284" s="3" t="str">
        <f t="shared" si="134"/>
        <v>not eligible</v>
      </c>
      <c r="L284" s="3" t="str">
        <f t="shared" si="108"/>
        <v>not eligible</v>
      </c>
      <c r="M284" s="3" t="str">
        <f t="shared" si="109"/>
        <v>not eligible</v>
      </c>
      <c r="N284" s="3" t="str">
        <f t="shared" si="110"/>
        <v>not eligible</v>
      </c>
      <c r="O284" s="3" t="str">
        <f t="shared" si="111"/>
        <v>N/A</v>
      </c>
      <c r="P284" s="3" t="str">
        <f t="shared" si="112"/>
        <v>N/A</v>
      </c>
      <c r="Q284" s="3" t="str">
        <f t="shared" si="113"/>
        <v>N/A</v>
      </c>
      <c r="R284" s="3" t="str">
        <f t="shared" si="114"/>
        <v>not eligible</v>
      </c>
      <c r="S284" s="3" t="str">
        <f t="shared" si="115"/>
        <v>N/A</v>
      </c>
      <c r="T284" s="3" t="str">
        <f t="shared" si="116"/>
        <v>N/A</v>
      </c>
      <c r="U284" s="3" t="str">
        <f t="shared" si="117"/>
        <v>N/A</v>
      </c>
      <c r="V284" s="3" t="str">
        <f t="shared" si="118"/>
        <v>N/A</v>
      </c>
      <c r="W284" s="3" t="str">
        <f t="shared" si="119"/>
        <v>N/A</v>
      </c>
      <c r="X284" s="3" t="str">
        <f t="shared" si="120"/>
        <v>N/A</v>
      </c>
      <c r="Y284" s="3" t="str">
        <f t="shared" si="121"/>
        <v>N/A</v>
      </c>
      <c r="Z284" s="3" t="str">
        <f t="shared" si="122"/>
        <v>N/A</v>
      </c>
      <c r="AA284" s="3" t="str">
        <f t="shared" si="123"/>
        <v>N/A</v>
      </c>
      <c r="AB284" s="3" t="str">
        <f t="shared" si="124"/>
        <v>N/A</v>
      </c>
      <c r="AC284" s="3" t="str">
        <f t="shared" si="125"/>
        <v>N/A</v>
      </c>
      <c r="AD284" s="3" t="str">
        <f t="shared" si="126"/>
        <v>N/A</v>
      </c>
      <c r="AE284" s="3" t="str">
        <f t="shared" si="127"/>
        <v>N/A</v>
      </c>
      <c r="AF284" s="3" t="str">
        <f t="shared" si="128"/>
        <v>N/A</v>
      </c>
      <c r="AG284" s="3" t="str">
        <f t="shared" si="129"/>
        <v>N/A</v>
      </c>
      <c r="AH284" s="3" t="str">
        <f t="shared" si="130"/>
        <v>N/A</v>
      </c>
      <c r="AI284" s="3" t="str">
        <f t="shared" si="131"/>
        <v>N/A</v>
      </c>
    </row>
    <row r="285" spans="1:35" x14ac:dyDescent="0.35">
      <c r="A285" t="s">
        <v>175</v>
      </c>
      <c r="B285" t="s">
        <v>214</v>
      </c>
      <c r="C285" t="s">
        <v>564</v>
      </c>
      <c r="D285" t="s">
        <v>143</v>
      </c>
      <c r="E285" s="1">
        <v>1319</v>
      </c>
      <c r="F285" t="s">
        <v>1708</v>
      </c>
      <c r="G285">
        <v>0.31</v>
      </c>
      <c r="H285" t="s">
        <v>1197</v>
      </c>
      <c r="I285" s="3" t="str">
        <f t="shared" si="132"/>
        <v>not eligible</v>
      </c>
      <c r="J285" s="3" t="str">
        <f t="shared" si="133"/>
        <v>N/A</v>
      </c>
      <c r="K285" s="3" t="str">
        <f t="shared" si="134"/>
        <v>not eligible</v>
      </c>
      <c r="L285" s="3" t="str">
        <f t="shared" si="108"/>
        <v>not eligible</v>
      </c>
      <c r="M285" s="3" t="str">
        <f t="shared" si="109"/>
        <v>not eligible</v>
      </c>
      <c r="N285" s="3" t="str">
        <f t="shared" si="110"/>
        <v>not eligible</v>
      </c>
      <c r="O285" s="3" t="str">
        <f t="shared" si="111"/>
        <v>N/A</v>
      </c>
      <c r="P285" s="3" t="str">
        <f t="shared" si="112"/>
        <v>N/A</v>
      </c>
      <c r="Q285" s="3" t="str">
        <f t="shared" si="113"/>
        <v>N/A</v>
      </c>
      <c r="R285" s="3" t="str">
        <f t="shared" si="114"/>
        <v>N/A</v>
      </c>
      <c r="S285" s="3" t="str">
        <f t="shared" si="115"/>
        <v>N/A</v>
      </c>
      <c r="T285" s="3" t="str">
        <f t="shared" si="116"/>
        <v>N/A</v>
      </c>
      <c r="U285" s="3" t="str">
        <f t="shared" si="117"/>
        <v>N/A</v>
      </c>
      <c r="V285" s="3" t="str">
        <f t="shared" si="118"/>
        <v>N/A</v>
      </c>
      <c r="W285" s="3" t="str">
        <f t="shared" si="119"/>
        <v>N/A</v>
      </c>
      <c r="X285" s="3" t="str">
        <f t="shared" si="120"/>
        <v>N/A</v>
      </c>
      <c r="Y285" s="3" t="str">
        <f t="shared" si="121"/>
        <v>not eligible</v>
      </c>
      <c r="Z285" s="3" t="str">
        <f t="shared" si="122"/>
        <v>N/A</v>
      </c>
      <c r="AA285" s="3" t="str">
        <f t="shared" si="123"/>
        <v>N/A</v>
      </c>
      <c r="AB285" s="3" t="str">
        <f t="shared" si="124"/>
        <v>N/A</v>
      </c>
      <c r="AC285" s="3" t="str">
        <f t="shared" si="125"/>
        <v>N/A</v>
      </c>
      <c r="AD285" s="3" t="str">
        <f t="shared" si="126"/>
        <v>N/A</v>
      </c>
      <c r="AE285" s="3" t="str">
        <f t="shared" si="127"/>
        <v>N/A</v>
      </c>
      <c r="AF285" s="3" t="str">
        <f t="shared" si="128"/>
        <v>N/A</v>
      </c>
      <c r="AG285" s="3" t="str">
        <f t="shared" si="129"/>
        <v>N/A</v>
      </c>
      <c r="AH285" s="3" t="str">
        <f t="shared" si="130"/>
        <v>N/A</v>
      </c>
      <c r="AI285" s="3" t="str">
        <f t="shared" si="131"/>
        <v>N/A</v>
      </c>
    </row>
    <row r="286" spans="1:35" x14ac:dyDescent="0.35">
      <c r="A286" t="s">
        <v>175</v>
      </c>
      <c r="B286" t="s">
        <v>214</v>
      </c>
      <c r="C286" t="s">
        <v>826</v>
      </c>
      <c r="D286" t="s">
        <v>143</v>
      </c>
      <c r="E286">
        <v>34</v>
      </c>
      <c r="F286" t="s">
        <v>1671</v>
      </c>
      <c r="G286">
        <v>0.01</v>
      </c>
      <c r="H286" t="s">
        <v>1197</v>
      </c>
      <c r="I286" s="3" t="str">
        <f t="shared" si="132"/>
        <v>not eligible</v>
      </c>
      <c r="J286" s="3" t="str">
        <f t="shared" si="133"/>
        <v>N/A</v>
      </c>
      <c r="K286" s="3" t="str">
        <f t="shared" si="134"/>
        <v>not eligible</v>
      </c>
      <c r="L286" s="3" t="str">
        <f t="shared" si="108"/>
        <v>not eligible</v>
      </c>
      <c r="M286" s="3" t="str">
        <f t="shared" si="109"/>
        <v>not eligible</v>
      </c>
      <c r="N286" s="3" t="str">
        <f t="shared" si="110"/>
        <v>not eligible</v>
      </c>
      <c r="O286" s="3" t="str">
        <f t="shared" si="111"/>
        <v>N/A</v>
      </c>
      <c r="P286" s="3" t="str">
        <f t="shared" si="112"/>
        <v>N/A</v>
      </c>
      <c r="Q286" s="3" t="str">
        <f t="shared" si="113"/>
        <v>N/A</v>
      </c>
      <c r="R286" s="3" t="str">
        <f t="shared" si="114"/>
        <v>N/A</v>
      </c>
      <c r="S286" s="3" t="str">
        <f t="shared" si="115"/>
        <v>N/A</v>
      </c>
      <c r="T286" s="3" t="str">
        <f t="shared" si="116"/>
        <v>N/A</v>
      </c>
      <c r="U286" s="3" t="str">
        <f t="shared" si="117"/>
        <v>N/A</v>
      </c>
      <c r="V286" s="3" t="str">
        <f t="shared" si="118"/>
        <v>N/A</v>
      </c>
      <c r="W286" s="3" t="str">
        <f t="shared" si="119"/>
        <v>N/A</v>
      </c>
      <c r="X286" s="3" t="str">
        <f t="shared" si="120"/>
        <v>N/A</v>
      </c>
      <c r="Y286" s="3" t="str">
        <f t="shared" si="121"/>
        <v>not eligible</v>
      </c>
      <c r="Z286" s="3" t="str">
        <f t="shared" si="122"/>
        <v>N/A</v>
      </c>
      <c r="AA286" s="3" t="str">
        <f t="shared" si="123"/>
        <v>N/A</v>
      </c>
      <c r="AB286" s="3" t="str">
        <f t="shared" si="124"/>
        <v>N/A</v>
      </c>
      <c r="AC286" s="3" t="str">
        <f t="shared" si="125"/>
        <v>N/A</v>
      </c>
      <c r="AD286" s="3" t="str">
        <f t="shared" si="126"/>
        <v>N/A</v>
      </c>
      <c r="AE286" s="3" t="str">
        <f t="shared" si="127"/>
        <v>N/A</v>
      </c>
      <c r="AF286" s="3" t="str">
        <f t="shared" si="128"/>
        <v>N/A</v>
      </c>
      <c r="AG286" s="3" t="str">
        <f t="shared" si="129"/>
        <v>N/A</v>
      </c>
      <c r="AH286" s="3" t="str">
        <f t="shared" si="130"/>
        <v>N/A</v>
      </c>
      <c r="AI286" s="3" t="str">
        <f t="shared" si="131"/>
        <v>N/A</v>
      </c>
    </row>
    <row r="287" spans="1:35" x14ac:dyDescent="0.35">
      <c r="A287" t="s">
        <v>175</v>
      </c>
      <c r="B287" t="s">
        <v>214</v>
      </c>
      <c r="C287" t="s">
        <v>377</v>
      </c>
      <c r="D287" t="s">
        <v>98</v>
      </c>
      <c r="E287">
        <v>685</v>
      </c>
      <c r="F287" t="s">
        <v>1680</v>
      </c>
      <c r="G287">
        <v>0.16</v>
      </c>
      <c r="H287" t="s">
        <v>1197</v>
      </c>
      <c r="I287" s="3" t="str">
        <f t="shared" si="132"/>
        <v>not eligible</v>
      </c>
      <c r="J287" s="3" t="str">
        <f t="shared" si="133"/>
        <v>N/A</v>
      </c>
      <c r="K287" s="3" t="str">
        <f t="shared" si="134"/>
        <v>not eligible</v>
      </c>
      <c r="L287" s="3" t="str">
        <f t="shared" si="108"/>
        <v>not eligible</v>
      </c>
      <c r="M287" s="3" t="str">
        <f t="shared" si="109"/>
        <v>not eligible</v>
      </c>
      <c r="N287" s="3" t="str">
        <f t="shared" si="110"/>
        <v>not eligible</v>
      </c>
      <c r="O287" s="3" t="str">
        <f t="shared" si="111"/>
        <v>N/A</v>
      </c>
      <c r="P287" s="3" t="str">
        <f t="shared" si="112"/>
        <v>N/A</v>
      </c>
      <c r="Q287" s="3" t="str">
        <f t="shared" si="113"/>
        <v>N/A</v>
      </c>
      <c r="R287" s="3" t="str">
        <f t="shared" si="114"/>
        <v>N/A</v>
      </c>
      <c r="S287" s="3" t="str">
        <f t="shared" si="115"/>
        <v>N/A</v>
      </c>
      <c r="T287" s="3" t="str">
        <f t="shared" si="116"/>
        <v>N/A</v>
      </c>
      <c r="U287" s="3" t="str">
        <f t="shared" si="117"/>
        <v>N/A</v>
      </c>
      <c r="V287" s="3" t="str">
        <f t="shared" si="118"/>
        <v>N/A</v>
      </c>
      <c r="W287" s="3" t="str">
        <f t="shared" si="119"/>
        <v>N/A</v>
      </c>
      <c r="X287" s="3" t="str">
        <f t="shared" si="120"/>
        <v>N/A</v>
      </c>
      <c r="Y287" s="3" t="str">
        <f t="shared" si="121"/>
        <v>N/A</v>
      </c>
      <c r="Z287" s="3" t="str">
        <f t="shared" si="122"/>
        <v>N/A</v>
      </c>
      <c r="AA287" s="3" t="str">
        <f t="shared" si="123"/>
        <v>not eligible</v>
      </c>
      <c r="AB287" s="3" t="str">
        <f t="shared" si="124"/>
        <v>N/A</v>
      </c>
      <c r="AC287" s="3" t="str">
        <f t="shared" si="125"/>
        <v>N/A</v>
      </c>
      <c r="AD287" s="3" t="str">
        <f t="shared" si="126"/>
        <v>N/A</v>
      </c>
      <c r="AE287" s="3" t="str">
        <f t="shared" si="127"/>
        <v>N/A</v>
      </c>
      <c r="AF287" s="3" t="str">
        <f t="shared" si="128"/>
        <v>N/A</v>
      </c>
      <c r="AG287" s="3" t="str">
        <f t="shared" si="129"/>
        <v>N/A</v>
      </c>
      <c r="AH287" s="3" t="str">
        <f t="shared" si="130"/>
        <v>N/A</v>
      </c>
      <c r="AI287" s="3" t="str">
        <f t="shared" si="131"/>
        <v>N/A</v>
      </c>
    </row>
    <row r="288" spans="1:35" x14ac:dyDescent="0.35">
      <c r="A288" t="s">
        <v>175</v>
      </c>
      <c r="B288" t="s">
        <v>214</v>
      </c>
      <c r="C288" t="s">
        <v>216</v>
      </c>
      <c r="D288" t="s">
        <v>98</v>
      </c>
      <c r="E288">
        <v>23</v>
      </c>
      <c r="F288" t="s">
        <v>1671</v>
      </c>
      <c r="G288">
        <v>0.01</v>
      </c>
      <c r="H288" t="s">
        <v>1197</v>
      </c>
      <c r="I288" s="3" t="str">
        <f t="shared" si="132"/>
        <v>not eligible</v>
      </c>
      <c r="J288" s="3" t="str">
        <f t="shared" si="133"/>
        <v>N/A</v>
      </c>
      <c r="K288" s="3" t="str">
        <f t="shared" si="134"/>
        <v>not eligible</v>
      </c>
      <c r="L288" s="3" t="str">
        <f t="shared" si="108"/>
        <v>not eligible</v>
      </c>
      <c r="M288" s="3" t="str">
        <f t="shared" si="109"/>
        <v>not eligible</v>
      </c>
      <c r="N288" s="3" t="str">
        <f t="shared" si="110"/>
        <v>not eligible</v>
      </c>
      <c r="O288" s="3" t="str">
        <f t="shared" si="111"/>
        <v>N/A</v>
      </c>
      <c r="P288" s="3" t="str">
        <f t="shared" si="112"/>
        <v>N/A</v>
      </c>
      <c r="Q288" s="3" t="str">
        <f t="shared" si="113"/>
        <v>N/A</v>
      </c>
      <c r="R288" s="3" t="str">
        <f t="shared" si="114"/>
        <v>N/A</v>
      </c>
      <c r="S288" s="3" t="str">
        <f t="shared" si="115"/>
        <v>N/A</v>
      </c>
      <c r="T288" s="3" t="str">
        <f t="shared" si="116"/>
        <v>N/A</v>
      </c>
      <c r="U288" s="3" t="str">
        <f t="shared" si="117"/>
        <v>N/A</v>
      </c>
      <c r="V288" s="3" t="str">
        <f t="shared" si="118"/>
        <v>N/A</v>
      </c>
      <c r="W288" s="3" t="str">
        <f t="shared" si="119"/>
        <v>N/A</v>
      </c>
      <c r="X288" s="3" t="str">
        <f t="shared" si="120"/>
        <v>N/A</v>
      </c>
      <c r="Y288" s="3" t="str">
        <f t="shared" si="121"/>
        <v>N/A</v>
      </c>
      <c r="Z288" s="3" t="str">
        <f t="shared" si="122"/>
        <v>N/A</v>
      </c>
      <c r="AA288" s="3" t="str">
        <f t="shared" si="123"/>
        <v>not eligible</v>
      </c>
      <c r="AB288" s="3" t="str">
        <f t="shared" si="124"/>
        <v>N/A</v>
      </c>
      <c r="AC288" s="3" t="str">
        <f t="shared" si="125"/>
        <v>N/A</v>
      </c>
      <c r="AD288" s="3" t="str">
        <f t="shared" si="126"/>
        <v>N/A</v>
      </c>
      <c r="AE288" s="3" t="str">
        <f t="shared" si="127"/>
        <v>N/A</v>
      </c>
      <c r="AF288" s="3" t="str">
        <f t="shared" si="128"/>
        <v>N/A</v>
      </c>
      <c r="AG288" s="3" t="str">
        <f t="shared" si="129"/>
        <v>N/A</v>
      </c>
      <c r="AH288" s="3" t="str">
        <f t="shared" si="130"/>
        <v>N/A</v>
      </c>
      <c r="AI288" s="3" t="str">
        <f t="shared" si="131"/>
        <v>N/A</v>
      </c>
    </row>
    <row r="289" spans="1:35" x14ac:dyDescent="0.35">
      <c r="A289" t="s">
        <v>175</v>
      </c>
      <c r="B289" t="s">
        <v>176</v>
      </c>
      <c r="C289" t="s">
        <v>412</v>
      </c>
      <c r="D289" t="s">
        <v>102</v>
      </c>
      <c r="E289" s="1">
        <v>31354</v>
      </c>
      <c r="F289" t="s">
        <v>1727</v>
      </c>
      <c r="G289">
        <v>6.77</v>
      </c>
      <c r="H289" t="s">
        <v>187</v>
      </c>
      <c r="I289" s="3">
        <f t="shared" si="132"/>
        <v>95943.24</v>
      </c>
      <c r="J289" s="3" t="str">
        <f t="shared" si="133"/>
        <v>N/A</v>
      </c>
      <c r="K289" s="3">
        <f t="shared" si="134"/>
        <v>94062</v>
      </c>
      <c r="L289" s="3">
        <f t="shared" si="108"/>
        <v>95943.24</v>
      </c>
      <c r="M289" s="3">
        <f t="shared" si="109"/>
        <v>97824.48000000001</v>
      </c>
      <c r="N289" s="3">
        <f t="shared" si="110"/>
        <v>99078.64</v>
      </c>
      <c r="O289" s="3" t="str">
        <f t="shared" si="111"/>
        <v>N/A</v>
      </c>
      <c r="P289" s="3" t="str">
        <f t="shared" si="112"/>
        <v>N/A</v>
      </c>
      <c r="Q289" s="3">
        <f t="shared" si="113"/>
        <v>95943.24</v>
      </c>
      <c r="R289" s="3" t="str">
        <f t="shared" si="114"/>
        <v>N/A</v>
      </c>
      <c r="S289" s="3" t="str">
        <f t="shared" si="115"/>
        <v>N/A</v>
      </c>
      <c r="T289" s="3" t="str">
        <f t="shared" si="116"/>
        <v>N/A</v>
      </c>
      <c r="U289" s="3" t="str">
        <f t="shared" si="117"/>
        <v>N/A</v>
      </c>
      <c r="V289" s="3" t="str">
        <f t="shared" si="118"/>
        <v>N/A</v>
      </c>
      <c r="W289" s="3" t="str">
        <f t="shared" si="119"/>
        <v>N/A</v>
      </c>
      <c r="X289" s="3" t="str">
        <f t="shared" si="120"/>
        <v>N/A</v>
      </c>
      <c r="Y289" s="3" t="str">
        <f t="shared" si="121"/>
        <v>N/A</v>
      </c>
      <c r="Z289" s="3" t="str">
        <f t="shared" si="122"/>
        <v>N/A</v>
      </c>
      <c r="AA289" s="3" t="str">
        <f t="shared" si="123"/>
        <v>N/A</v>
      </c>
      <c r="AB289" s="3" t="str">
        <f t="shared" si="124"/>
        <v>N/A</v>
      </c>
      <c r="AC289" s="3" t="str">
        <f t="shared" si="125"/>
        <v>N/A</v>
      </c>
      <c r="AD289" s="3" t="str">
        <f t="shared" si="126"/>
        <v>N/A</v>
      </c>
      <c r="AE289" s="3" t="str">
        <f t="shared" si="127"/>
        <v>N/A</v>
      </c>
      <c r="AF289" s="3" t="str">
        <f t="shared" si="128"/>
        <v>N/A</v>
      </c>
      <c r="AG289" s="3" t="str">
        <f t="shared" si="129"/>
        <v>N/A</v>
      </c>
      <c r="AH289" s="3" t="str">
        <f t="shared" si="130"/>
        <v>N/A</v>
      </c>
      <c r="AI289" s="3" t="str">
        <f t="shared" si="131"/>
        <v>N/A</v>
      </c>
    </row>
    <row r="290" spans="1:35" x14ac:dyDescent="0.35">
      <c r="A290" t="s">
        <v>175</v>
      </c>
      <c r="B290" t="s">
        <v>176</v>
      </c>
      <c r="C290" t="s">
        <v>413</v>
      </c>
      <c r="D290" t="s">
        <v>102</v>
      </c>
      <c r="E290">
        <v>228</v>
      </c>
      <c r="F290" t="s">
        <v>1663</v>
      </c>
      <c r="G290">
        <v>0.05</v>
      </c>
      <c r="H290" t="s">
        <v>1197</v>
      </c>
      <c r="I290" s="3" t="str">
        <f t="shared" si="132"/>
        <v>not eligible</v>
      </c>
      <c r="J290" s="3" t="str">
        <f t="shared" si="133"/>
        <v>N/A</v>
      </c>
      <c r="K290" s="3" t="str">
        <f t="shared" si="134"/>
        <v>not eligible</v>
      </c>
      <c r="L290" s="3" t="str">
        <f t="shared" si="108"/>
        <v>not eligible</v>
      </c>
      <c r="M290" s="3" t="str">
        <f t="shared" si="109"/>
        <v>not eligible</v>
      </c>
      <c r="N290" s="3" t="str">
        <f t="shared" si="110"/>
        <v>not eligible</v>
      </c>
      <c r="O290" s="3" t="str">
        <f t="shared" si="111"/>
        <v>N/A</v>
      </c>
      <c r="P290" s="3" t="str">
        <f t="shared" si="112"/>
        <v>N/A</v>
      </c>
      <c r="Q290" s="3" t="str">
        <f t="shared" si="113"/>
        <v>not eligible</v>
      </c>
      <c r="R290" s="3" t="str">
        <f t="shared" si="114"/>
        <v>N/A</v>
      </c>
      <c r="S290" s="3" t="str">
        <f t="shared" si="115"/>
        <v>N/A</v>
      </c>
      <c r="T290" s="3" t="str">
        <f t="shared" si="116"/>
        <v>N/A</v>
      </c>
      <c r="U290" s="3" t="str">
        <f t="shared" si="117"/>
        <v>N/A</v>
      </c>
      <c r="V290" s="3" t="str">
        <f t="shared" si="118"/>
        <v>N/A</v>
      </c>
      <c r="W290" s="3" t="str">
        <f t="shared" si="119"/>
        <v>N/A</v>
      </c>
      <c r="X290" s="3" t="str">
        <f t="shared" si="120"/>
        <v>N/A</v>
      </c>
      <c r="Y290" s="3" t="str">
        <f t="shared" si="121"/>
        <v>N/A</v>
      </c>
      <c r="Z290" s="3" t="str">
        <f t="shared" si="122"/>
        <v>N/A</v>
      </c>
      <c r="AA290" s="3" t="str">
        <f t="shared" si="123"/>
        <v>N/A</v>
      </c>
      <c r="AB290" s="3" t="str">
        <f t="shared" si="124"/>
        <v>N/A</v>
      </c>
      <c r="AC290" s="3" t="str">
        <f t="shared" si="125"/>
        <v>N/A</v>
      </c>
      <c r="AD290" s="3" t="str">
        <f t="shared" si="126"/>
        <v>N/A</v>
      </c>
      <c r="AE290" s="3" t="str">
        <f t="shared" si="127"/>
        <v>N/A</v>
      </c>
      <c r="AF290" s="3" t="str">
        <f t="shared" si="128"/>
        <v>N/A</v>
      </c>
      <c r="AG290" s="3" t="str">
        <f t="shared" si="129"/>
        <v>N/A</v>
      </c>
      <c r="AH290" s="3" t="str">
        <f t="shared" si="130"/>
        <v>N/A</v>
      </c>
      <c r="AI290" s="3" t="str">
        <f t="shared" si="131"/>
        <v>N/A</v>
      </c>
    </row>
    <row r="291" spans="1:35" x14ac:dyDescent="0.35">
      <c r="A291" t="s">
        <v>175</v>
      </c>
      <c r="B291" t="s">
        <v>176</v>
      </c>
      <c r="C291" t="s">
        <v>267</v>
      </c>
      <c r="D291" t="s">
        <v>86</v>
      </c>
      <c r="E291" s="1">
        <v>11728</v>
      </c>
      <c r="F291" t="s">
        <v>1670</v>
      </c>
      <c r="G291">
        <v>2.5299999999999998</v>
      </c>
      <c r="H291" t="s">
        <v>1197</v>
      </c>
      <c r="I291" s="3" t="str">
        <f t="shared" si="132"/>
        <v>not eligible</v>
      </c>
      <c r="J291" s="3" t="str">
        <f t="shared" si="133"/>
        <v>N/A</v>
      </c>
      <c r="K291" s="3" t="str">
        <f t="shared" si="134"/>
        <v>not eligible</v>
      </c>
      <c r="L291" s="3" t="str">
        <f t="shared" si="108"/>
        <v>not eligible</v>
      </c>
      <c r="M291" s="3" t="str">
        <f t="shared" si="109"/>
        <v>not eligible</v>
      </c>
      <c r="N291" s="3" t="str">
        <f t="shared" si="110"/>
        <v>not eligible</v>
      </c>
      <c r="O291" s="3" t="str">
        <f t="shared" si="111"/>
        <v>N/A</v>
      </c>
      <c r="P291" s="3" t="str">
        <f t="shared" si="112"/>
        <v>N/A</v>
      </c>
      <c r="Q291" s="3" t="str">
        <f t="shared" si="113"/>
        <v>N/A</v>
      </c>
      <c r="R291" s="3" t="str">
        <f t="shared" si="114"/>
        <v>N/A</v>
      </c>
      <c r="S291" s="3" t="str">
        <f t="shared" si="115"/>
        <v>not eligible</v>
      </c>
      <c r="T291" s="3" t="str">
        <f t="shared" si="116"/>
        <v>N/A</v>
      </c>
      <c r="U291" s="3" t="str">
        <f t="shared" si="117"/>
        <v>N/A</v>
      </c>
      <c r="V291" s="3" t="str">
        <f t="shared" si="118"/>
        <v>N/A</v>
      </c>
      <c r="W291" s="3" t="str">
        <f t="shared" si="119"/>
        <v>N/A</v>
      </c>
      <c r="X291" s="3" t="str">
        <f t="shared" si="120"/>
        <v>N/A</v>
      </c>
      <c r="Y291" s="3" t="str">
        <f t="shared" si="121"/>
        <v>N/A</v>
      </c>
      <c r="Z291" s="3" t="str">
        <f t="shared" si="122"/>
        <v>N/A</v>
      </c>
      <c r="AA291" s="3" t="str">
        <f t="shared" si="123"/>
        <v>N/A</v>
      </c>
      <c r="AB291" s="3" t="str">
        <f t="shared" si="124"/>
        <v>N/A</v>
      </c>
      <c r="AC291" s="3" t="str">
        <f t="shared" si="125"/>
        <v>N/A</v>
      </c>
      <c r="AD291" s="3" t="str">
        <f t="shared" si="126"/>
        <v>N/A</v>
      </c>
      <c r="AE291" s="3" t="str">
        <f t="shared" si="127"/>
        <v>N/A</v>
      </c>
      <c r="AF291" s="3" t="str">
        <f t="shared" si="128"/>
        <v>N/A</v>
      </c>
      <c r="AG291" s="3" t="str">
        <f t="shared" si="129"/>
        <v>N/A</v>
      </c>
      <c r="AH291" s="3" t="str">
        <f t="shared" si="130"/>
        <v>N/A</v>
      </c>
      <c r="AI291" s="3" t="str">
        <f t="shared" si="131"/>
        <v>N/A</v>
      </c>
    </row>
    <row r="292" spans="1:35" x14ac:dyDescent="0.35">
      <c r="A292" t="s">
        <v>175</v>
      </c>
      <c r="B292" t="s">
        <v>176</v>
      </c>
      <c r="C292" t="s">
        <v>719</v>
      </c>
      <c r="D292" t="s">
        <v>86</v>
      </c>
      <c r="E292">
        <v>279</v>
      </c>
      <c r="F292" t="s">
        <v>1665</v>
      </c>
      <c r="G292">
        <v>0.06</v>
      </c>
      <c r="H292" t="s">
        <v>1197</v>
      </c>
      <c r="I292" s="3" t="str">
        <f t="shared" si="132"/>
        <v>not eligible</v>
      </c>
      <c r="J292" s="3" t="str">
        <f t="shared" si="133"/>
        <v>N/A</v>
      </c>
      <c r="K292" s="3" t="str">
        <f t="shared" si="134"/>
        <v>not eligible</v>
      </c>
      <c r="L292" s="3" t="str">
        <f t="shared" si="108"/>
        <v>not eligible</v>
      </c>
      <c r="M292" s="3" t="str">
        <f t="shared" si="109"/>
        <v>not eligible</v>
      </c>
      <c r="N292" s="3" t="str">
        <f t="shared" si="110"/>
        <v>not eligible</v>
      </c>
      <c r="O292" s="3" t="str">
        <f t="shared" si="111"/>
        <v>N/A</v>
      </c>
      <c r="P292" s="3" t="str">
        <f t="shared" si="112"/>
        <v>N/A</v>
      </c>
      <c r="Q292" s="3" t="str">
        <f t="shared" si="113"/>
        <v>N/A</v>
      </c>
      <c r="R292" s="3" t="str">
        <f t="shared" si="114"/>
        <v>N/A</v>
      </c>
      <c r="S292" s="3" t="str">
        <f t="shared" si="115"/>
        <v>not eligible</v>
      </c>
      <c r="T292" s="3" t="str">
        <f t="shared" si="116"/>
        <v>N/A</v>
      </c>
      <c r="U292" s="3" t="str">
        <f t="shared" si="117"/>
        <v>N/A</v>
      </c>
      <c r="V292" s="3" t="str">
        <f t="shared" si="118"/>
        <v>N/A</v>
      </c>
      <c r="W292" s="3" t="str">
        <f t="shared" si="119"/>
        <v>N/A</v>
      </c>
      <c r="X292" s="3" t="str">
        <f t="shared" si="120"/>
        <v>N/A</v>
      </c>
      <c r="Y292" s="3" t="str">
        <f t="shared" si="121"/>
        <v>N/A</v>
      </c>
      <c r="Z292" s="3" t="str">
        <f t="shared" si="122"/>
        <v>N/A</v>
      </c>
      <c r="AA292" s="3" t="str">
        <f t="shared" si="123"/>
        <v>N/A</v>
      </c>
      <c r="AB292" s="3" t="str">
        <f t="shared" si="124"/>
        <v>N/A</v>
      </c>
      <c r="AC292" s="3" t="str">
        <f t="shared" si="125"/>
        <v>N/A</v>
      </c>
      <c r="AD292" s="3" t="str">
        <f t="shared" si="126"/>
        <v>N/A</v>
      </c>
      <c r="AE292" s="3" t="str">
        <f t="shared" si="127"/>
        <v>N/A</v>
      </c>
      <c r="AF292" s="3" t="str">
        <f t="shared" si="128"/>
        <v>N/A</v>
      </c>
      <c r="AG292" s="3" t="str">
        <f t="shared" si="129"/>
        <v>N/A</v>
      </c>
      <c r="AH292" s="3" t="str">
        <f t="shared" si="130"/>
        <v>N/A</v>
      </c>
      <c r="AI292" s="3" t="str">
        <f t="shared" si="131"/>
        <v>N/A</v>
      </c>
    </row>
    <row r="293" spans="1:35" x14ac:dyDescent="0.35">
      <c r="A293" t="s">
        <v>175</v>
      </c>
      <c r="B293" t="s">
        <v>176</v>
      </c>
      <c r="C293" t="s">
        <v>1124</v>
      </c>
      <c r="D293" t="s">
        <v>134</v>
      </c>
      <c r="E293">
        <v>548</v>
      </c>
      <c r="F293" t="s">
        <v>1693</v>
      </c>
      <c r="G293">
        <v>0.12</v>
      </c>
      <c r="H293" t="s">
        <v>1197</v>
      </c>
      <c r="I293" s="3" t="str">
        <f t="shared" si="132"/>
        <v>not eligible</v>
      </c>
      <c r="J293" s="3" t="str">
        <f t="shared" si="133"/>
        <v>N/A</v>
      </c>
      <c r="K293" s="3" t="str">
        <f t="shared" si="134"/>
        <v>not eligible</v>
      </c>
      <c r="L293" s="3" t="str">
        <f t="shared" si="108"/>
        <v>not eligible</v>
      </c>
      <c r="M293" s="3" t="str">
        <f t="shared" si="109"/>
        <v>not eligible</v>
      </c>
      <c r="N293" s="3" t="str">
        <f t="shared" si="110"/>
        <v>not eligible</v>
      </c>
      <c r="O293" s="3" t="str">
        <f t="shared" si="111"/>
        <v>N/A</v>
      </c>
      <c r="P293" s="3" t="str">
        <f t="shared" si="112"/>
        <v>N/A</v>
      </c>
      <c r="Q293" s="3" t="str">
        <f t="shared" si="113"/>
        <v>N/A</v>
      </c>
      <c r="R293" s="3" t="str">
        <f t="shared" si="114"/>
        <v>N/A</v>
      </c>
      <c r="S293" s="3" t="str">
        <f t="shared" si="115"/>
        <v>N/A</v>
      </c>
      <c r="T293" s="3" t="str">
        <f t="shared" si="116"/>
        <v>N/A</v>
      </c>
      <c r="U293" s="3" t="str">
        <f t="shared" si="117"/>
        <v>N/A</v>
      </c>
      <c r="V293" s="3" t="str">
        <f t="shared" si="118"/>
        <v>N/A</v>
      </c>
      <c r="W293" s="3" t="str">
        <f t="shared" si="119"/>
        <v>N/A</v>
      </c>
      <c r="X293" s="3" t="str">
        <f t="shared" si="120"/>
        <v>N/A</v>
      </c>
      <c r="Y293" s="3" t="str">
        <f t="shared" si="121"/>
        <v>N/A</v>
      </c>
      <c r="Z293" s="3" t="str">
        <f t="shared" si="122"/>
        <v>N/A</v>
      </c>
      <c r="AA293" s="3" t="str">
        <f t="shared" si="123"/>
        <v>N/A</v>
      </c>
      <c r="AB293" s="3" t="str">
        <f t="shared" si="124"/>
        <v>N/A</v>
      </c>
      <c r="AC293" s="3" t="str">
        <f t="shared" si="125"/>
        <v>N/A</v>
      </c>
      <c r="AD293" s="3" t="str">
        <f t="shared" si="126"/>
        <v>not eligible</v>
      </c>
      <c r="AE293" s="3" t="str">
        <f t="shared" si="127"/>
        <v>N/A</v>
      </c>
      <c r="AF293" s="3" t="str">
        <f t="shared" si="128"/>
        <v>N/A</v>
      </c>
      <c r="AG293" s="3" t="str">
        <f t="shared" si="129"/>
        <v>N/A</v>
      </c>
      <c r="AH293" s="3" t="str">
        <f t="shared" si="130"/>
        <v>N/A</v>
      </c>
      <c r="AI293" s="3" t="str">
        <f t="shared" si="131"/>
        <v>N/A</v>
      </c>
    </row>
    <row r="294" spans="1:35" x14ac:dyDescent="0.35">
      <c r="A294" t="s">
        <v>175</v>
      </c>
      <c r="B294" t="s">
        <v>176</v>
      </c>
      <c r="C294" t="s">
        <v>468</v>
      </c>
      <c r="D294" t="s">
        <v>134</v>
      </c>
      <c r="E294">
        <v>19</v>
      </c>
      <c r="F294" t="s">
        <v>1722</v>
      </c>
      <c r="G294">
        <v>0</v>
      </c>
      <c r="H294" t="s">
        <v>1197</v>
      </c>
      <c r="I294" s="3" t="str">
        <f t="shared" si="132"/>
        <v>not eligible</v>
      </c>
      <c r="J294" s="3" t="str">
        <f t="shared" si="133"/>
        <v>N/A</v>
      </c>
      <c r="K294" s="3" t="str">
        <f t="shared" si="134"/>
        <v>not eligible</v>
      </c>
      <c r="L294" s="3" t="str">
        <f t="shared" si="108"/>
        <v>not eligible</v>
      </c>
      <c r="M294" s="3" t="str">
        <f t="shared" si="109"/>
        <v>not eligible</v>
      </c>
      <c r="N294" s="3" t="str">
        <f t="shared" si="110"/>
        <v>not eligible</v>
      </c>
      <c r="O294" s="3" t="str">
        <f t="shared" si="111"/>
        <v>N/A</v>
      </c>
      <c r="P294" s="3" t="str">
        <f t="shared" si="112"/>
        <v>N/A</v>
      </c>
      <c r="Q294" s="3" t="str">
        <f t="shared" si="113"/>
        <v>N/A</v>
      </c>
      <c r="R294" s="3" t="str">
        <f t="shared" si="114"/>
        <v>N/A</v>
      </c>
      <c r="S294" s="3" t="str">
        <f t="shared" si="115"/>
        <v>N/A</v>
      </c>
      <c r="T294" s="3" t="str">
        <f t="shared" si="116"/>
        <v>N/A</v>
      </c>
      <c r="U294" s="3" t="str">
        <f t="shared" si="117"/>
        <v>N/A</v>
      </c>
      <c r="V294" s="3" t="str">
        <f t="shared" si="118"/>
        <v>N/A</v>
      </c>
      <c r="W294" s="3" t="str">
        <f t="shared" si="119"/>
        <v>N/A</v>
      </c>
      <c r="X294" s="3" t="str">
        <f t="shared" si="120"/>
        <v>N/A</v>
      </c>
      <c r="Y294" s="3" t="str">
        <f t="shared" si="121"/>
        <v>N/A</v>
      </c>
      <c r="Z294" s="3" t="str">
        <f t="shared" si="122"/>
        <v>N/A</v>
      </c>
      <c r="AA294" s="3" t="str">
        <f t="shared" si="123"/>
        <v>N/A</v>
      </c>
      <c r="AB294" s="3" t="str">
        <f t="shared" si="124"/>
        <v>N/A</v>
      </c>
      <c r="AC294" s="3" t="str">
        <f t="shared" si="125"/>
        <v>N/A</v>
      </c>
      <c r="AD294" s="3" t="str">
        <f t="shared" si="126"/>
        <v>not eligible</v>
      </c>
      <c r="AE294" s="3" t="str">
        <f t="shared" si="127"/>
        <v>N/A</v>
      </c>
      <c r="AF294" s="3" t="str">
        <f t="shared" si="128"/>
        <v>N/A</v>
      </c>
      <c r="AG294" s="3" t="str">
        <f t="shared" si="129"/>
        <v>N/A</v>
      </c>
      <c r="AH294" s="3" t="str">
        <f t="shared" si="130"/>
        <v>N/A</v>
      </c>
      <c r="AI294" s="3" t="str">
        <f t="shared" si="131"/>
        <v>N/A</v>
      </c>
    </row>
    <row r="295" spans="1:35" x14ac:dyDescent="0.35">
      <c r="A295" t="s">
        <v>175</v>
      </c>
      <c r="B295" t="s">
        <v>176</v>
      </c>
      <c r="C295" t="s">
        <v>379</v>
      </c>
      <c r="D295" t="s">
        <v>113</v>
      </c>
      <c r="E295" s="1">
        <v>3231</v>
      </c>
      <c r="F295" t="s">
        <v>1586</v>
      </c>
      <c r="G295">
        <v>0.7</v>
      </c>
      <c r="H295" t="s">
        <v>1197</v>
      </c>
      <c r="I295" s="3" t="str">
        <f t="shared" si="132"/>
        <v>not eligible</v>
      </c>
      <c r="J295" s="3" t="str">
        <f t="shared" si="133"/>
        <v>N/A</v>
      </c>
      <c r="K295" s="3" t="str">
        <f t="shared" si="134"/>
        <v>not eligible</v>
      </c>
      <c r="L295" s="3" t="str">
        <f t="shared" si="108"/>
        <v>not eligible</v>
      </c>
      <c r="M295" s="3" t="str">
        <f t="shared" si="109"/>
        <v>not eligible</v>
      </c>
      <c r="N295" s="3" t="str">
        <f t="shared" si="110"/>
        <v>not eligible</v>
      </c>
      <c r="O295" s="3" t="str">
        <f t="shared" si="111"/>
        <v>N/A</v>
      </c>
      <c r="P295" s="3" t="str">
        <f t="shared" si="112"/>
        <v>N/A</v>
      </c>
      <c r="Q295" s="3" t="str">
        <f t="shared" si="113"/>
        <v>N/A</v>
      </c>
      <c r="R295" s="3" t="str">
        <f t="shared" si="114"/>
        <v>N/A</v>
      </c>
      <c r="S295" s="3" t="str">
        <f t="shared" si="115"/>
        <v>N/A</v>
      </c>
      <c r="T295" s="3" t="str">
        <f t="shared" si="116"/>
        <v>N/A</v>
      </c>
      <c r="U295" s="3" t="str">
        <f t="shared" si="117"/>
        <v>N/A</v>
      </c>
      <c r="V295" s="3" t="str">
        <f t="shared" si="118"/>
        <v>N/A</v>
      </c>
      <c r="W295" s="3" t="str">
        <f t="shared" si="119"/>
        <v>N/A</v>
      </c>
      <c r="X295" s="3" t="str">
        <f t="shared" si="120"/>
        <v>N/A</v>
      </c>
      <c r="Y295" s="3" t="str">
        <f t="shared" si="121"/>
        <v>N/A</v>
      </c>
      <c r="Z295" s="3" t="str">
        <f t="shared" si="122"/>
        <v>N/A</v>
      </c>
      <c r="AA295" s="3" t="str">
        <f t="shared" si="123"/>
        <v>N/A</v>
      </c>
      <c r="AB295" s="3" t="str">
        <f t="shared" si="124"/>
        <v>not eligible</v>
      </c>
      <c r="AC295" s="3" t="str">
        <f t="shared" si="125"/>
        <v>N/A</v>
      </c>
      <c r="AD295" s="3" t="str">
        <f t="shared" si="126"/>
        <v>N/A</v>
      </c>
      <c r="AE295" s="3" t="str">
        <f t="shared" si="127"/>
        <v>N/A</v>
      </c>
      <c r="AF295" s="3" t="str">
        <f t="shared" si="128"/>
        <v>N/A</v>
      </c>
      <c r="AG295" s="3" t="str">
        <f t="shared" si="129"/>
        <v>N/A</v>
      </c>
      <c r="AH295" s="3" t="str">
        <f t="shared" si="130"/>
        <v>N/A</v>
      </c>
      <c r="AI295" s="3" t="str">
        <f t="shared" si="131"/>
        <v>N/A</v>
      </c>
    </row>
    <row r="296" spans="1:35" x14ac:dyDescent="0.35">
      <c r="A296" t="s">
        <v>175</v>
      </c>
      <c r="B296" t="s">
        <v>176</v>
      </c>
      <c r="C296" t="s">
        <v>513</v>
      </c>
      <c r="D296" t="s">
        <v>113</v>
      </c>
      <c r="E296">
        <v>56</v>
      </c>
      <c r="F296" t="s">
        <v>1671</v>
      </c>
      <c r="G296">
        <v>0.01</v>
      </c>
      <c r="H296" t="s">
        <v>1197</v>
      </c>
      <c r="I296" s="3" t="str">
        <f t="shared" si="132"/>
        <v>not eligible</v>
      </c>
      <c r="J296" s="3" t="str">
        <f t="shared" si="133"/>
        <v>N/A</v>
      </c>
      <c r="K296" s="3" t="str">
        <f t="shared" si="134"/>
        <v>not eligible</v>
      </c>
      <c r="L296" s="3" t="str">
        <f t="shared" si="108"/>
        <v>not eligible</v>
      </c>
      <c r="M296" s="3" t="str">
        <f t="shared" si="109"/>
        <v>not eligible</v>
      </c>
      <c r="N296" s="3" t="str">
        <f t="shared" si="110"/>
        <v>not eligible</v>
      </c>
      <c r="O296" s="3" t="str">
        <f t="shared" si="111"/>
        <v>N/A</v>
      </c>
      <c r="P296" s="3" t="str">
        <f t="shared" si="112"/>
        <v>N/A</v>
      </c>
      <c r="Q296" s="3" t="str">
        <f t="shared" si="113"/>
        <v>N/A</v>
      </c>
      <c r="R296" s="3" t="str">
        <f t="shared" si="114"/>
        <v>N/A</v>
      </c>
      <c r="S296" s="3" t="str">
        <f t="shared" si="115"/>
        <v>N/A</v>
      </c>
      <c r="T296" s="3" t="str">
        <f t="shared" si="116"/>
        <v>N/A</v>
      </c>
      <c r="U296" s="3" t="str">
        <f t="shared" si="117"/>
        <v>N/A</v>
      </c>
      <c r="V296" s="3" t="str">
        <f t="shared" si="118"/>
        <v>N/A</v>
      </c>
      <c r="W296" s="3" t="str">
        <f t="shared" si="119"/>
        <v>N/A</v>
      </c>
      <c r="X296" s="3" t="str">
        <f t="shared" si="120"/>
        <v>N/A</v>
      </c>
      <c r="Y296" s="3" t="str">
        <f t="shared" si="121"/>
        <v>N/A</v>
      </c>
      <c r="Z296" s="3" t="str">
        <f t="shared" si="122"/>
        <v>N/A</v>
      </c>
      <c r="AA296" s="3" t="str">
        <f t="shared" si="123"/>
        <v>N/A</v>
      </c>
      <c r="AB296" s="3" t="str">
        <f t="shared" si="124"/>
        <v>not eligible</v>
      </c>
      <c r="AC296" s="3" t="str">
        <f t="shared" si="125"/>
        <v>N/A</v>
      </c>
      <c r="AD296" s="3" t="str">
        <f t="shared" si="126"/>
        <v>N/A</v>
      </c>
      <c r="AE296" s="3" t="str">
        <f t="shared" si="127"/>
        <v>N/A</v>
      </c>
      <c r="AF296" s="3" t="str">
        <f t="shared" si="128"/>
        <v>N/A</v>
      </c>
      <c r="AG296" s="3" t="str">
        <f t="shared" si="129"/>
        <v>N/A</v>
      </c>
      <c r="AH296" s="3" t="str">
        <f t="shared" si="130"/>
        <v>N/A</v>
      </c>
      <c r="AI296" s="3" t="str">
        <f t="shared" si="131"/>
        <v>N/A</v>
      </c>
    </row>
    <row r="297" spans="1:35" x14ac:dyDescent="0.35">
      <c r="A297" t="s">
        <v>175</v>
      </c>
      <c r="B297" t="s">
        <v>176</v>
      </c>
      <c r="C297" t="s">
        <v>653</v>
      </c>
      <c r="D297" t="s">
        <v>147</v>
      </c>
      <c r="E297" s="1">
        <v>2624</v>
      </c>
      <c r="F297" t="s">
        <v>1239</v>
      </c>
      <c r="G297">
        <v>0.56999999999999995</v>
      </c>
      <c r="H297" t="s">
        <v>1197</v>
      </c>
      <c r="I297" s="3" t="str">
        <f t="shared" si="132"/>
        <v>not eligible</v>
      </c>
      <c r="J297" s="3" t="str">
        <f t="shared" si="133"/>
        <v>N/A</v>
      </c>
      <c r="K297" s="3" t="str">
        <f t="shared" si="134"/>
        <v>not eligible</v>
      </c>
      <c r="L297" s="3" t="str">
        <f t="shared" si="108"/>
        <v>not eligible</v>
      </c>
      <c r="M297" s="3" t="str">
        <f t="shared" si="109"/>
        <v>not eligible</v>
      </c>
      <c r="N297" s="3" t="str">
        <f t="shared" si="110"/>
        <v>not eligible</v>
      </c>
      <c r="O297" s="3" t="str">
        <f t="shared" si="111"/>
        <v>N/A</v>
      </c>
      <c r="P297" s="3" t="str">
        <f t="shared" si="112"/>
        <v>N/A</v>
      </c>
      <c r="Q297" s="3" t="str">
        <f t="shared" si="113"/>
        <v>N/A</v>
      </c>
      <c r="R297" s="3" t="str">
        <f t="shared" si="114"/>
        <v>N/A</v>
      </c>
      <c r="S297" s="3" t="str">
        <f t="shared" si="115"/>
        <v>N/A</v>
      </c>
      <c r="T297" s="3" t="str">
        <f t="shared" si="116"/>
        <v>N/A</v>
      </c>
      <c r="U297" s="3" t="str">
        <f t="shared" si="117"/>
        <v>N/A</v>
      </c>
      <c r="V297" s="3" t="str">
        <f t="shared" si="118"/>
        <v>N/A</v>
      </c>
      <c r="W297" s="3" t="str">
        <f t="shared" si="119"/>
        <v>N/A</v>
      </c>
      <c r="X297" s="3" t="str">
        <f t="shared" si="120"/>
        <v>N/A</v>
      </c>
      <c r="Y297" s="3" t="str">
        <f t="shared" si="121"/>
        <v>N/A</v>
      </c>
      <c r="Z297" s="3" t="str">
        <f t="shared" si="122"/>
        <v>N/A</v>
      </c>
      <c r="AA297" s="3" t="str">
        <f t="shared" si="123"/>
        <v>N/A</v>
      </c>
      <c r="AB297" s="3" t="str">
        <f t="shared" si="124"/>
        <v>N/A</v>
      </c>
      <c r="AC297" s="3" t="str">
        <f t="shared" si="125"/>
        <v>N/A</v>
      </c>
      <c r="AD297" s="3" t="str">
        <f t="shared" si="126"/>
        <v>N/A</v>
      </c>
      <c r="AE297" s="3" t="str">
        <f t="shared" si="127"/>
        <v>N/A</v>
      </c>
      <c r="AF297" s="3" t="str">
        <f t="shared" si="128"/>
        <v>not eligible</v>
      </c>
      <c r="AG297" s="3" t="str">
        <f t="shared" si="129"/>
        <v>N/A</v>
      </c>
      <c r="AH297" s="3" t="str">
        <f t="shared" si="130"/>
        <v>N/A</v>
      </c>
      <c r="AI297" s="3" t="str">
        <f t="shared" si="131"/>
        <v>N/A</v>
      </c>
    </row>
    <row r="298" spans="1:35" x14ac:dyDescent="0.35">
      <c r="A298" t="s">
        <v>175</v>
      </c>
      <c r="B298" t="s">
        <v>176</v>
      </c>
      <c r="C298" t="s">
        <v>357</v>
      </c>
      <c r="D298" t="s">
        <v>147</v>
      </c>
      <c r="E298">
        <v>135</v>
      </c>
      <c r="F298" t="s">
        <v>1666</v>
      </c>
      <c r="G298">
        <v>0.03</v>
      </c>
      <c r="H298" t="s">
        <v>1197</v>
      </c>
      <c r="I298" s="3" t="str">
        <f t="shared" si="132"/>
        <v>not eligible</v>
      </c>
      <c r="J298" s="3" t="str">
        <f t="shared" si="133"/>
        <v>N/A</v>
      </c>
      <c r="K298" s="3" t="str">
        <f t="shared" si="134"/>
        <v>not eligible</v>
      </c>
      <c r="L298" s="3" t="str">
        <f t="shared" si="108"/>
        <v>not eligible</v>
      </c>
      <c r="M298" s="3" t="str">
        <f t="shared" si="109"/>
        <v>not eligible</v>
      </c>
      <c r="N298" s="3" t="str">
        <f t="shared" si="110"/>
        <v>not eligible</v>
      </c>
      <c r="O298" s="3" t="str">
        <f t="shared" si="111"/>
        <v>N/A</v>
      </c>
      <c r="P298" s="3" t="str">
        <f t="shared" si="112"/>
        <v>N/A</v>
      </c>
      <c r="Q298" s="3" t="str">
        <f t="shared" si="113"/>
        <v>N/A</v>
      </c>
      <c r="R298" s="3" t="str">
        <f t="shared" si="114"/>
        <v>N/A</v>
      </c>
      <c r="S298" s="3" t="str">
        <f t="shared" si="115"/>
        <v>N/A</v>
      </c>
      <c r="T298" s="3" t="str">
        <f t="shared" si="116"/>
        <v>N/A</v>
      </c>
      <c r="U298" s="3" t="str">
        <f t="shared" si="117"/>
        <v>N/A</v>
      </c>
      <c r="V298" s="3" t="str">
        <f t="shared" si="118"/>
        <v>N/A</v>
      </c>
      <c r="W298" s="3" t="str">
        <f t="shared" si="119"/>
        <v>N/A</v>
      </c>
      <c r="X298" s="3" t="str">
        <f t="shared" si="120"/>
        <v>N/A</v>
      </c>
      <c r="Y298" s="3" t="str">
        <f t="shared" si="121"/>
        <v>N/A</v>
      </c>
      <c r="Z298" s="3" t="str">
        <f t="shared" si="122"/>
        <v>N/A</v>
      </c>
      <c r="AA298" s="3" t="str">
        <f t="shared" si="123"/>
        <v>N/A</v>
      </c>
      <c r="AB298" s="3" t="str">
        <f t="shared" si="124"/>
        <v>N/A</v>
      </c>
      <c r="AC298" s="3" t="str">
        <f t="shared" si="125"/>
        <v>N/A</v>
      </c>
      <c r="AD298" s="3" t="str">
        <f t="shared" si="126"/>
        <v>N/A</v>
      </c>
      <c r="AE298" s="3" t="str">
        <f t="shared" si="127"/>
        <v>N/A</v>
      </c>
      <c r="AF298" s="3" t="str">
        <f t="shared" si="128"/>
        <v>not eligible</v>
      </c>
      <c r="AG298" s="3" t="str">
        <f t="shared" si="129"/>
        <v>N/A</v>
      </c>
      <c r="AH298" s="3" t="str">
        <f t="shared" si="130"/>
        <v>N/A</v>
      </c>
      <c r="AI298" s="3" t="str">
        <f t="shared" si="131"/>
        <v>N/A</v>
      </c>
    </row>
    <row r="299" spans="1:35" x14ac:dyDescent="0.35">
      <c r="A299" t="s">
        <v>175</v>
      </c>
      <c r="B299" t="s">
        <v>176</v>
      </c>
      <c r="C299" t="s">
        <v>869</v>
      </c>
      <c r="D299" t="s">
        <v>92</v>
      </c>
      <c r="E299" s="1">
        <v>4340</v>
      </c>
      <c r="F299" t="s">
        <v>1633</v>
      </c>
      <c r="G299">
        <v>0.94</v>
      </c>
      <c r="H299" t="s">
        <v>1197</v>
      </c>
      <c r="I299" s="3" t="str">
        <f t="shared" si="132"/>
        <v>not eligible</v>
      </c>
      <c r="J299" s="3" t="str">
        <f t="shared" si="133"/>
        <v>N/A</v>
      </c>
      <c r="K299" s="3" t="str">
        <f t="shared" si="134"/>
        <v>not eligible</v>
      </c>
      <c r="L299" s="3" t="str">
        <f t="shared" si="108"/>
        <v>not eligible</v>
      </c>
      <c r="M299" s="3" t="str">
        <f t="shared" si="109"/>
        <v>not eligible</v>
      </c>
      <c r="N299" s="3" t="str">
        <f t="shared" si="110"/>
        <v>not eligible</v>
      </c>
      <c r="O299" s="3" t="str">
        <f t="shared" si="111"/>
        <v>N/A</v>
      </c>
      <c r="P299" s="3" t="str">
        <f t="shared" si="112"/>
        <v>N/A</v>
      </c>
      <c r="Q299" s="3" t="str">
        <f t="shared" si="113"/>
        <v>N/A</v>
      </c>
      <c r="R299" s="3" t="str">
        <f t="shared" si="114"/>
        <v>N/A</v>
      </c>
      <c r="S299" s="3" t="str">
        <f t="shared" si="115"/>
        <v>N/A</v>
      </c>
      <c r="T299" s="3" t="str">
        <f t="shared" si="116"/>
        <v>N/A</v>
      </c>
      <c r="U299" s="3" t="str">
        <f t="shared" si="117"/>
        <v>N/A</v>
      </c>
      <c r="V299" s="3" t="str">
        <f t="shared" si="118"/>
        <v>N/A</v>
      </c>
      <c r="W299" s="3" t="str">
        <f t="shared" si="119"/>
        <v>N/A</v>
      </c>
      <c r="X299" s="3" t="str">
        <f t="shared" si="120"/>
        <v>N/A</v>
      </c>
      <c r="Y299" s="3" t="str">
        <f t="shared" si="121"/>
        <v>N/A</v>
      </c>
      <c r="Z299" s="3" t="str">
        <f t="shared" si="122"/>
        <v>not eligible</v>
      </c>
      <c r="AA299" s="3" t="str">
        <f t="shared" si="123"/>
        <v>N/A</v>
      </c>
      <c r="AB299" s="3" t="str">
        <f t="shared" si="124"/>
        <v>N/A</v>
      </c>
      <c r="AC299" s="3" t="str">
        <f t="shared" si="125"/>
        <v>N/A</v>
      </c>
      <c r="AD299" s="3" t="str">
        <f t="shared" si="126"/>
        <v>N/A</v>
      </c>
      <c r="AE299" s="3" t="str">
        <f t="shared" si="127"/>
        <v>N/A</v>
      </c>
      <c r="AF299" s="3" t="str">
        <f t="shared" si="128"/>
        <v>N/A</v>
      </c>
      <c r="AG299" s="3" t="str">
        <f t="shared" si="129"/>
        <v>N/A</v>
      </c>
      <c r="AH299" s="3" t="str">
        <f t="shared" si="130"/>
        <v>N/A</v>
      </c>
      <c r="AI299" s="3" t="str">
        <f t="shared" si="131"/>
        <v>N/A</v>
      </c>
    </row>
    <row r="300" spans="1:35" x14ac:dyDescent="0.35">
      <c r="A300" t="s">
        <v>175</v>
      </c>
      <c r="B300" t="s">
        <v>176</v>
      </c>
      <c r="C300" t="s">
        <v>671</v>
      </c>
      <c r="D300" t="s">
        <v>92</v>
      </c>
      <c r="E300">
        <v>57</v>
      </c>
      <c r="F300" t="s">
        <v>1671</v>
      </c>
      <c r="G300">
        <v>0.01</v>
      </c>
      <c r="H300" t="s">
        <v>1197</v>
      </c>
      <c r="I300" s="3" t="str">
        <f t="shared" si="132"/>
        <v>not eligible</v>
      </c>
      <c r="J300" s="3" t="str">
        <f t="shared" si="133"/>
        <v>N/A</v>
      </c>
      <c r="K300" s="3" t="str">
        <f t="shared" si="134"/>
        <v>not eligible</v>
      </c>
      <c r="L300" s="3" t="str">
        <f t="shared" si="108"/>
        <v>not eligible</v>
      </c>
      <c r="M300" s="3" t="str">
        <f t="shared" si="109"/>
        <v>not eligible</v>
      </c>
      <c r="N300" s="3" t="str">
        <f t="shared" si="110"/>
        <v>not eligible</v>
      </c>
      <c r="O300" s="3" t="str">
        <f t="shared" si="111"/>
        <v>N/A</v>
      </c>
      <c r="P300" s="3" t="str">
        <f t="shared" si="112"/>
        <v>N/A</v>
      </c>
      <c r="Q300" s="3" t="str">
        <f t="shared" si="113"/>
        <v>N/A</v>
      </c>
      <c r="R300" s="3" t="str">
        <f t="shared" si="114"/>
        <v>N/A</v>
      </c>
      <c r="S300" s="3" t="str">
        <f t="shared" si="115"/>
        <v>N/A</v>
      </c>
      <c r="T300" s="3" t="str">
        <f t="shared" si="116"/>
        <v>N/A</v>
      </c>
      <c r="U300" s="3" t="str">
        <f t="shared" si="117"/>
        <v>N/A</v>
      </c>
      <c r="V300" s="3" t="str">
        <f t="shared" si="118"/>
        <v>N/A</v>
      </c>
      <c r="W300" s="3" t="str">
        <f t="shared" si="119"/>
        <v>N/A</v>
      </c>
      <c r="X300" s="3" t="str">
        <f t="shared" si="120"/>
        <v>N/A</v>
      </c>
      <c r="Y300" s="3" t="str">
        <f t="shared" si="121"/>
        <v>N/A</v>
      </c>
      <c r="Z300" s="3" t="str">
        <f t="shared" si="122"/>
        <v>not eligible</v>
      </c>
      <c r="AA300" s="3" t="str">
        <f t="shared" si="123"/>
        <v>N/A</v>
      </c>
      <c r="AB300" s="3" t="str">
        <f t="shared" si="124"/>
        <v>N/A</v>
      </c>
      <c r="AC300" s="3" t="str">
        <f t="shared" si="125"/>
        <v>N/A</v>
      </c>
      <c r="AD300" s="3" t="str">
        <f t="shared" si="126"/>
        <v>N/A</v>
      </c>
      <c r="AE300" s="3" t="str">
        <f t="shared" si="127"/>
        <v>N/A</v>
      </c>
      <c r="AF300" s="3" t="str">
        <f t="shared" si="128"/>
        <v>N/A</v>
      </c>
      <c r="AG300" s="3" t="str">
        <f t="shared" si="129"/>
        <v>N/A</v>
      </c>
      <c r="AH300" s="3" t="str">
        <f t="shared" si="130"/>
        <v>N/A</v>
      </c>
      <c r="AI300" s="3" t="str">
        <f t="shared" si="131"/>
        <v>N/A</v>
      </c>
    </row>
    <row r="301" spans="1:35" x14ac:dyDescent="0.35">
      <c r="A301" t="s">
        <v>175</v>
      </c>
      <c r="B301" t="s">
        <v>176</v>
      </c>
      <c r="C301" t="s">
        <v>495</v>
      </c>
      <c r="D301" t="s">
        <v>118</v>
      </c>
      <c r="E301" s="1">
        <v>96858</v>
      </c>
      <c r="F301" t="s">
        <v>1746</v>
      </c>
      <c r="G301">
        <v>20.91</v>
      </c>
      <c r="H301" t="s">
        <v>187</v>
      </c>
      <c r="I301" s="3">
        <f t="shared" si="132"/>
        <v>296385.48</v>
      </c>
      <c r="J301" s="3" t="str">
        <f t="shared" si="133"/>
        <v>N/A</v>
      </c>
      <c r="K301" s="3">
        <f t="shared" si="134"/>
        <v>290574</v>
      </c>
      <c r="L301" s="3">
        <f t="shared" si="108"/>
        <v>296385.48</v>
      </c>
      <c r="M301" s="3">
        <f t="shared" si="109"/>
        <v>302196.96000000002</v>
      </c>
      <c r="N301" s="3">
        <f t="shared" si="110"/>
        <v>306071.28000000003</v>
      </c>
      <c r="O301" s="3" t="str">
        <f t="shared" si="111"/>
        <v>N/A</v>
      </c>
      <c r="P301" s="3">
        <f t="shared" si="112"/>
        <v>296385.48</v>
      </c>
      <c r="Q301" s="3" t="str">
        <f t="shared" si="113"/>
        <v>N/A</v>
      </c>
      <c r="R301" s="3" t="str">
        <f t="shared" si="114"/>
        <v>N/A</v>
      </c>
      <c r="S301" s="3" t="str">
        <f t="shared" si="115"/>
        <v>N/A</v>
      </c>
      <c r="T301" s="3" t="str">
        <f t="shared" si="116"/>
        <v>N/A</v>
      </c>
      <c r="U301" s="3" t="str">
        <f t="shared" si="117"/>
        <v>N/A</v>
      </c>
      <c r="V301" s="3" t="str">
        <f t="shared" si="118"/>
        <v>N/A</v>
      </c>
      <c r="W301" s="3" t="str">
        <f t="shared" si="119"/>
        <v>N/A</v>
      </c>
      <c r="X301" s="3" t="str">
        <f t="shared" si="120"/>
        <v>N/A</v>
      </c>
      <c r="Y301" s="3" t="str">
        <f t="shared" si="121"/>
        <v>N/A</v>
      </c>
      <c r="Z301" s="3" t="str">
        <f t="shared" si="122"/>
        <v>N/A</v>
      </c>
      <c r="AA301" s="3" t="str">
        <f t="shared" si="123"/>
        <v>N/A</v>
      </c>
      <c r="AB301" s="3" t="str">
        <f t="shared" si="124"/>
        <v>N/A</v>
      </c>
      <c r="AC301" s="3" t="str">
        <f t="shared" si="125"/>
        <v>N/A</v>
      </c>
      <c r="AD301" s="3" t="str">
        <f t="shared" si="126"/>
        <v>N/A</v>
      </c>
      <c r="AE301" s="3" t="str">
        <f t="shared" si="127"/>
        <v>N/A</v>
      </c>
      <c r="AF301" s="3" t="str">
        <f t="shared" si="128"/>
        <v>N/A</v>
      </c>
      <c r="AG301" s="3" t="str">
        <f t="shared" si="129"/>
        <v>N/A</v>
      </c>
      <c r="AH301" s="3" t="str">
        <f t="shared" si="130"/>
        <v>N/A</v>
      </c>
      <c r="AI301" s="3" t="str">
        <f t="shared" si="131"/>
        <v>N/A</v>
      </c>
    </row>
    <row r="302" spans="1:35" x14ac:dyDescent="0.35">
      <c r="A302" t="s">
        <v>175</v>
      </c>
      <c r="B302" t="s">
        <v>176</v>
      </c>
      <c r="C302" t="s">
        <v>552</v>
      </c>
      <c r="D302" t="s">
        <v>118</v>
      </c>
      <c r="E302">
        <v>457</v>
      </c>
      <c r="F302" t="s">
        <v>1692</v>
      </c>
      <c r="G302">
        <v>0.1</v>
      </c>
      <c r="H302" t="s">
        <v>1197</v>
      </c>
      <c r="I302" s="3" t="str">
        <f t="shared" si="132"/>
        <v>not eligible</v>
      </c>
      <c r="J302" s="3" t="str">
        <f t="shared" si="133"/>
        <v>N/A</v>
      </c>
      <c r="K302" s="3" t="str">
        <f t="shared" si="134"/>
        <v>not eligible</v>
      </c>
      <c r="L302" s="3" t="str">
        <f t="shared" si="108"/>
        <v>not eligible</v>
      </c>
      <c r="M302" s="3" t="str">
        <f t="shared" si="109"/>
        <v>not eligible</v>
      </c>
      <c r="N302" s="3" t="str">
        <f t="shared" si="110"/>
        <v>not eligible</v>
      </c>
      <c r="O302" s="3" t="str">
        <f t="shared" si="111"/>
        <v>N/A</v>
      </c>
      <c r="P302" s="3" t="str">
        <f t="shared" si="112"/>
        <v>not eligible</v>
      </c>
      <c r="Q302" s="3" t="str">
        <f t="shared" si="113"/>
        <v>N/A</v>
      </c>
      <c r="R302" s="3" t="str">
        <f t="shared" si="114"/>
        <v>N/A</v>
      </c>
      <c r="S302" s="3" t="str">
        <f t="shared" si="115"/>
        <v>N/A</v>
      </c>
      <c r="T302" s="3" t="str">
        <f t="shared" si="116"/>
        <v>N/A</v>
      </c>
      <c r="U302" s="3" t="str">
        <f t="shared" si="117"/>
        <v>N/A</v>
      </c>
      <c r="V302" s="3" t="str">
        <f t="shared" si="118"/>
        <v>N/A</v>
      </c>
      <c r="W302" s="3" t="str">
        <f t="shared" si="119"/>
        <v>N/A</v>
      </c>
      <c r="X302" s="3" t="str">
        <f t="shared" si="120"/>
        <v>N/A</v>
      </c>
      <c r="Y302" s="3" t="str">
        <f t="shared" si="121"/>
        <v>N/A</v>
      </c>
      <c r="Z302" s="3" t="str">
        <f t="shared" si="122"/>
        <v>N/A</v>
      </c>
      <c r="AA302" s="3" t="str">
        <f t="shared" si="123"/>
        <v>N/A</v>
      </c>
      <c r="AB302" s="3" t="str">
        <f t="shared" si="124"/>
        <v>N/A</v>
      </c>
      <c r="AC302" s="3" t="str">
        <f t="shared" si="125"/>
        <v>N/A</v>
      </c>
      <c r="AD302" s="3" t="str">
        <f t="shared" si="126"/>
        <v>N/A</v>
      </c>
      <c r="AE302" s="3" t="str">
        <f t="shared" si="127"/>
        <v>N/A</v>
      </c>
      <c r="AF302" s="3" t="str">
        <f t="shared" si="128"/>
        <v>N/A</v>
      </c>
      <c r="AG302" s="3" t="str">
        <f t="shared" si="129"/>
        <v>N/A</v>
      </c>
      <c r="AH302" s="3" t="str">
        <f t="shared" si="130"/>
        <v>N/A</v>
      </c>
      <c r="AI302" s="3" t="str">
        <f t="shared" si="131"/>
        <v>N/A</v>
      </c>
    </row>
    <row r="303" spans="1:35" x14ac:dyDescent="0.35">
      <c r="A303" t="s">
        <v>175</v>
      </c>
      <c r="B303" t="s">
        <v>176</v>
      </c>
      <c r="C303" t="s">
        <v>436</v>
      </c>
      <c r="D303" t="s">
        <v>118</v>
      </c>
      <c r="E303">
        <v>356</v>
      </c>
      <c r="F303" t="s">
        <v>1669</v>
      </c>
      <c r="G303">
        <v>0.08</v>
      </c>
      <c r="H303" t="s">
        <v>1197</v>
      </c>
      <c r="I303" s="3" t="str">
        <f t="shared" si="132"/>
        <v>not eligible</v>
      </c>
      <c r="J303" s="3" t="str">
        <f t="shared" si="133"/>
        <v>N/A</v>
      </c>
      <c r="K303" s="3" t="str">
        <f t="shared" si="134"/>
        <v>not eligible</v>
      </c>
      <c r="L303" s="3" t="str">
        <f t="shared" si="108"/>
        <v>not eligible</v>
      </c>
      <c r="M303" s="3" t="str">
        <f t="shared" si="109"/>
        <v>not eligible</v>
      </c>
      <c r="N303" s="3" t="str">
        <f t="shared" si="110"/>
        <v>not eligible</v>
      </c>
      <c r="O303" s="3" t="str">
        <f t="shared" si="111"/>
        <v>N/A</v>
      </c>
      <c r="P303" s="3" t="str">
        <f t="shared" si="112"/>
        <v>not eligible</v>
      </c>
      <c r="Q303" s="3" t="str">
        <f t="shared" si="113"/>
        <v>N/A</v>
      </c>
      <c r="R303" s="3" t="str">
        <f t="shared" si="114"/>
        <v>N/A</v>
      </c>
      <c r="S303" s="3" t="str">
        <f t="shared" si="115"/>
        <v>N/A</v>
      </c>
      <c r="T303" s="3" t="str">
        <f t="shared" si="116"/>
        <v>N/A</v>
      </c>
      <c r="U303" s="3" t="str">
        <f t="shared" si="117"/>
        <v>N/A</v>
      </c>
      <c r="V303" s="3" t="str">
        <f t="shared" si="118"/>
        <v>N/A</v>
      </c>
      <c r="W303" s="3" t="str">
        <f t="shared" si="119"/>
        <v>N/A</v>
      </c>
      <c r="X303" s="3" t="str">
        <f t="shared" si="120"/>
        <v>N/A</v>
      </c>
      <c r="Y303" s="3" t="str">
        <f t="shared" si="121"/>
        <v>N/A</v>
      </c>
      <c r="Z303" s="3" t="str">
        <f t="shared" si="122"/>
        <v>N/A</v>
      </c>
      <c r="AA303" s="3" t="str">
        <f t="shared" si="123"/>
        <v>N/A</v>
      </c>
      <c r="AB303" s="3" t="str">
        <f t="shared" si="124"/>
        <v>N/A</v>
      </c>
      <c r="AC303" s="3" t="str">
        <f t="shared" si="125"/>
        <v>N/A</v>
      </c>
      <c r="AD303" s="3" t="str">
        <f t="shared" si="126"/>
        <v>N/A</v>
      </c>
      <c r="AE303" s="3" t="str">
        <f t="shared" si="127"/>
        <v>N/A</v>
      </c>
      <c r="AF303" s="3" t="str">
        <f t="shared" si="128"/>
        <v>N/A</v>
      </c>
      <c r="AG303" s="3" t="str">
        <f t="shared" si="129"/>
        <v>N/A</v>
      </c>
      <c r="AH303" s="3" t="str">
        <f t="shared" si="130"/>
        <v>N/A</v>
      </c>
      <c r="AI303" s="3" t="str">
        <f t="shared" si="131"/>
        <v>N/A</v>
      </c>
    </row>
    <row r="304" spans="1:35" x14ac:dyDescent="0.35">
      <c r="A304" t="s">
        <v>175</v>
      </c>
      <c r="B304" t="s">
        <v>176</v>
      </c>
      <c r="C304" t="s">
        <v>1143</v>
      </c>
      <c r="D304" t="s">
        <v>118</v>
      </c>
      <c r="E304">
        <v>522</v>
      </c>
      <c r="F304" t="s">
        <v>1690</v>
      </c>
      <c r="G304">
        <v>0.11</v>
      </c>
      <c r="H304" t="s">
        <v>1197</v>
      </c>
      <c r="I304" s="3" t="str">
        <f t="shared" si="132"/>
        <v>not eligible</v>
      </c>
      <c r="J304" s="3" t="str">
        <f t="shared" si="133"/>
        <v>N/A</v>
      </c>
      <c r="K304" s="3" t="str">
        <f t="shared" si="134"/>
        <v>not eligible</v>
      </c>
      <c r="L304" s="3" t="str">
        <f t="shared" si="108"/>
        <v>not eligible</v>
      </c>
      <c r="M304" s="3" t="str">
        <f t="shared" si="109"/>
        <v>not eligible</v>
      </c>
      <c r="N304" s="3" t="str">
        <f t="shared" si="110"/>
        <v>not eligible</v>
      </c>
      <c r="O304" s="3" t="str">
        <f t="shared" si="111"/>
        <v>N/A</v>
      </c>
      <c r="P304" s="3" t="str">
        <f t="shared" si="112"/>
        <v>not eligible</v>
      </c>
      <c r="Q304" s="3" t="str">
        <f t="shared" si="113"/>
        <v>N/A</v>
      </c>
      <c r="R304" s="3" t="str">
        <f t="shared" si="114"/>
        <v>N/A</v>
      </c>
      <c r="S304" s="3" t="str">
        <f t="shared" si="115"/>
        <v>N/A</v>
      </c>
      <c r="T304" s="3" t="str">
        <f t="shared" si="116"/>
        <v>N/A</v>
      </c>
      <c r="U304" s="3" t="str">
        <f t="shared" si="117"/>
        <v>N/A</v>
      </c>
      <c r="V304" s="3" t="str">
        <f t="shared" si="118"/>
        <v>N/A</v>
      </c>
      <c r="W304" s="3" t="str">
        <f t="shared" si="119"/>
        <v>N/A</v>
      </c>
      <c r="X304" s="3" t="str">
        <f t="shared" si="120"/>
        <v>N/A</v>
      </c>
      <c r="Y304" s="3" t="str">
        <f t="shared" si="121"/>
        <v>N/A</v>
      </c>
      <c r="Z304" s="3" t="str">
        <f t="shared" si="122"/>
        <v>N/A</v>
      </c>
      <c r="AA304" s="3" t="str">
        <f t="shared" si="123"/>
        <v>N/A</v>
      </c>
      <c r="AB304" s="3" t="str">
        <f t="shared" si="124"/>
        <v>N/A</v>
      </c>
      <c r="AC304" s="3" t="str">
        <f t="shared" si="125"/>
        <v>N/A</v>
      </c>
      <c r="AD304" s="3" t="str">
        <f t="shared" si="126"/>
        <v>N/A</v>
      </c>
      <c r="AE304" s="3" t="str">
        <f t="shared" si="127"/>
        <v>N/A</v>
      </c>
      <c r="AF304" s="3" t="str">
        <f t="shared" si="128"/>
        <v>N/A</v>
      </c>
      <c r="AG304" s="3" t="str">
        <f t="shared" si="129"/>
        <v>N/A</v>
      </c>
      <c r="AH304" s="3" t="str">
        <f t="shared" si="130"/>
        <v>N/A</v>
      </c>
      <c r="AI304" s="3" t="str">
        <f t="shared" si="131"/>
        <v>N/A</v>
      </c>
    </row>
    <row r="305" spans="1:35" x14ac:dyDescent="0.35">
      <c r="A305" t="s">
        <v>175</v>
      </c>
      <c r="B305" t="s">
        <v>176</v>
      </c>
      <c r="C305" t="s">
        <v>446</v>
      </c>
      <c r="D305" t="s">
        <v>118</v>
      </c>
      <c r="E305">
        <v>250</v>
      </c>
      <c r="F305" t="s">
        <v>1663</v>
      </c>
      <c r="G305">
        <v>0.05</v>
      </c>
      <c r="H305" t="s">
        <v>1197</v>
      </c>
      <c r="I305" s="3" t="str">
        <f t="shared" si="132"/>
        <v>not eligible</v>
      </c>
      <c r="J305" s="3" t="str">
        <f t="shared" si="133"/>
        <v>N/A</v>
      </c>
      <c r="K305" s="3" t="str">
        <f t="shared" si="134"/>
        <v>not eligible</v>
      </c>
      <c r="L305" s="3" t="str">
        <f t="shared" si="108"/>
        <v>not eligible</v>
      </c>
      <c r="M305" s="3" t="str">
        <f t="shared" si="109"/>
        <v>not eligible</v>
      </c>
      <c r="N305" s="3" t="str">
        <f t="shared" si="110"/>
        <v>not eligible</v>
      </c>
      <c r="O305" s="3" t="str">
        <f t="shared" si="111"/>
        <v>N/A</v>
      </c>
      <c r="P305" s="3" t="str">
        <f t="shared" si="112"/>
        <v>not eligible</v>
      </c>
      <c r="Q305" s="3" t="str">
        <f t="shared" si="113"/>
        <v>N/A</v>
      </c>
      <c r="R305" s="3" t="str">
        <f t="shared" si="114"/>
        <v>N/A</v>
      </c>
      <c r="S305" s="3" t="str">
        <f t="shared" si="115"/>
        <v>N/A</v>
      </c>
      <c r="T305" s="3" t="str">
        <f t="shared" si="116"/>
        <v>N/A</v>
      </c>
      <c r="U305" s="3" t="str">
        <f t="shared" si="117"/>
        <v>N/A</v>
      </c>
      <c r="V305" s="3" t="str">
        <f t="shared" si="118"/>
        <v>N/A</v>
      </c>
      <c r="W305" s="3" t="str">
        <f t="shared" si="119"/>
        <v>N/A</v>
      </c>
      <c r="X305" s="3" t="str">
        <f t="shared" si="120"/>
        <v>N/A</v>
      </c>
      <c r="Y305" s="3" t="str">
        <f t="shared" si="121"/>
        <v>N/A</v>
      </c>
      <c r="Z305" s="3" t="str">
        <f t="shared" si="122"/>
        <v>N/A</v>
      </c>
      <c r="AA305" s="3" t="str">
        <f t="shared" si="123"/>
        <v>N/A</v>
      </c>
      <c r="AB305" s="3" t="str">
        <f t="shared" si="124"/>
        <v>N/A</v>
      </c>
      <c r="AC305" s="3" t="str">
        <f t="shared" si="125"/>
        <v>N/A</v>
      </c>
      <c r="AD305" s="3" t="str">
        <f t="shared" si="126"/>
        <v>N/A</v>
      </c>
      <c r="AE305" s="3" t="str">
        <f t="shared" si="127"/>
        <v>N/A</v>
      </c>
      <c r="AF305" s="3" t="str">
        <f t="shared" si="128"/>
        <v>N/A</v>
      </c>
      <c r="AG305" s="3" t="str">
        <f t="shared" si="129"/>
        <v>N/A</v>
      </c>
      <c r="AH305" s="3" t="str">
        <f t="shared" si="130"/>
        <v>N/A</v>
      </c>
      <c r="AI305" s="3" t="str">
        <f t="shared" si="131"/>
        <v>N/A</v>
      </c>
    </row>
    <row r="306" spans="1:35" x14ac:dyDescent="0.35">
      <c r="A306" t="s">
        <v>175</v>
      </c>
      <c r="B306" t="s">
        <v>176</v>
      </c>
      <c r="C306" t="s">
        <v>348</v>
      </c>
      <c r="D306" t="s">
        <v>98</v>
      </c>
      <c r="E306" s="1">
        <v>2092</v>
      </c>
      <c r="F306" t="s">
        <v>1681</v>
      </c>
      <c r="G306">
        <v>0.45</v>
      </c>
      <c r="H306" t="s">
        <v>1197</v>
      </c>
      <c r="I306" s="3" t="str">
        <f t="shared" si="132"/>
        <v>not eligible</v>
      </c>
      <c r="J306" s="3" t="str">
        <f t="shared" si="133"/>
        <v>N/A</v>
      </c>
      <c r="K306" s="3" t="str">
        <f t="shared" si="134"/>
        <v>not eligible</v>
      </c>
      <c r="L306" s="3" t="str">
        <f t="shared" si="108"/>
        <v>not eligible</v>
      </c>
      <c r="M306" s="3" t="str">
        <f t="shared" si="109"/>
        <v>not eligible</v>
      </c>
      <c r="N306" s="3" t="str">
        <f t="shared" si="110"/>
        <v>not eligible</v>
      </c>
      <c r="O306" s="3" t="str">
        <f t="shared" si="111"/>
        <v>N/A</v>
      </c>
      <c r="P306" s="3" t="str">
        <f t="shared" si="112"/>
        <v>N/A</v>
      </c>
      <c r="Q306" s="3" t="str">
        <f t="shared" si="113"/>
        <v>N/A</v>
      </c>
      <c r="R306" s="3" t="str">
        <f t="shared" si="114"/>
        <v>N/A</v>
      </c>
      <c r="S306" s="3" t="str">
        <f t="shared" si="115"/>
        <v>N/A</v>
      </c>
      <c r="T306" s="3" t="str">
        <f t="shared" si="116"/>
        <v>N/A</v>
      </c>
      <c r="U306" s="3" t="str">
        <f t="shared" si="117"/>
        <v>N/A</v>
      </c>
      <c r="V306" s="3" t="str">
        <f t="shared" si="118"/>
        <v>N/A</v>
      </c>
      <c r="W306" s="3" t="str">
        <f t="shared" si="119"/>
        <v>N/A</v>
      </c>
      <c r="X306" s="3" t="str">
        <f t="shared" si="120"/>
        <v>N/A</v>
      </c>
      <c r="Y306" s="3" t="str">
        <f t="shared" si="121"/>
        <v>N/A</v>
      </c>
      <c r="Z306" s="3" t="str">
        <f t="shared" si="122"/>
        <v>N/A</v>
      </c>
      <c r="AA306" s="3" t="str">
        <f t="shared" si="123"/>
        <v>not eligible</v>
      </c>
      <c r="AB306" s="3" t="str">
        <f t="shared" si="124"/>
        <v>N/A</v>
      </c>
      <c r="AC306" s="3" t="str">
        <f t="shared" si="125"/>
        <v>N/A</v>
      </c>
      <c r="AD306" s="3" t="str">
        <f t="shared" si="126"/>
        <v>N/A</v>
      </c>
      <c r="AE306" s="3" t="str">
        <f t="shared" si="127"/>
        <v>N/A</v>
      </c>
      <c r="AF306" s="3" t="str">
        <f t="shared" si="128"/>
        <v>N/A</v>
      </c>
      <c r="AG306" s="3" t="str">
        <f t="shared" si="129"/>
        <v>N/A</v>
      </c>
      <c r="AH306" s="3" t="str">
        <f t="shared" si="130"/>
        <v>N/A</v>
      </c>
      <c r="AI306" s="3" t="str">
        <f t="shared" si="131"/>
        <v>N/A</v>
      </c>
    </row>
    <row r="307" spans="1:35" x14ac:dyDescent="0.35">
      <c r="A307" t="s">
        <v>175</v>
      </c>
      <c r="B307" t="s">
        <v>176</v>
      </c>
      <c r="C307" t="s">
        <v>714</v>
      </c>
      <c r="D307" t="s">
        <v>98</v>
      </c>
      <c r="E307">
        <v>63</v>
      </c>
      <c r="F307" t="s">
        <v>1671</v>
      </c>
      <c r="G307">
        <v>0.01</v>
      </c>
      <c r="H307" t="s">
        <v>1197</v>
      </c>
      <c r="I307" s="3" t="str">
        <f t="shared" si="132"/>
        <v>not eligible</v>
      </c>
      <c r="J307" s="3" t="str">
        <f t="shared" si="133"/>
        <v>N/A</v>
      </c>
      <c r="K307" s="3" t="str">
        <f t="shared" si="134"/>
        <v>not eligible</v>
      </c>
      <c r="L307" s="3" t="str">
        <f t="shared" si="108"/>
        <v>not eligible</v>
      </c>
      <c r="M307" s="3" t="str">
        <f t="shared" si="109"/>
        <v>not eligible</v>
      </c>
      <c r="N307" s="3" t="str">
        <f t="shared" si="110"/>
        <v>not eligible</v>
      </c>
      <c r="O307" s="3" t="str">
        <f t="shared" si="111"/>
        <v>N/A</v>
      </c>
      <c r="P307" s="3" t="str">
        <f t="shared" si="112"/>
        <v>N/A</v>
      </c>
      <c r="Q307" s="3" t="str">
        <f t="shared" si="113"/>
        <v>N/A</v>
      </c>
      <c r="R307" s="3" t="str">
        <f t="shared" si="114"/>
        <v>N/A</v>
      </c>
      <c r="S307" s="3" t="str">
        <f t="shared" si="115"/>
        <v>N/A</v>
      </c>
      <c r="T307" s="3" t="str">
        <f t="shared" si="116"/>
        <v>N/A</v>
      </c>
      <c r="U307" s="3" t="str">
        <f t="shared" si="117"/>
        <v>N/A</v>
      </c>
      <c r="V307" s="3" t="str">
        <f t="shared" si="118"/>
        <v>N/A</v>
      </c>
      <c r="W307" s="3" t="str">
        <f t="shared" si="119"/>
        <v>N/A</v>
      </c>
      <c r="X307" s="3" t="str">
        <f t="shared" si="120"/>
        <v>N/A</v>
      </c>
      <c r="Y307" s="3" t="str">
        <f t="shared" si="121"/>
        <v>N/A</v>
      </c>
      <c r="Z307" s="3" t="str">
        <f t="shared" si="122"/>
        <v>N/A</v>
      </c>
      <c r="AA307" s="3" t="str">
        <f t="shared" si="123"/>
        <v>not eligible</v>
      </c>
      <c r="AB307" s="3" t="str">
        <f t="shared" si="124"/>
        <v>N/A</v>
      </c>
      <c r="AC307" s="3" t="str">
        <f t="shared" si="125"/>
        <v>N/A</v>
      </c>
      <c r="AD307" s="3" t="str">
        <f t="shared" si="126"/>
        <v>N/A</v>
      </c>
      <c r="AE307" s="3" t="str">
        <f t="shared" si="127"/>
        <v>N/A</v>
      </c>
      <c r="AF307" s="3" t="str">
        <f t="shared" si="128"/>
        <v>N/A</v>
      </c>
      <c r="AG307" s="3" t="str">
        <f t="shared" si="129"/>
        <v>N/A</v>
      </c>
      <c r="AH307" s="3" t="str">
        <f t="shared" si="130"/>
        <v>N/A</v>
      </c>
      <c r="AI307" s="3" t="str">
        <f t="shared" si="131"/>
        <v>N/A</v>
      </c>
    </row>
    <row r="308" spans="1:35" x14ac:dyDescent="0.35">
      <c r="A308" t="s">
        <v>175</v>
      </c>
      <c r="B308" t="s">
        <v>176</v>
      </c>
      <c r="C308" t="s">
        <v>661</v>
      </c>
      <c r="D308" t="s">
        <v>112</v>
      </c>
      <c r="E308" s="1">
        <v>7821</v>
      </c>
      <c r="F308" t="s">
        <v>1752</v>
      </c>
      <c r="G308">
        <v>1.69</v>
      </c>
      <c r="H308" t="s">
        <v>1197</v>
      </c>
      <c r="I308" s="3" t="str">
        <f t="shared" si="132"/>
        <v>not eligible</v>
      </c>
      <c r="J308" s="3" t="str">
        <f t="shared" si="133"/>
        <v>N/A</v>
      </c>
      <c r="K308" s="3" t="str">
        <f t="shared" si="134"/>
        <v>not eligible</v>
      </c>
      <c r="L308" s="3" t="str">
        <f t="shared" si="108"/>
        <v>not eligible</v>
      </c>
      <c r="M308" s="3" t="str">
        <f t="shared" si="109"/>
        <v>not eligible</v>
      </c>
      <c r="N308" s="3" t="str">
        <f t="shared" si="110"/>
        <v>not eligible</v>
      </c>
      <c r="O308" s="3" t="str">
        <f t="shared" si="111"/>
        <v>N/A</v>
      </c>
      <c r="P308" s="3" t="str">
        <f t="shared" si="112"/>
        <v>N/A</v>
      </c>
      <c r="Q308" s="3" t="str">
        <f t="shared" si="113"/>
        <v>N/A</v>
      </c>
      <c r="R308" s="3" t="str">
        <f t="shared" si="114"/>
        <v>not eligible</v>
      </c>
      <c r="S308" s="3" t="str">
        <f t="shared" si="115"/>
        <v>N/A</v>
      </c>
      <c r="T308" s="3" t="str">
        <f t="shared" si="116"/>
        <v>N/A</v>
      </c>
      <c r="U308" s="3" t="str">
        <f t="shared" si="117"/>
        <v>N/A</v>
      </c>
      <c r="V308" s="3" t="str">
        <f t="shared" si="118"/>
        <v>N/A</v>
      </c>
      <c r="W308" s="3" t="str">
        <f t="shared" si="119"/>
        <v>N/A</v>
      </c>
      <c r="X308" s="3" t="str">
        <f t="shared" si="120"/>
        <v>N/A</v>
      </c>
      <c r="Y308" s="3" t="str">
        <f t="shared" si="121"/>
        <v>N/A</v>
      </c>
      <c r="Z308" s="3" t="str">
        <f t="shared" si="122"/>
        <v>N/A</v>
      </c>
      <c r="AA308" s="3" t="str">
        <f t="shared" si="123"/>
        <v>N/A</v>
      </c>
      <c r="AB308" s="3" t="str">
        <f t="shared" si="124"/>
        <v>N/A</v>
      </c>
      <c r="AC308" s="3" t="str">
        <f t="shared" si="125"/>
        <v>N/A</v>
      </c>
      <c r="AD308" s="3" t="str">
        <f t="shared" si="126"/>
        <v>N/A</v>
      </c>
      <c r="AE308" s="3" t="str">
        <f t="shared" si="127"/>
        <v>N/A</v>
      </c>
      <c r="AF308" s="3" t="str">
        <f t="shared" si="128"/>
        <v>N/A</v>
      </c>
      <c r="AG308" s="3" t="str">
        <f t="shared" si="129"/>
        <v>N/A</v>
      </c>
      <c r="AH308" s="3" t="str">
        <f t="shared" si="130"/>
        <v>N/A</v>
      </c>
      <c r="AI308" s="3" t="str">
        <f t="shared" si="131"/>
        <v>N/A</v>
      </c>
    </row>
    <row r="309" spans="1:35" x14ac:dyDescent="0.35">
      <c r="A309" t="s">
        <v>175</v>
      </c>
      <c r="B309" t="s">
        <v>176</v>
      </c>
      <c r="C309" t="s">
        <v>1082</v>
      </c>
      <c r="D309" t="s">
        <v>112</v>
      </c>
      <c r="E309">
        <v>58</v>
      </c>
      <c r="F309" t="s">
        <v>1671</v>
      </c>
      <c r="G309">
        <v>0.01</v>
      </c>
      <c r="H309" t="s">
        <v>1197</v>
      </c>
      <c r="I309" s="3" t="str">
        <f t="shared" si="132"/>
        <v>not eligible</v>
      </c>
      <c r="J309" s="3" t="str">
        <f t="shared" si="133"/>
        <v>N/A</v>
      </c>
      <c r="K309" s="3" t="str">
        <f t="shared" si="134"/>
        <v>not eligible</v>
      </c>
      <c r="L309" s="3" t="str">
        <f t="shared" si="108"/>
        <v>not eligible</v>
      </c>
      <c r="M309" s="3" t="str">
        <f t="shared" si="109"/>
        <v>not eligible</v>
      </c>
      <c r="N309" s="3" t="str">
        <f t="shared" si="110"/>
        <v>not eligible</v>
      </c>
      <c r="O309" s="3" t="str">
        <f t="shared" si="111"/>
        <v>N/A</v>
      </c>
      <c r="P309" s="3" t="str">
        <f t="shared" si="112"/>
        <v>N/A</v>
      </c>
      <c r="Q309" s="3" t="str">
        <f t="shared" si="113"/>
        <v>N/A</v>
      </c>
      <c r="R309" s="3" t="str">
        <f t="shared" si="114"/>
        <v>not eligible</v>
      </c>
      <c r="S309" s="3" t="str">
        <f t="shared" si="115"/>
        <v>N/A</v>
      </c>
      <c r="T309" s="3" t="str">
        <f t="shared" si="116"/>
        <v>N/A</v>
      </c>
      <c r="U309" s="3" t="str">
        <f t="shared" si="117"/>
        <v>N/A</v>
      </c>
      <c r="V309" s="3" t="str">
        <f t="shared" si="118"/>
        <v>N/A</v>
      </c>
      <c r="W309" s="3" t="str">
        <f t="shared" si="119"/>
        <v>N/A</v>
      </c>
      <c r="X309" s="3" t="str">
        <f t="shared" si="120"/>
        <v>N/A</v>
      </c>
      <c r="Y309" s="3" t="str">
        <f t="shared" si="121"/>
        <v>N/A</v>
      </c>
      <c r="Z309" s="3" t="str">
        <f t="shared" si="122"/>
        <v>N/A</v>
      </c>
      <c r="AA309" s="3" t="str">
        <f t="shared" si="123"/>
        <v>N/A</v>
      </c>
      <c r="AB309" s="3" t="str">
        <f t="shared" si="124"/>
        <v>N/A</v>
      </c>
      <c r="AC309" s="3" t="str">
        <f t="shared" si="125"/>
        <v>N/A</v>
      </c>
      <c r="AD309" s="3" t="str">
        <f t="shared" si="126"/>
        <v>N/A</v>
      </c>
      <c r="AE309" s="3" t="str">
        <f t="shared" si="127"/>
        <v>N/A</v>
      </c>
      <c r="AF309" s="3" t="str">
        <f t="shared" si="128"/>
        <v>N/A</v>
      </c>
      <c r="AG309" s="3" t="str">
        <f t="shared" si="129"/>
        <v>N/A</v>
      </c>
      <c r="AH309" s="3" t="str">
        <f t="shared" si="130"/>
        <v>N/A</v>
      </c>
      <c r="AI309" s="3" t="str">
        <f t="shared" si="131"/>
        <v>N/A</v>
      </c>
    </row>
    <row r="310" spans="1:35" x14ac:dyDescent="0.35">
      <c r="A310" t="s">
        <v>175</v>
      </c>
      <c r="B310" t="s">
        <v>176</v>
      </c>
      <c r="C310" t="s">
        <v>938</v>
      </c>
      <c r="D310" t="s">
        <v>112</v>
      </c>
      <c r="E310">
        <v>45</v>
      </c>
      <c r="F310" t="s">
        <v>1671</v>
      </c>
      <c r="G310">
        <v>0.01</v>
      </c>
      <c r="H310" t="s">
        <v>1197</v>
      </c>
      <c r="I310" s="3" t="str">
        <f t="shared" si="132"/>
        <v>not eligible</v>
      </c>
      <c r="J310" s="3" t="str">
        <f t="shared" si="133"/>
        <v>N/A</v>
      </c>
      <c r="K310" s="3" t="str">
        <f t="shared" si="134"/>
        <v>not eligible</v>
      </c>
      <c r="L310" s="3" t="str">
        <f t="shared" si="108"/>
        <v>not eligible</v>
      </c>
      <c r="M310" s="3" t="str">
        <f t="shared" si="109"/>
        <v>not eligible</v>
      </c>
      <c r="N310" s="3" t="str">
        <f t="shared" si="110"/>
        <v>not eligible</v>
      </c>
      <c r="O310" s="3" t="str">
        <f t="shared" si="111"/>
        <v>N/A</v>
      </c>
      <c r="P310" s="3" t="str">
        <f t="shared" si="112"/>
        <v>N/A</v>
      </c>
      <c r="Q310" s="3" t="str">
        <f t="shared" si="113"/>
        <v>N/A</v>
      </c>
      <c r="R310" s="3" t="str">
        <f t="shared" si="114"/>
        <v>not eligible</v>
      </c>
      <c r="S310" s="3" t="str">
        <f t="shared" si="115"/>
        <v>N/A</v>
      </c>
      <c r="T310" s="3" t="str">
        <f t="shared" si="116"/>
        <v>N/A</v>
      </c>
      <c r="U310" s="3" t="str">
        <f t="shared" si="117"/>
        <v>N/A</v>
      </c>
      <c r="V310" s="3" t="str">
        <f t="shared" si="118"/>
        <v>N/A</v>
      </c>
      <c r="W310" s="3" t="str">
        <f t="shared" si="119"/>
        <v>N/A</v>
      </c>
      <c r="X310" s="3" t="str">
        <f t="shared" si="120"/>
        <v>N/A</v>
      </c>
      <c r="Y310" s="3" t="str">
        <f t="shared" si="121"/>
        <v>N/A</v>
      </c>
      <c r="Z310" s="3" t="str">
        <f t="shared" si="122"/>
        <v>N/A</v>
      </c>
      <c r="AA310" s="3" t="str">
        <f t="shared" si="123"/>
        <v>N/A</v>
      </c>
      <c r="AB310" s="3" t="str">
        <f t="shared" si="124"/>
        <v>N/A</v>
      </c>
      <c r="AC310" s="3" t="str">
        <f t="shared" si="125"/>
        <v>N/A</v>
      </c>
      <c r="AD310" s="3" t="str">
        <f t="shared" si="126"/>
        <v>N/A</v>
      </c>
      <c r="AE310" s="3" t="str">
        <f t="shared" si="127"/>
        <v>N/A</v>
      </c>
      <c r="AF310" s="3" t="str">
        <f t="shared" si="128"/>
        <v>N/A</v>
      </c>
      <c r="AG310" s="3" t="str">
        <f t="shared" si="129"/>
        <v>N/A</v>
      </c>
      <c r="AH310" s="3" t="str">
        <f t="shared" si="130"/>
        <v>N/A</v>
      </c>
      <c r="AI310" s="3" t="str">
        <f t="shared" si="131"/>
        <v>N/A</v>
      </c>
    </row>
    <row r="311" spans="1:35" x14ac:dyDescent="0.35">
      <c r="A311" t="s">
        <v>175</v>
      </c>
      <c r="B311" t="s">
        <v>176</v>
      </c>
      <c r="C311" t="s">
        <v>301</v>
      </c>
      <c r="D311" t="s">
        <v>107</v>
      </c>
      <c r="E311" s="1">
        <v>4959</v>
      </c>
      <c r="F311" t="s">
        <v>1731</v>
      </c>
      <c r="G311">
        <v>1.07</v>
      </c>
      <c r="H311" t="s">
        <v>1197</v>
      </c>
      <c r="I311" s="3" t="str">
        <f t="shared" si="132"/>
        <v>not eligible</v>
      </c>
      <c r="J311" s="3" t="str">
        <f t="shared" si="133"/>
        <v>N/A</v>
      </c>
      <c r="K311" s="3" t="str">
        <f t="shared" si="134"/>
        <v>not eligible</v>
      </c>
      <c r="L311" s="3" t="str">
        <f t="shared" si="108"/>
        <v>not eligible</v>
      </c>
      <c r="M311" s="3" t="str">
        <f t="shared" si="109"/>
        <v>not eligible</v>
      </c>
      <c r="N311" s="3" t="str">
        <f t="shared" si="110"/>
        <v>not eligible</v>
      </c>
      <c r="O311" s="3" t="str">
        <f t="shared" si="111"/>
        <v>N/A</v>
      </c>
      <c r="P311" s="3" t="str">
        <f t="shared" si="112"/>
        <v>N/A</v>
      </c>
      <c r="Q311" s="3" t="str">
        <f t="shared" si="113"/>
        <v>N/A</v>
      </c>
      <c r="R311" s="3" t="str">
        <f t="shared" si="114"/>
        <v>N/A</v>
      </c>
      <c r="S311" s="3" t="str">
        <f t="shared" si="115"/>
        <v>N/A</v>
      </c>
      <c r="T311" s="3" t="str">
        <f t="shared" si="116"/>
        <v>N/A</v>
      </c>
      <c r="U311" s="3" t="str">
        <f t="shared" si="117"/>
        <v>not eligible</v>
      </c>
      <c r="V311" s="3" t="str">
        <f t="shared" si="118"/>
        <v>N/A</v>
      </c>
      <c r="W311" s="3" t="str">
        <f t="shared" si="119"/>
        <v>N/A</v>
      </c>
      <c r="X311" s="3" t="str">
        <f t="shared" si="120"/>
        <v>N/A</v>
      </c>
      <c r="Y311" s="3" t="str">
        <f t="shared" si="121"/>
        <v>N/A</v>
      </c>
      <c r="Z311" s="3" t="str">
        <f t="shared" si="122"/>
        <v>N/A</v>
      </c>
      <c r="AA311" s="3" t="str">
        <f t="shared" si="123"/>
        <v>N/A</v>
      </c>
      <c r="AB311" s="3" t="str">
        <f t="shared" si="124"/>
        <v>N/A</v>
      </c>
      <c r="AC311" s="3" t="str">
        <f t="shared" si="125"/>
        <v>N/A</v>
      </c>
      <c r="AD311" s="3" t="str">
        <f t="shared" si="126"/>
        <v>N/A</v>
      </c>
      <c r="AE311" s="3" t="str">
        <f t="shared" si="127"/>
        <v>N/A</v>
      </c>
      <c r="AF311" s="3" t="str">
        <f t="shared" si="128"/>
        <v>N/A</v>
      </c>
      <c r="AG311" s="3" t="str">
        <f t="shared" si="129"/>
        <v>N/A</v>
      </c>
      <c r="AH311" s="3" t="str">
        <f t="shared" si="130"/>
        <v>N/A</v>
      </c>
      <c r="AI311" s="3" t="str">
        <f t="shared" si="131"/>
        <v>N/A</v>
      </c>
    </row>
    <row r="312" spans="1:35" x14ac:dyDescent="0.35">
      <c r="A312" t="s">
        <v>175</v>
      </c>
      <c r="B312" t="s">
        <v>176</v>
      </c>
      <c r="C312" t="s">
        <v>1097</v>
      </c>
      <c r="D312" t="s">
        <v>107</v>
      </c>
      <c r="E312">
        <v>365</v>
      </c>
      <c r="F312" t="s">
        <v>1669</v>
      </c>
      <c r="G312">
        <v>0.08</v>
      </c>
      <c r="H312" t="s">
        <v>1197</v>
      </c>
      <c r="I312" s="3" t="str">
        <f t="shared" si="132"/>
        <v>not eligible</v>
      </c>
      <c r="J312" s="3" t="str">
        <f t="shared" si="133"/>
        <v>N/A</v>
      </c>
      <c r="K312" s="3" t="str">
        <f t="shared" si="134"/>
        <v>not eligible</v>
      </c>
      <c r="L312" s="3" t="str">
        <f t="shared" si="108"/>
        <v>not eligible</v>
      </c>
      <c r="M312" s="3" t="str">
        <f t="shared" si="109"/>
        <v>not eligible</v>
      </c>
      <c r="N312" s="3" t="str">
        <f t="shared" si="110"/>
        <v>not eligible</v>
      </c>
      <c r="O312" s="3" t="str">
        <f t="shared" si="111"/>
        <v>N/A</v>
      </c>
      <c r="P312" s="3" t="str">
        <f t="shared" si="112"/>
        <v>N/A</v>
      </c>
      <c r="Q312" s="3" t="str">
        <f t="shared" si="113"/>
        <v>N/A</v>
      </c>
      <c r="R312" s="3" t="str">
        <f t="shared" si="114"/>
        <v>N/A</v>
      </c>
      <c r="S312" s="3" t="str">
        <f t="shared" si="115"/>
        <v>N/A</v>
      </c>
      <c r="T312" s="3" t="str">
        <f t="shared" si="116"/>
        <v>N/A</v>
      </c>
      <c r="U312" s="3" t="str">
        <f t="shared" si="117"/>
        <v>not eligible</v>
      </c>
      <c r="V312" s="3" t="str">
        <f t="shared" si="118"/>
        <v>N/A</v>
      </c>
      <c r="W312" s="3" t="str">
        <f t="shared" si="119"/>
        <v>N/A</v>
      </c>
      <c r="X312" s="3" t="str">
        <f t="shared" si="120"/>
        <v>N/A</v>
      </c>
      <c r="Y312" s="3" t="str">
        <f t="shared" si="121"/>
        <v>N/A</v>
      </c>
      <c r="Z312" s="3" t="str">
        <f t="shared" si="122"/>
        <v>N/A</v>
      </c>
      <c r="AA312" s="3" t="str">
        <f t="shared" si="123"/>
        <v>N/A</v>
      </c>
      <c r="AB312" s="3" t="str">
        <f t="shared" si="124"/>
        <v>N/A</v>
      </c>
      <c r="AC312" s="3" t="str">
        <f t="shared" si="125"/>
        <v>N/A</v>
      </c>
      <c r="AD312" s="3" t="str">
        <f t="shared" si="126"/>
        <v>N/A</v>
      </c>
      <c r="AE312" s="3" t="str">
        <f t="shared" si="127"/>
        <v>N/A</v>
      </c>
      <c r="AF312" s="3" t="str">
        <f t="shared" si="128"/>
        <v>N/A</v>
      </c>
      <c r="AG312" s="3" t="str">
        <f t="shared" si="129"/>
        <v>N/A</v>
      </c>
      <c r="AH312" s="3" t="str">
        <f t="shared" si="130"/>
        <v>N/A</v>
      </c>
      <c r="AI312" s="3" t="str">
        <f t="shared" si="131"/>
        <v>N/A</v>
      </c>
    </row>
    <row r="313" spans="1:35" x14ac:dyDescent="0.35">
      <c r="A313" t="s">
        <v>175</v>
      </c>
      <c r="B313" t="s">
        <v>176</v>
      </c>
      <c r="C313" t="s">
        <v>453</v>
      </c>
      <c r="D313" t="s">
        <v>133</v>
      </c>
      <c r="E313" s="1">
        <v>3366</v>
      </c>
      <c r="F313" t="s">
        <v>1573</v>
      </c>
      <c r="G313">
        <v>0.73</v>
      </c>
      <c r="H313" t="s">
        <v>1197</v>
      </c>
      <c r="I313" s="3" t="str">
        <f t="shared" si="132"/>
        <v>not eligible</v>
      </c>
      <c r="J313" s="3" t="str">
        <f t="shared" si="133"/>
        <v>N/A</v>
      </c>
      <c r="K313" s="3" t="str">
        <f t="shared" si="134"/>
        <v>not eligible</v>
      </c>
      <c r="L313" s="3" t="str">
        <f t="shared" si="108"/>
        <v>not eligible</v>
      </c>
      <c r="M313" s="3" t="str">
        <f t="shared" si="109"/>
        <v>not eligible</v>
      </c>
      <c r="N313" s="3" t="str">
        <f t="shared" si="110"/>
        <v>not eligible</v>
      </c>
      <c r="O313" s="3" t="str">
        <f t="shared" si="111"/>
        <v>N/A</v>
      </c>
      <c r="P313" s="3" t="str">
        <f t="shared" si="112"/>
        <v>N/A</v>
      </c>
      <c r="Q313" s="3" t="str">
        <f t="shared" si="113"/>
        <v>N/A</v>
      </c>
      <c r="R313" s="3" t="str">
        <f t="shared" si="114"/>
        <v>N/A</v>
      </c>
      <c r="S313" s="3" t="str">
        <f t="shared" si="115"/>
        <v>N/A</v>
      </c>
      <c r="T313" s="3" t="str">
        <f t="shared" si="116"/>
        <v>N/A</v>
      </c>
      <c r="U313" s="3" t="str">
        <f t="shared" si="117"/>
        <v>N/A</v>
      </c>
      <c r="V313" s="3" t="str">
        <f t="shared" si="118"/>
        <v>N/A</v>
      </c>
      <c r="W313" s="3" t="str">
        <f t="shared" si="119"/>
        <v>N/A</v>
      </c>
      <c r="X313" s="3" t="str">
        <f t="shared" si="120"/>
        <v>not eligible</v>
      </c>
      <c r="Y313" s="3" t="str">
        <f t="shared" si="121"/>
        <v>N/A</v>
      </c>
      <c r="Z313" s="3" t="str">
        <f t="shared" si="122"/>
        <v>N/A</v>
      </c>
      <c r="AA313" s="3" t="str">
        <f t="shared" si="123"/>
        <v>N/A</v>
      </c>
      <c r="AB313" s="3" t="str">
        <f t="shared" si="124"/>
        <v>N/A</v>
      </c>
      <c r="AC313" s="3" t="str">
        <f t="shared" si="125"/>
        <v>N/A</v>
      </c>
      <c r="AD313" s="3" t="str">
        <f t="shared" si="126"/>
        <v>N/A</v>
      </c>
      <c r="AE313" s="3" t="str">
        <f t="shared" si="127"/>
        <v>N/A</v>
      </c>
      <c r="AF313" s="3" t="str">
        <f t="shared" si="128"/>
        <v>N/A</v>
      </c>
      <c r="AG313" s="3" t="str">
        <f t="shared" si="129"/>
        <v>N/A</v>
      </c>
      <c r="AH313" s="3" t="str">
        <f t="shared" si="130"/>
        <v>N/A</v>
      </c>
      <c r="AI313" s="3" t="str">
        <f t="shared" si="131"/>
        <v>N/A</v>
      </c>
    </row>
    <row r="314" spans="1:35" x14ac:dyDescent="0.35">
      <c r="A314" t="s">
        <v>175</v>
      </c>
      <c r="B314" t="s">
        <v>176</v>
      </c>
      <c r="C314" t="s">
        <v>269</v>
      </c>
      <c r="D314" t="s">
        <v>133</v>
      </c>
      <c r="E314">
        <v>141</v>
      </c>
      <c r="F314" t="s">
        <v>1666</v>
      </c>
      <c r="G314">
        <v>0.03</v>
      </c>
      <c r="H314" t="s">
        <v>1197</v>
      </c>
      <c r="I314" s="3" t="str">
        <f t="shared" si="132"/>
        <v>not eligible</v>
      </c>
      <c r="J314" s="3" t="str">
        <f t="shared" si="133"/>
        <v>N/A</v>
      </c>
      <c r="K314" s="3" t="str">
        <f t="shared" si="134"/>
        <v>not eligible</v>
      </c>
      <c r="L314" s="3" t="str">
        <f t="shared" si="108"/>
        <v>not eligible</v>
      </c>
      <c r="M314" s="3" t="str">
        <f t="shared" si="109"/>
        <v>not eligible</v>
      </c>
      <c r="N314" s="3" t="str">
        <f t="shared" si="110"/>
        <v>not eligible</v>
      </c>
      <c r="O314" s="3" t="str">
        <f t="shared" si="111"/>
        <v>N/A</v>
      </c>
      <c r="P314" s="3" t="str">
        <f t="shared" si="112"/>
        <v>N/A</v>
      </c>
      <c r="Q314" s="3" t="str">
        <f t="shared" si="113"/>
        <v>N/A</v>
      </c>
      <c r="R314" s="3" t="str">
        <f t="shared" si="114"/>
        <v>N/A</v>
      </c>
      <c r="S314" s="3" t="str">
        <f t="shared" si="115"/>
        <v>N/A</v>
      </c>
      <c r="T314" s="3" t="str">
        <f t="shared" si="116"/>
        <v>N/A</v>
      </c>
      <c r="U314" s="3" t="str">
        <f t="shared" si="117"/>
        <v>N/A</v>
      </c>
      <c r="V314" s="3" t="str">
        <f t="shared" si="118"/>
        <v>N/A</v>
      </c>
      <c r="W314" s="3" t="str">
        <f t="shared" si="119"/>
        <v>N/A</v>
      </c>
      <c r="X314" s="3" t="str">
        <f t="shared" si="120"/>
        <v>not eligible</v>
      </c>
      <c r="Y314" s="3" t="str">
        <f t="shared" si="121"/>
        <v>N/A</v>
      </c>
      <c r="Z314" s="3" t="str">
        <f t="shared" si="122"/>
        <v>N/A</v>
      </c>
      <c r="AA314" s="3" t="str">
        <f t="shared" si="123"/>
        <v>N/A</v>
      </c>
      <c r="AB314" s="3" t="str">
        <f t="shared" si="124"/>
        <v>N/A</v>
      </c>
      <c r="AC314" s="3" t="str">
        <f t="shared" si="125"/>
        <v>N/A</v>
      </c>
      <c r="AD314" s="3" t="str">
        <f t="shared" si="126"/>
        <v>N/A</v>
      </c>
      <c r="AE314" s="3" t="str">
        <f t="shared" si="127"/>
        <v>N/A</v>
      </c>
      <c r="AF314" s="3" t="str">
        <f t="shared" si="128"/>
        <v>N/A</v>
      </c>
      <c r="AG314" s="3" t="str">
        <f t="shared" si="129"/>
        <v>N/A</v>
      </c>
      <c r="AH314" s="3" t="str">
        <f t="shared" si="130"/>
        <v>N/A</v>
      </c>
      <c r="AI314" s="3" t="str">
        <f t="shared" si="131"/>
        <v>N/A</v>
      </c>
    </row>
    <row r="315" spans="1:35" x14ac:dyDescent="0.35">
      <c r="A315" t="s">
        <v>175</v>
      </c>
      <c r="B315" t="s">
        <v>176</v>
      </c>
      <c r="C315" t="s">
        <v>949</v>
      </c>
      <c r="D315" t="s">
        <v>128</v>
      </c>
      <c r="E315" s="1">
        <v>8768</v>
      </c>
      <c r="F315" t="s">
        <v>1203</v>
      </c>
      <c r="G315">
        <v>1.89</v>
      </c>
      <c r="H315" t="s">
        <v>1197</v>
      </c>
      <c r="I315" s="3" t="str">
        <f t="shared" si="132"/>
        <v>not eligible</v>
      </c>
      <c r="J315" s="3" t="str">
        <f t="shared" si="133"/>
        <v>N/A</v>
      </c>
      <c r="K315" s="3" t="str">
        <f t="shared" si="134"/>
        <v>not eligible</v>
      </c>
      <c r="L315" s="3" t="str">
        <f t="shared" si="108"/>
        <v>not eligible</v>
      </c>
      <c r="M315" s="3" t="str">
        <f t="shared" si="109"/>
        <v>not eligible</v>
      </c>
      <c r="N315" s="3" t="str">
        <f t="shared" si="110"/>
        <v>not eligible</v>
      </c>
      <c r="O315" s="3" t="str">
        <f t="shared" si="111"/>
        <v>N/A</v>
      </c>
      <c r="P315" s="3" t="str">
        <f t="shared" si="112"/>
        <v>N/A</v>
      </c>
      <c r="Q315" s="3" t="str">
        <f t="shared" si="113"/>
        <v>N/A</v>
      </c>
      <c r="R315" s="3" t="str">
        <f t="shared" si="114"/>
        <v>N/A</v>
      </c>
      <c r="S315" s="3" t="str">
        <f t="shared" si="115"/>
        <v>N/A</v>
      </c>
      <c r="T315" s="3" t="str">
        <f t="shared" si="116"/>
        <v>N/A</v>
      </c>
      <c r="U315" s="3" t="str">
        <f t="shared" si="117"/>
        <v>N/A</v>
      </c>
      <c r="V315" s="3" t="str">
        <f t="shared" si="118"/>
        <v>N/A</v>
      </c>
      <c r="W315" s="3" t="str">
        <f t="shared" si="119"/>
        <v>not eligible</v>
      </c>
      <c r="X315" s="3" t="str">
        <f t="shared" si="120"/>
        <v>N/A</v>
      </c>
      <c r="Y315" s="3" t="str">
        <f t="shared" si="121"/>
        <v>N/A</v>
      </c>
      <c r="Z315" s="3" t="str">
        <f t="shared" si="122"/>
        <v>N/A</v>
      </c>
      <c r="AA315" s="3" t="str">
        <f t="shared" si="123"/>
        <v>N/A</v>
      </c>
      <c r="AB315" s="3" t="str">
        <f t="shared" si="124"/>
        <v>N/A</v>
      </c>
      <c r="AC315" s="3" t="str">
        <f t="shared" si="125"/>
        <v>N/A</v>
      </c>
      <c r="AD315" s="3" t="str">
        <f t="shared" si="126"/>
        <v>N/A</v>
      </c>
      <c r="AE315" s="3" t="str">
        <f t="shared" si="127"/>
        <v>N/A</v>
      </c>
      <c r="AF315" s="3" t="str">
        <f t="shared" si="128"/>
        <v>N/A</v>
      </c>
      <c r="AG315" s="3" t="str">
        <f t="shared" si="129"/>
        <v>N/A</v>
      </c>
      <c r="AH315" s="3" t="str">
        <f t="shared" si="130"/>
        <v>N/A</v>
      </c>
      <c r="AI315" s="3" t="str">
        <f t="shared" si="131"/>
        <v>N/A</v>
      </c>
    </row>
    <row r="316" spans="1:35" x14ac:dyDescent="0.35">
      <c r="A316" t="s">
        <v>175</v>
      </c>
      <c r="B316" t="s">
        <v>176</v>
      </c>
      <c r="C316" t="s">
        <v>221</v>
      </c>
      <c r="D316" t="s">
        <v>128</v>
      </c>
      <c r="E316">
        <v>136</v>
      </c>
      <c r="F316" t="s">
        <v>1666</v>
      </c>
      <c r="G316">
        <v>0.03</v>
      </c>
      <c r="H316" t="s">
        <v>1197</v>
      </c>
      <c r="I316" s="3" t="str">
        <f t="shared" si="132"/>
        <v>not eligible</v>
      </c>
      <c r="J316" s="3" t="str">
        <f t="shared" si="133"/>
        <v>N/A</v>
      </c>
      <c r="K316" s="3" t="str">
        <f t="shared" si="134"/>
        <v>not eligible</v>
      </c>
      <c r="L316" s="3" t="str">
        <f t="shared" si="108"/>
        <v>not eligible</v>
      </c>
      <c r="M316" s="3" t="str">
        <f t="shared" si="109"/>
        <v>not eligible</v>
      </c>
      <c r="N316" s="3" t="str">
        <f t="shared" si="110"/>
        <v>not eligible</v>
      </c>
      <c r="O316" s="3" t="str">
        <f t="shared" si="111"/>
        <v>N/A</v>
      </c>
      <c r="P316" s="3" t="str">
        <f t="shared" si="112"/>
        <v>N/A</v>
      </c>
      <c r="Q316" s="3" t="str">
        <f t="shared" si="113"/>
        <v>N/A</v>
      </c>
      <c r="R316" s="3" t="str">
        <f t="shared" si="114"/>
        <v>N/A</v>
      </c>
      <c r="S316" s="3" t="str">
        <f t="shared" si="115"/>
        <v>N/A</v>
      </c>
      <c r="T316" s="3" t="str">
        <f t="shared" si="116"/>
        <v>N/A</v>
      </c>
      <c r="U316" s="3" t="str">
        <f t="shared" si="117"/>
        <v>N/A</v>
      </c>
      <c r="V316" s="3" t="str">
        <f t="shared" si="118"/>
        <v>N/A</v>
      </c>
      <c r="W316" s="3" t="str">
        <f t="shared" si="119"/>
        <v>not eligible</v>
      </c>
      <c r="X316" s="3" t="str">
        <f t="shared" si="120"/>
        <v>N/A</v>
      </c>
      <c r="Y316" s="3" t="str">
        <f t="shared" si="121"/>
        <v>N/A</v>
      </c>
      <c r="Z316" s="3" t="str">
        <f t="shared" si="122"/>
        <v>N/A</v>
      </c>
      <c r="AA316" s="3" t="str">
        <f t="shared" si="123"/>
        <v>N/A</v>
      </c>
      <c r="AB316" s="3" t="str">
        <f t="shared" si="124"/>
        <v>N/A</v>
      </c>
      <c r="AC316" s="3" t="str">
        <f t="shared" si="125"/>
        <v>N/A</v>
      </c>
      <c r="AD316" s="3" t="str">
        <f t="shared" si="126"/>
        <v>N/A</v>
      </c>
      <c r="AE316" s="3" t="str">
        <f t="shared" si="127"/>
        <v>N/A</v>
      </c>
      <c r="AF316" s="3" t="str">
        <f t="shared" si="128"/>
        <v>N/A</v>
      </c>
      <c r="AG316" s="3" t="str">
        <f t="shared" si="129"/>
        <v>N/A</v>
      </c>
      <c r="AH316" s="3" t="str">
        <f t="shared" si="130"/>
        <v>N/A</v>
      </c>
      <c r="AI316" s="3" t="str">
        <f t="shared" si="131"/>
        <v>N/A</v>
      </c>
    </row>
    <row r="317" spans="1:35" x14ac:dyDescent="0.35">
      <c r="A317" t="s">
        <v>175</v>
      </c>
      <c r="B317" t="s">
        <v>176</v>
      </c>
      <c r="C317" t="s">
        <v>642</v>
      </c>
      <c r="D317" t="s">
        <v>129</v>
      </c>
      <c r="E317" s="1">
        <v>4276</v>
      </c>
      <c r="F317" t="s">
        <v>1734</v>
      </c>
      <c r="G317">
        <v>0.92</v>
      </c>
      <c r="H317" t="s">
        <v>1197</v>
      </c>
      <c r="I317" s="3" t="str">
        <f t="shared" si="132"/>
        <v>not eligible</v>
      </c>
      <c r="J317" s="3" t="str">
        <f t="shared" si="133"/>
        <v>N/A</v>
      </c>
      <c r="K317" s="3" t="str">
        <f t="shared" si="134"/>
        <v>not eligible</v>
      </c>
      <c r="L317" s="3" t="str">
        <f t="shared" si="108"/>
        <v>not eligible</v>
      </c>
      <c r="M317" s="3" t="str">
        <f t="shared" si="109"/>
        <v>not eligible</v>
      </c>
      <c r="N317" s="3" t="str">
        <f t="shared" si="110"/>
        <v>not eligible</v>
      </c>
      <c r="O317" s="3" t="str">
        <f t="shared" si="111"/>
        <v>N/A</v>
      </c>
      <c r="P317" s="3" t="str">
        <f t="shared" si="112"/>
        <v>N/A</v>
      </c>
      <c r="Q317" s="3" t="str">
        <f t="shared" si="113"/>
        <v>N/A</v>
      </c>
      <c r="R317" s="3" t="str">
        <f t="shared" si="114"/>
        <v>N/A</v>
      </c>
      <c r="S317" s="3" t="str">
        <f t="shared" si="115"/>
        <v>N/A</v>
      </c>
      <c r="T317" s="3" t="str">
        <f t="shared" si="116"/>
        <v>N/A</v>
      </c>
      <c r="U317" s="3" t="str">
        <f t="shared" si="117"/>
        <v>N/A</v>
      </c>
      <c r="V317" s="3" t="str">
        <f t="shared" si="118"/>
        <v>N/A</v>
      </c>
      <c r="W317" s="3" t="str">
        <f t="shared" si="119"/>
        <v>N/A</v>
      </c>
      <c r="X317" s="3" t="str">
        <f t="shared" si="120"/>
        <v>N/A</v>
      </c>
      <c r="Y317" s="3" t="str">
        <f t="shared" si="121"/>
        <v>N/A</v>
      </c>
      <c r="Z317" s="3" t="str">
        <f t="shared" si="122"/>
        <v>N/A</v>
      </c>
      <c r="AA317" s="3" t="str">
        <f t="shared" si="123"/>
        <v>N/A</v>
      </c>
      <c r="AB317" s="3" t="str">
        <f t="shared" si="124"/>
        <v>N/A</v>
      </c>
      <c r="AC317" s="3" t="str">
        <f t="shared" si="125"/>
        <v>not eligible</v>
      </c>
      <c r="AD317" s="3" t="str">
        <f t="shared" si="126"/>
        <v>N/A</v>
      </c>
      <c r="AE317" s="3" t="str">
        <f t="shared" si="127"/>
        <v>N/A</v>
      </c>
      <c r="AF317" s="3" t="str">
        <f t="shared" si="128"/>
        <v>N/A</v>
      </c>
      <c r="AG317" s="3" t="str">
        <f t="shared" si="129"/>
        <v>N/A</v>
      </c>
      <c r="AH317" s="3" t="str">
        <f t="shared" si="130"/>
        <v>N/A</v>
      </c>
      <c r="AI317" s="3" t="str">
        <f t="shared" si="131"/>
        <v>N/A</v>
      </c>
    </row>
    <row r="318" spans="1:35" x14ac:dyDescent="0.35">
      <c r="A318" t="s">
        <v>175</v>
      </c>
      <c r="B318" t="s">
        <v>176</v>
      </c>
      <c r="C318" t="s">
        <v>542</v>
      </c>
      <c r="D318" t="s">
        <v>129</v>
      </c>
      <c r="E318">
        <v>74</v>
      </c>
      <c r="F318" t="s">
        <v>1673</v>
      </c>
      <c r="G318">
        <v>0.02</v>
      </c>
      <c r="H318" t="s">
        <v>1197</v>
      </c>
      <c r="I318" s="3" t="str">
        <f t="shared" si="132"/>
        <v>not eligible</v>
      </c>
      <c r="J318" s="3" t="str">
        <f t="shared" si="133"/>
        <v>N/A</v>
      </c>
      <c r="K318" s="3" t="str">
        <f t="shared" si="134"/>
        <v>not eligible</v>
      </c>
      <c r="L318" s="3" t="str">
        <f t="shared" si="108"/>
        <v>not eligible</v>
      </c>
      <c r="M318" s="3" t="str">
        <f t="shared" si="109"/>
        <v>not eligible</v>
      </c>
      <c r="N318" s="3" t="str">
        <f t="shared" si="110"/>
        <v>not eligible</v>
      </c>
      <c r="O318" s="3" t="str">
        <f t="shared" si="111"/>
        <v>N/A</v>
      </c>
      <c r="P318" s="3" t="str">
        <f t="shared" si="112"/>
        <v>N/A</v>
      </c>
      <c r="Q318" s="3" t="str">
        <f t="shared" si="113"/>
        <v>N/A</v>
      </c>
      <c r="R318" s="3" t="str">
        <f t="shared" si="114"/>
        <v>N/A</v>
      </c>
      <c r="S318" s="3" t="str">
        <f t="shared" si="115"/>
        <v>N/A</v>
      </c>
      <c r="T318" s="3" t="str">
        <f t="shared" si="116"/>
        <v>N/A</v>
      </c>
      <c r="U318" s="3" t="str">
        <f t="shared" si="117"/>
        <v>N/A</v>
      </c>
      <c r="V318" s="3" t="str">
        <f t="shared" si="118"/>
        <v>N/A</v>
      </c>
      <c r="W318" s="3" t="str">
        <f t="shared" si="119"/>
        <v>N/A</v>
      </c>
      <c r="X318" s="3" t="str">
        <f t="shared" si="120"/>
        <v>N/A</v>
      </c>
      <c r="Y318" s="3" t="str">
        <f t="shared" si="121"/>
        <v>N/A</v>
      </c>
      <c r="Z318" s="3" t="str">
        <f t="shared" si="122"/>
        <v>N/A</v>
      </c>
      <c r="AA318" s="3" t="str">
        <f t="shared" si="123"/>
        <v>N/A</v>
      </c>
      <c r="AB318" s="3" t="str">
        <f t="shared" si="124"/>
        <v>N/A</v>
      </c>
      <c r="AC318" s="3" t="str">
        <f t="shared" si="125"/>
        <v>not eligible</v>
      </c>
      <c r="AD318" s="3" t="str">
        <f t="shared" si="126"/>
        <v>N/A</v>
      </c>
      <c r="AE318" s="3" t="str">
        <f t="shared" si="127"/>
        <v>N/A</v>
      </c>
      <c r="AF318" s="3" t="str">
        <f t="shared" si="128"/>
        <v>N/A</v>
      </c>
      <c r="AG318" s="3" t="str">
        <f t="shared" si="129"/>
        <v>N/A</v>
      </c>
      <c r="AH318" s="3" t="str">
        <f t="shared" si="130"/>
        <v>N/A</v>
      </c>
      <c r="AI318" s="3" t="str">
        <f t="shared" si="131"/>
        <v>N/A</v>
      </c>
    </row>
    <row r="319" spans="1:35" x14ac:dyDescent="0.35">
      <c r="A319" t="s">
        <v>175</v>
      </c>
      <c r="B319" t="s">
        <v>176</v>
      </c>
      <c r="C319" t="s">
        <v>266</v>
      </c>
      <c r="D319" t="s">
        <v>165</v>
      </c>
      <c r="E319" s="1">
        <v>3686</v>
      </c>
      <c r="F319" t="s">
        <v>1721</v>
      </c>
      <c r="G319">
        <v>0.8</v>
      </c>
      <c r="H319" t="s">
        <v>1197</v>
      </c>
      <c r="I319" s="3" t="str">
        <f t="shared" si="132"/>
        <v>not eligible</v>
      </c>
      <c r="J319" s="3" t="str">
        <f t="shared" si="133"/>
        <v>N/A</v>
      </c>
      <c r="K319" s="3" t="str">
        <f t="shared" si="134"/>
        <v>not eligible</v>
      </c>
      <c r="L319" s="3" t="str">
        <f t="shared" si="108"/>
        <v>not eligible</v>
      </c>
      <c r="M319" s="3" t="str">
        <f t="shared" si="109"/>
        <v>not eligible</v>
      </c>
      <c r="N319" s="3" t="str">
        <f t="shared" si="110"/>
        <v>not eligible</v>
      </c>
      <c r="O319" s="3" t="str">
        <f t="shared" si="111"/>
        <v>N/A</v>
      </c>
      <c r="P319" s="3" t="str">
        <f t="shared" si="112"/>
        <v>N/A</v>
      </c>
      <c r="Q319" s="3" t="str">
        <f t="shared" si="113"/>
        <v>N/A</v>
      </c>
      <c r="R319" s="3" t="str">
        <f t="shared" si="114"/>
        <v>N/A</v>
      </c>
      <c r="S319" s="3" t="str">
        <f t="shared" si="115"/>
        <v>N/A</v>
      </c>
      <c r="T319" s="3" t="str">
        <f t="shared" si="116"/>
        <v>N/A</v>
      </c>
      <c r="U319" s="3" t="str">
        <f t="shared" si="117"/>
        <v>N/A</v>
      </c>
      <c r="V319" s="3" t="str">
        <f t="shared" si="118"/>
        <v>N/A</v>
      </c>
      <c r="W319" s="3" t="str">
        <f t="shared" si="119"/>
        <v>N/A</v>
      </c>
      <c r="X319" s="3" t="str">
        <f t="shared" si="120"/>
        <v>N/A</v>
      </c>
      <c r="Y319" s="3" t="str">
        <f t="shared" si="121"/>
        <v>N/A</v>
      </c>
      <c r="Z319" s="3" t="str">
        <f t="shared" si="122"/>
        <v>N/A</v>
      </c>
      <c r="AA319" s="3" t="str">
        <f t="shared" si="123"/>
        <v>N/A</v>
      </c>
      <c r="AB319" s="3" t="str">
        <f t="shared" si="124"/>
        <v>N/A</v>
      </c>
      <c r="AC319" s="3" t="str">
        <f t="shared" si="125"/>
        <v>N/A</v>
      </c>
      <c r="AD319" s="3" t="str">
        <f t="shared" si="126"/>
        <v>N/A</v>
      </c>
      <c r="AE319" s="3" t="str">
        <f t="shared" si="127"/>
        <v>N/A</v>
      </c>
      <c r="AF319" s="3" t="str">
        <f t="shared" si="128"/>
        <v>N/A</v>
      </c>
      <c r="AG319" s="3" t="str">
        <f t="shared" si="129"/>
        <v>not eligible</v>
      </c>
      <c r="AH319" s="3" t="str">
        <f t="shared" si="130"/>
        <v>N/A</v>
      </c>
      <c r="AI319" s="3" t="str">
        <f t="shared" si="131"/>
        <v>N/A</v>
      </c>
    </row>
    <row r="320" spans="1:35" x14ac:dyDescent="0.35">
      <c r="A320" t="s">
        <v>175</v>
      </c>
      <c r="B320" t="s">
        <v>176</v>
      </c>
      <c r="C320" t="s">
        <v>1008</v>
      </c>
      <c r="D320" t="s">
        <v>165</v>
      </c>
      <c r="E320">
        <v>71</v>
      </c>
      <c r="F320" t="s">
        <v>1673</v>
      </c>
      <c r="G320">
        <v>0.02</v>
      </c>
      <c r="H320" t="s">
        <v>1197</v>
      </c>
      <c r="I320" s="3" t="str">
        <f t="shared" si="132"/>
        <v>not eligible</v>
      </c>
      <c r="J320" s="3" t="str">
        <f t="shared" si="133"/>
        <v>N/A</v>
      </c>
      <c r="K320" s="3" t="str">
        <f t="shared" si="134"/>
        <v>not eligible</v>
      </c>
      <c r="L320" s="3" t="str">
        <f t="shared" si="108"/>
        <v>not eligible</v>
      </c>
      <c r="M320" s="3" t="str">
        <f t="shared" si="109"/>
        <v>not eligible</v>
      </c>
      <c r="N320" s="3" t="str">
        <f t="shared" si="110"/>
        <v>not eligible</v>
      </c>
      <c r="O320" s="3" t="str">
        <f t="shared" si="111"/>
        <v>N/A</v>
      </c>
      <c r="P320" s="3" t="str">
        <f t="shared" si="112"/>
        <v>N/A</v>
      </c>
      <c r="Q320" s="3" t="str">
        <f t="shared" si="113"/>
        <v>N/A</v>
      </c>
      <c r="R320" s="3" t="str">
        <f t="shared" si="114"/>
        <v>N/A</v>
      </c>
      <c r="S320" s="3" t="str">
        <f t="shared" si="115"/>
        <v>N/A</v>
      </c>
      <c r="T320" s="3" t="str">
        <f t="shared" si="116"/>
        <v>N/A</v>
      </c>
      <c r="U320" s="3" t="str">
        <f t="shared" si="117"/>
        <v>N/A</v>
      </c>
      <c r="V320" s="3" t="str">
        <f t="shared" si="118"/>
        <v>N/A</v>
      </c>
      <c r="W320" s="3" t="str">
        <f t="shared" si="119"/>
        <v>N/A</v>
      </c>
      <c r="X320" s="3" t="str">
        <f t="shared" si="120"/>
        <v>N/A</v>
      </c>
      <c r="Y320" s="3" t="str">
        <f t="shared" si="121"/>
        <v>N/A</v>
      </c>
      <c r="Z320" s="3" t="str">
        <f t="shared" si="122"/>
        <v>N/A</v>
      </c>
      <c r="AA320" s="3" t="str">
        <f t="shared" si="123"/>
        <v>N/A</v>
      </c>
      <c r="AB320" s="3" t="str">
        <f t="shared" si="124"/>
        <v>N/A</v>
      </c>
      <c r="AC320" s="3" t="str">
        <f t="shared" si="125"/>
        <v>N/A</v>
      </c>
      <c r="AD320" s="3" t="str">
        <f t="shared" si="126"/>
        <v>N/A</v>
      </c>
      <c r="AE320" s="3" t="str">
        <f t="shared" si="127"/>
        <v>N/A</v>
      </c>
      <c r="AF320" s="3" t="str">
        <f t="shared" si="128"/>
        <v>N/A</v>
      </c>
      <c r="AG320" s="3" t="str">
        <f t="shared" si="129"/>
        <v>not eligible</v>
      </c>
      <c r="AH320" s="3" t="str">
        <f t="shared" si="130"/>
        <v>N/A</v>
      </c>
      <c r="AI320" s="3" t="str">
        <f t="shared" si="131"/>
        <v>N/A</v>
      </c>
    </row>
    <row r="321" spans="1:35" x14ac:dyDescent="0.35">
      <c r="A321" t="s">
        <v>175</v>
      </c>
      <c r="B321" t="s">
        <v>176</v>
      </c>
      <c r="C321" t="s">
        <v>732</v>
      </c>
      <c r="D321" t="s">
        <v>143</v>
      </c>
      <c r="E321" s="1">
        <v>2979</v>
      </c>
      <c r="F321" t="s">
        <v>1675</v>
      </c>
      <c r="G321">
        <v>0.64</v>
      </c>
      <c r="H321" t="s">
        <v>1197</v>
      </c>
      <c r="I321" s="3" t="str">
        <f t="shared" si="132"/>
        <v>not eligible</v>
      </c>
      <c r="J321" s="3" t="str">
        <f t="shared" si="133"/>
        <v>N/A</v>
      </c>
      <c r="K321" s="3" t="str">
        <f t="shared" si="134"/>
        <v>not eligible</v>
      </c>
      <c r="L321" s="3" t="str">
        <f t="shared" si="108"/>
        <v>not eligible</v>
      </c>
      <c r="M321" s="3" t="str">
        <f t="shared" si="109"/>
        <v>not eligible</v>
      </c>
      <c r="N321" s="3" t="str">
        <f t="shared" si="110"/>
        <v>not eligible</v>
      </c>
      <c r="O321" s="3" t="str">
        <f t="shared" si="111"/>
        <v>N/A</v>
      </c>
      <c r="P321" s="3" t="str">
        <f t="shared" si="112"/>
        <v>N/A</v>
      </c>
      <c r="Q321" s="3" t="str">
        <f t="shared" si="113"/>
        <v>N/A</v>
      </c>
      <c r="R321" s="3" t="str">
        <f t="shared" si="114"/>
        <v>N/A</v>
      </c>
      <c r="S321" s="3" t="str">
        <f t="shared" si="115"/>
        <v>N/A</v>
      </c>
      <c r="T321" s="3" t="str">
        <f t="shared" si="116"/>
        <v>N/A</v>
      </c>
      <c r="U321" s="3" t="str">
        <f t="shared" si="117"/>
        <v>N/A</v>
      </c>
      <c r="V321" s="3" t="str">
        <f t="shared" si="118"/>
        <v>N/A</v>
      </c>
      <c r="W321" s="3" t="str">
        <f t="shared" si="119"/>
        <v>N/A</v>
      </c>
      <c r="X321" s="3" t="str">
        <f t="shared" si="120"/>
        <v>N/A</v>
      </c>
      <c r="Y321" s="3" t="str">
        <f t="shared" si="121"/>
        <v>not eligible</v>
      </c>
      <c r="Z321" s="3" t="str">
        <f t="shared" si="122"/>
        <v>N/A</v>
      </c>
      <c r="AA321" s="3" t="str">
        <f t="shared" si="123"/>
        <v>N/A</v>
      </c>
      <c r="AB321" s="3" t="str">
        <f t="shared" si="124"/>
        <v>N/A</v>
      </c>
      <c r="AC321" s="3" t="str">
        <f t="shared" si="125"/>
        <v>N/A</v>
      </c>
      <c r="AD321" s="3" t="str">
        <f t="shared" si="126"/>
        <v>N/A</v>
      </c>
      <c r="AE321" s="3" t="str">
        <f t="shared" si="127"/>
        <v>N/A</v>
      </c>
      <c r="AF321" s="3" t="str">
        <f t="shared" si="128"/>
        <v>N/A</v>
      </c>
      <c r="AG321" s="3" t="str">
        <f t="shared" si="129"/>
        <v>N/A</v>
      </c>
      <c r="AH321" s="3" t="str">
        <f t="shared" si="130"/>
        <v>N/A</v>
      </c>
      <c r="AI321" s="3" t="str">
        <f t="shared" si="131"/>
        <v>N/A</v>
      </c>
    </row>
    <row r="322" spans="1:35" x14ac:dyDescent="0.35">
      <c r="A322" t="s">
        <v>175</v>
      </c>
      <c r="B322" t="s">
        <v>176</v>
      </c>
      <c r="C322" t="s">
        <v>177</v>
      </c>
      <c r="D322" t="s">
        <v>143</v>
      </c>
      <c r="E322">
        <v>75</v>
      </c>
      <c r="F322" t="s">
        <v>1673</v>
      </c>
      <c r="G322">
        <v>0.02</v>
      </c>
      <c r="H322" t="s">
        <v>1197</v>
      </c>
      <c r="I322" s="3" t="str">
        <f t="shared" si="132"/>
        <v>not eligible</v>
      </c>
      <c r="J322" s="3" t="str">
        <f t="shared" si="133"/>
        <v>N/A</v>
      </c>
      <c r="K322" s="3" t="str">
        <f t="shared" si="134"/>
        <v>not eligible</v>
      </c>
      <c r="L322" s="3" t="str">
        <f t="shared" si="108"/>
        <v>not eligible</v>
      </c>
      <c r="M322" s="3" t="str">
        <f t="shared" si="109"/>
        <v>not eligible</v>
      </c>
      <c r="N322" s="3" t="str">
        <f t="shared" si="110"/>
        <v>not eligible</v>
      </c>
      <c r="O322" s="3" t="str">
        <f t="shared" si="111"/>
        <v>N/A</v>
      </c>
      <c r="P322" s="3" t="str">
        <f t="shared" si="112"/>
        <v>N/A</v>
      </c>
      <c r="Q322" s="3" t="str">
        <f t="shared" si="113"/>
        <v>N/A</v>
      </c>
      <c r="R322" s="3" t="str">
        <f t="shared" si="114"/>
        <v>N/A</v>
      </c>
      <c r="S322" s="3" t="str">
        <f t="shared" si="115"/>
        <v>N/A</v>
      </c>
      <c r="T322" s="3" t="str">
        <f t="shared" si="116"/>
        <v>N/A</v>
      </c>
      <c r="U322" s="3" t="str">
        <f t="shared" si="117"/>
        <v>N/A</v>
      </c>
      <c r="V322" s="3" t="str">
        <f t="shared" si="118"/>
        <v>N/A</v>
      </c>
      <c r="W322" s="3" t="str">
        <f t="shared" si="119"/>
        <v>N/A</v>
      </c>
      <c r="X322" s="3" t="str">
        <f t="shared" si="120"/>
        <v>N/A</v>
      </c>
      <c r="Y322" s="3" t="str">
        <f t="shared" si="121"/>
        <v>not eligible</v>
      </c>
      <c r="Z322" s="3" t="str">
        <f t="shared" si="122"/>
        <v>N/A</v>
      </c>
      <c r="AA322" s="3" t="str">
        <f t="shared" si="123"/>
        <v>N/A</v>
      </c>
      <c r="AB322" s="3" t="str">
        <f t="shared" si="124"/>
        <v>N/A</v>
      </c>
      <c r="AC322" s="3" t="str">
        <f t="shared" si="125"/>
        <v>N/A</v>
      </c>
      <c r="AD322" s="3" t="str">
        <f t="shared" si="126"/>
        <v>N/A</v>
      </c>
      <c r="AE322" s="3" t="str">
        <f t="shared" si="127"/>
        <v>N/A</v>
      </c>
      <c r="AF322" s="3" t="str">
        <f t="shared" si="128"/>
        <v>N/A</v>
      </c>
      <c r="AG322" s="3" t="str">
        <f t="shared" si="129"/>
        <v>N/A</v>
      </c>
      <c r="AH322" s="3" t="str">
        <f t="shared" si="130"/>
        <v>N/A</v>
      </c>
      <c r="AI322" s="3" t="str">
        <f t="shared" si="131"/>
        <v>N/A</v>
      </c>
    </row>
    <row r="323" spans="1:35" x14ac:dyDescent="0.35">
      <c r="A323" t="s">
        <v>175</v>
      </c>
      <c r="B323" t="s">
        <v>176</v>
      </c>
      <c r="C323" t="s">
        <v>1110</v>
      </c>
      <c r="D323" t="s">
        <v>97</v>
      </c>
      <c r="E323" s="1">
        <v>16125</v>
      </c>
      <c r="F323" t="s">
        <v>1557</v>
      </c>
      <c r="G323">
        <v>3.48</v>
      </c>
      <c r="H323" t="s">
        <v>1197</v>
      </c>
      <c r="I323" s="3" t="str">
        <f t="shared" si="132"/>
        <v>not eligible</v>
      </c>
      <c r="J323" s="3" t="str">
        <f t="shared" si="133"/>
        <v>N/A</v>
      </c>
      <c r="K323" s="3" t="str">
        <f t="shared" si="134"/>
        <v>not eligible</v>
      </c>
      <c r="L323" s="3" t="str">
        <f t="shared" ref="L323:L382" si="135">IF(H323="Yes",E323*3.06, IF(G323&gt;=4,E323*3.06,"not eligible"))</f>
        <v>not eligible</v>
      </c>
      <c r="M323" s="3" t="str">
        <f t="shared" ref="M323:M382" si="136">IF(H323="Yes",E323*3.12, IF(G323&gt;=4,E323*3.12,"not eligible"))</f>
        <v>not eligible</v>
      </c>
      <c r="N323" s="3" t="str">
        <f t="shared" ref="N323:N382" si="137">IF(H323="Yes",E323*3.16, IF(G323&gt;=4,E323*3.16,"not eligible"))</f>
        <v>not eligible</v>
      </c>
      <c r="O323" s="3" t="str">
        <f t="shared" ref="O323:O382" si="138">IF($D323="Australian Labor Party",$L323,"N/A")</f>
        <v>N/A</v>
      </c>
      <c r="P323" s="3" t="str">
        <f t="shared" ref="P323:P382" si="139">IF($D323="Liberal",$L323,"N/A")</f>
        <v>N/A</v>
      </c>
      <c r="Q323" s="3" t="str">
        <f t="shared" ref="Q323:Q382" si="140">IF($D323="DERRYN HINCH'S JUSTICE PARTY",$L323,"N/A")</f>
        <v>N/A</v>
      </c>
      <c r="R323" s="3" t="str">
        <f t="shared" ref="R323:R382" si="141">IF($D323="LIBERAL DEMOCRATS",$L323,"N/A")</f>
        <v>N/A</v>
      </c>
      <c r="S323" s="3" t="str">
        <f t="shared" ref="S323:S382" si="142">IF($D323="ANIMAL JUSTICE PARTY",$L323,"N/A")</f>
        <v>N/A</v>
      </c>
      <c r="T323" s="3" t="str">
        <f t="shared" ref="T323:T382" si="143">IF($D323="AUSTRALIAN GREENS",$L323,"N/A")</f>
        <v>N/A</v>
      </c>
      <c r="U323" s="3" t="str">
        <f t="shared" ref="U323:U382" si="144">IF($D323="FIONA PATTEN'S REASON PARTY",$L323,"N/A")</f>
        <v>N/A</v>
      </c>
      <c r="V323" s="3" t="str">
        <f t="shared" ref="V323:V382" si="145">IF($D323="THE NATIONALS",$L323,"N/A")</f>
        <v>N/A</v>
      </c>
      <c r="W323" s="3" t="str">
        <f t="shared" ref="W323:W382" si="146">IF($D323="SHOOTERS, FISHERS &amp; FARMERS VIC",$L323,"N/A")</f>
        <v>N/A</v>
      </c>
      <c r="X323" s="3" t="str">
        <f t="shared" ref="X323:X382" si="147">IF($D323="SUSTAINABLE AUSTRALIA",$L323,"N/A")</f>
        <v>N/A</v>
      </c>
      <c r="Y323" s="3" t="str">
        <f t="shared" ref="Y323:Y382" si="148">IF($D323="TRANSPORT MATTERS",$L323,"N/A")</f>
        <v>N/A</v>
      </c>
      <c r="Z323" s="3" t="str">
        <f t="shared" ref="Z323:Z382" si="149">IF($D323="AUSSIE BATTLER PARTY",$L323,"N/A")</f>
        <v>N/A</v>
      </c>
      <c r="AA323" s="3" t="str">
        <f t="shared" ref="AA323:AA382" si="150">IF($D323="AUSTRALIAN COUNTRY PARTY",$L323,"N/A")</f>
        <v>N/A</v>
      </c>
      <c r="AB323" s="3" t="str">
        <f t="shared" ref="AB323:AB382" si="151">IF($D323="AUSTRALIAN LIBERTY ALLIANCE",$L323,"N/A")</f>
        <v>N/A</v>
      </c>
      <c r="AC323" s="3" t="str">
        <f t="shared" ref="AC323:AC382" si="152">IF($D323="HEALTH AUSTRALIA PARTY",$L323,"N/A")</f>
        <v>N/A</v>
      </c>
      <c r="AD323" s="3" t="str">
        <f t="shared" ref="AD323:AD382" si="153">IF($D323="HUDSON 4 NV",$L323,"N/A")</f>
        <v>N/A</v>
      </c>
      <c r="AE323" s="3" t="str">
        <f t="shared" ref="AE323:AE382" si="154">IF($D323="LABOUR DLP",$L323,"N/A")</f>
        <v>not eligible</v>
      </c>
      <c r="AF323" s="3" t="str">
        <f t="shared" ref="AF323:AF382" si="155">IF($D323="VICTORIAN SOCIALISTS",$L323,"N/A")</f>
        <v>N/A</v>
      </c>
      <c r="AG323" s="3" t="str">
        <f t="shared" ref="AG323:AG382" si="156">IF($D323="VOLUNTARY EUTHANASIA PARTY (VICTORIA)",$L323,"N/A")</f>
        <v>N/A</v>
      </c>
      <c r="AH323" s="3" t="str">
        <f t="shared" ref="AH323:AH382" si="157">IF($D323="VOTE 1 LOCAL JOBS",$L323,"N/A")</f>
        <v>N/A</v>
      </c>
      <c r="AI323" s="3" t="str">
        <f t="shared" ref="AI323:AI382" si="158">IF($D323="",$L323,"N/A")</f>
        <v>N/A</v>
      </c>
    </row>
    <row r="324" spans="1:35" x14ac:dyDescent="0.35">
      <c r="A324" t="s">
        <v>175</v>
      </c>
      <c r="B324" t="s">
        <v>176</v>
      </c>
      <c r="C324" t="s">
        <v>963</v>
      </c>
      <c r="D324" t="s">
        <v>97</v>
      </c>
      <c r="E324">
        <v>201</v>
      </c>
      <c r="F324" t="s">
        <v>1667</v>
      </c>
      <c r="G324">
        <v>0.04</v>
      </c>
      <c r="H324" t="s">
        <v>1197</v>
      </c>
      <c r="I324" s="3" t="str">
        <f t="shared" ref="I324:I382" si="159">IF(G324&gt;=4,E324*3.06,"not eligible")</f>
        <v>not eligible</v>
      </c>
      <c r="J324" s="3" t="str">
        <f t="shared" ref="J324:J382" si="160">IF(AND(I324="not eligible",H324="Yes"),E324*3.06,"N/A")</f>
        <v>N/A</v>
      </c>
      <c r="K324" s="3" t="str">
        <f t="shared" ref="K324:K382" si="161">IF(H324="Yes",E324*3, IF(G324&gt;=4,E324*3,"not eligible"))</f>
        <v>not eligible</v>
      </c>
      <c r="L324" s="3" t="str">
        <f t="shared" si="135"/>
        <v>not eligible</v>
      </c>
      <c r="M324" s="3" t="str">
        <f t="shared" si="136"/>
        <v>not eligible</v>
      </c>
      <c r="N324" s="3" t="str">
        <f t="shared" si="137"/>
        <v>not eligible</v>
      </c>
      <c r="O324" s="3" t="str">
        <f t="shared" si="138"/>
        <v>N/A</v>
      </c>
      <c r="P324" s="3" t="str">
        <f t="shared" si="139"/>
        <v>N/A</v>
      </c>
      <c r="Q324" s="3" t="str">
        <f t="shared" si="140"/>
        <v>N/A</v>
      </c>
      <c r="R324" s="3" t="str">
        <f t="shared" si="141"/>
        <v>N/A</v>
      </c>
      <c r="S324" s="3" t="str">
        <f t="shared" si="142"/>
        <v>N/A</v>
      </c>
      <c r="T324" s="3" t="str">
        <f t="shared" si="143"/>
        <v>N/A</v>
      </c>
      <c r="U324" s="3" t="str">
        <f t="shared" si="144"/>
        <v>N/A</v>
      </c>
      <c r="V324" s="3" t="str">
        <f t="shared" si="145"/>
        <v>N/A</v>
      </c>
      <c r="W324" s="3" t="str">
        <f t="shared" si="146"/>
        <v>N/A</v>
      </c>
      <c r="X324" s="3" t="str">
        <f t="shared" si="147"/>
        <v>N/A</v>
      </c>
      <c r="Y324" s="3" t="str">
        <f t="shared" si="148"/>
        <v>N/A</v>
      </c>
      <c r="Z324" s="3" t="str">
        <f t="shared" si="149"/>
        <v>N/A</v>
      </c>
      <c r="AA324" s="3" t="str">
        <f t="shared" si="150"/>
        <v>N/A</v>
      </c>
      <c r="AB324" s="3" t="str">
        <f t="shared" si="151"/>
        <v>N/A</v>
      </c>
      <c r="AC324" s="3" t="str">
        <f t="shared" si="152"/>
        <v>N/A</v>
      </c>
      <c r="AD324" s="3" t="str">
        <f t="shared" si="153"/>
        <v>N/A</v>
      </c>
      <c r="AE324" s="3" t="str">
        <f t="shared" si="154"/>
        <v>not eligible</v>
      </c>
      <c r="AF324" s="3" t="str">
        <f t="shared" si="155"/>
        <v>N/A</v>
      </c>
      <c r="AG324" s="3" t="str">
        <f t="shared" si="156"/>
        <v>N/A</v>
      </c>
      <c r="AH324" s="3" t="str">
        <f t="shared" si="157"/>
        <v>N/A</v>
      </c>
      <c r="AI324" s="3" t="str">
        <f t="shared" si="158"/>
        <v>N/A</v>
      </c>
    </row>
    <row r="325" spans="1:35" x14ac:dyDescent="0.35">
      <c r="A325" t="s">
        <v>175</v>
      </c>
      <c r="B325" t="s">
        <v>176</v>
      </c>
      <c r="C325" t="s">
        <v>1094</v>
      </c>
      <c r="D325" t="s">
        <v>103</v>
      </c>
      <c r="E325" s="1">
        <v>38079</v>
      </c>
      <c r="F325" t="s">
        <v>1698</v>
      </c>
      <c r="G325">
        <v>8.2200000000000006</v>
      </c>
      <c r="H325" t="s">
        <v>1197</v>
      </c>
      <c r="I325" s="3">
        <f t="shared" si="159"/>
        <v>116521.74</v>
      </c>
      <c r="J325" s="3" t="str">
        <f t="shared" si="160"/>
        <v>N/A</v>
      </c>
      <c r="K325" s="3">
        <f t="shared" si="161"/>
        <v>114237</v>
      </c>
      <c r="L325" s="3">
        <f t="shared" si="135"/>
        <v>116521.74</v>
      </c>
      <c r="M325" s="3">
        <f t="shared" si="136"/>
        <v>118806.48000000001</v>
      </c>
      <c r="N325" s="3">
        <f t="shared" si="137"/>
        <v>120329.64</v>
      </c>
      <c r="O325" s="3" t="str">
        <f t="shared" si="138"/>
        <v>N/A</v>
      </c>
      <c r="P325" s="3" t="str">
        <f t="shared" si="139"/>
        <v>N/A</v>
      </c>
      <c r="Q325" s="3" t="str">
        <f t="shared" si="140"/>
        <v>N/A</v>
      </c>
      <c r="R325" s="3" t="str">
        <f t="shared" si="141"/>
        <v>N/A</v>
      </c>
      <c r="S325" s="3" t="str">
        <f t="shared" si="142"/>
        <v>N/A</v>
      </c>
      <c r="T325" s="3">
        <f t="shared" si="143"/>
        <v>116521.74</v>
      </c>
      <c r="U325" s="3" t="str">
        <f t="shared" si="144"/>
        <v>N/A</v>
      </c>
      <c r="V325" s="3" t="str">
        <f t="shared" si="145"/>
        <v>N/A</v>
      </c>
      <c r="W325" s="3" t="str">
        <f t="shared" si="146"/>
        <v>N/A</v>
      </c>
      <c r="X325" s="3" t="str">
        <f t="shared" si="147"/>
        <v>N/A</v>
      </c>
      <c r="Y325" s="3" t="str">
        <f t="shared" si="148"/>
        <v>N/A</v>
      </c>
      <c r="Z325" s="3" t="str">
        <f t="shared" si="149"/>
        <v>N/A</v>
      </c>
      <c r="AA325" s="3" t="str">
        <f t="shared" si="150"/>
        <v>N/A</v>
      </c>
      <c r="AB325" s="3" t="str">
        <f t="shared" si="151"/>
        <v>N/A</v>
      </c>
      <c r="AC325" s="3" t="str">
        <f t="shared" si="152"/>
        <v>N/A</v>
      </c>
      <c r="AD325" s="3" t="str">
        <f t="shared" si="153"/>
        <v>N/A</v>
      </c>
      <c r="AE325" s="3" t="str">
        <f t="shared" si="154"/>
        <v>N/A</v>
      </c>
      <c r="AF325" s="3" t="str">
        <f t="shared" si="155"/>
        <v>N/A</v>
      </c>
      <c r="AG325" s="3" t="str">
        <f t="shared" si="156"/>
        <v>N/A</v>
      </c>
      <c r="AH325" s="3" t="str">
        <f t="shared" si="157"/>
        <v>N/A</v>
      </c>
      <c r="AI325" s="3" t="str">
        <f t="shared" si="158"/>
        <v>N/A</v>
      </c>
    </row>
    <row r="326" spans="1:35" x14ac:dyDescent="0.35">
      <c r="A326" t="s">
        <v>175</v>
      </c>
      <c r="B326" t="s">
        <v>176</v>
      </c>
      <c r="C326" t="s">
        <v>349</v>
      </c>
      <c r="D326" t="s">
        <v>103</v>
      </c>
      <c r="E326">
        <v>411</v>
      </c>
      <c r="F326" t="s">
        <v>1687</v>
      </c>
      <c r="G326">
        <v>0.09</v>
      </c>
      <c r="H326" t="s">
        <v>1197</v>
      </c>
      <c r="I326" s="3" t="str">
        <f t="shared" si="159"/>
        <v>not eligible</v>
      </c>
      <c r="J326" s="3" t="str">
        <f t="shared" si="160"/>
        <v>N/A</v>
      </c>
      <c r="K326" s="3" t="str">
        <f t="shared" si="161"/>
        <v>not eligible</v>
      </c>
      <c r="L326" s="3" t="str">
        <f t="shared" si="135"/>
        <v>not eligible</v>
      </c>
      <c r="M326" s="3" t="str">
        <f t="shared" si="136"/>
        <v>not eligible</v>
      </c>
      <c r="N326" s="3" t="str">
        <f t="shared" si="137"/>
        <v>not eligible</v>
      </c>
      <c r="O326" s="3" t="str">
        <f t="shared" si="138"/>
        <v>N/A</v>
      </c>
      <c r="P326" s="3" t="str">
        <f t="shared" si="139"/>
        <v>N/A</v>
      </c>
      <c r="Q326" s="3" t="str">
        <f t="shared" si="140"/>
        <v>N/A</v>
      </c>
      <c r="R326" s="3" t="str">
        <f t="shared" si="141"/>
        <v>N/A</v>
      </c>
      <c r="S326" s="3" t="str">
        <f t="shared" si="142"/>
        <v>N/A</v>
      </c>
      <c r="T326" s="3" t="str">
        <f t="shared" si="143"/>
        <v>not eligible</v>
      </c>
      <c r="U326" s="3" t="str">
        <f t="shared" si="144"/>
        <v>N/A</v>
      </c>
      <c r="V326" s="3" t="str">
        <f t="shared" si="145"/>
        <v>N/A</v>
      </c>
      <c r="W326" s="3" t="str">
        <f t="shared" si="146"/>
        <v>N/A</v>
      </c>
      <c r="X326" s="3" t="str">
        <f t="shared" si="147"/>
        <v>N/A</v>
      </c>
      <c r="Y326" s="3" t="str">
        <f t="shared" si="148"/>
        <v>N/A</v>
      </c>
      <c r="Z326" s="3" t="str">
        <f t="shared" si="149"/>
        <v>N/A</v>
      </c>
      <c r="AA326" s="3" t="str">
        <f t="shared" si="150"/>
        <v>N/A</v>
      </c>
      <c r="AB326" s="3" t="str">
        <f t="shared" si="151"/>
        <v>N/A</v>
      </c>
      <c r="AC326" s="3" t="str">
        <f t="shared" si="152"/>
        <v>N/A</v>
      </c>
      <c r="AD326" s="3" t="str">
        <f t="shared" si="153"/>
        <v>N/A</v>
      </c>
      <c r="AE326" s="3" t="str">
        <f t="shared" si="154"/>
        <v>N/A</v>
      </c>
      <c r="AF326" s="3" t="str">
        <f t="shared" si="155"/>
        <v>N/A</v>
      </c>
      <c r="AG326" s="3" t="str">
        <f t="shared" si="156"/>
        <v>N/A</v>
      </c>
      <c r="AH326" s="3" t="str">
        <f t="shared" si="157"/>
        <v>N/A</v>
      </c>
      <c r="AI326" s="3" t="str">
        <f t="shared" si="158"/>
        <v>N/A</v>
      </c>
    </row>
    <row r="327" spans="1:35" x14ac:dyDescent="0.35">
      <c r="A327" t="s">
        <v>175</v>
      </c>
      <c r="B327" t="s">
        <v>176</v>
      </c>
      <c r="C327" t="s">
        <v>1078</v>
      </c>
      <c r="D327" t="s">
        <v>103</v>
      </c>
      <c r="E327">
        <v>726</v>
      </c>
      <c r="F327" t="s">
        <v>1680</v>
      </c>
      <c r="G327">
        <v>0.16</v>
      </c>
      <c r="H327" t="s">
        <v>1197</v>
      </c>
      <c r="I327" s="3" t="str">
        <f t="shared" si="159"/>
        <v>not eligible</v>
      </c>
      <c r="J327" s="3" t="str">
        <f t="shared" si="160"/>
        <v>N/A</v>
      </c>
      <c r="K327" s="3" t="str">
        <f t="shared" si="161"/>
        <v>not eligible</v>
      </c>
      <c r="L327" s="3" t="str">
        <f t="shared" si="135"/>
        <v>not eligible</v>
      </c>
      <c r="M327" s="3" t="str">
        <f t="shared" si="136"/>
        <v>not eligible</v>
      </c>
      <c r="N327" s="3" t="str">
        <f t="shared" si="137"/>
        <v>not eligible</v>
      </c>
      <c r="O327" s="3" t="str">
        <f t="shared" si="138"/>
        <v>N/A</v>
      </c>
      <c r="P327" s="3" t="str">
        <f t="shared" si="139"/>
        <v>N/A</v>
      </c>
      <c r="Q327" s="3" t="str">
        <f t="shared" si="140"/>
        <v>N/A</v>
      </c>
      <c r="R327" s="3" t="str">
        <f t="shared" si="141"/>
        <v>N/A</v>
      </c>
      <c r="S327" s="3" t="str">
        <f t="shared" si="142"/>
        <v>N/A</v>
      </c>
      <c r="T327" s="3" t="str">
        <f t="shared" si="143"/>
        <v>not eligible</v>
      </c>
      <c r="U327" s="3" t="str">
        <f t="shared" si="144"/>
        <v>N/A</v>
      </c>
      <c r="V327" s="3" t="str">
        <f t="shared" si="145"/>
        <v>N/A</v>
      </c>
      <c r="W327" s="3" t="str">
        <f t="shared" si="146"/>
        <v>N/A</v>
      </c>
      <c r="X327" s="3" t="str">
        <f t="shared" si="147"/>
        <v>N/A</v>
      </c>
      <c r="Y327" s="3" t="str">
        <f t="shared" si="148"/>
        <v>N/A</v>
      </c>
      <c r="Z327" s="3" t="str">
        <f t="shared" si="149"/>
        <v>N/A</v>
      </c>
      <c r="AA327" s="3" t="str">
        <f t="shared" si="150"/>
        <v>N/A</v>
      </c>
      <c r="AB327" s="3" t="str">
        <f t="shared" si="151"/>
        <v>N/A</v>
      </c>
      <c r="AC327" s="3" t="str">
        <f t="shared" si="152"/>
        <v>N/A</v>
      </c>
      <c r="AD327" s="3" t="str">
        <f t="shared" si="153"/>
        <v>N/A</v>
      </c>
      <c r="AE327" s="3" t="str">
        <f t="shared" si="154"/>
        <v>N/A</v>
      </c>
      <c r="AF327" s="3" t="str">
        <f t="shared" si="155"/>
        <v>N/A</v>
      </c>
      <c r="AG327" s="3" t="str">
        <f t="shared" si="156"/>
        <v>N/A</v>
      </c>
      <c r="AH327" s="3" t="str">
        <f t="shared" si="157"/>
        <v>N/A</v>
      </c>
      <c r="AI327" s="3" t="str">
        <f t="shared" si="158"/>
        <v>N/A</v>
      </c>
    </row>
    <row r="328" spans="1:35" x14ac:dyDescent="0.35">
      <c r="A328" t="s">
        <v>175</v>
      </c>
      <c r="B328" t="s">
        <v>176</v>
      </c>
      <c r="C328" t="s">
        <v>892</v>
      </c>
      <c r="D328" t="s">
        <v>103</v>
      </c>
      <c r="E328">
        <v>595</v>
      </c>
      <c r="F328" t="s">
        <v>1689</v>
      </c>
      <c r="G328">
        <v>0.13</v>
      </c>
      <c r="H328" t="s">
        <v>1197</v>
      </c>
      <c r="I328" s="3" t="str">
        <f t="shared" si="159"/>
        <v>not eligible</v>
      </c>
      <c r="J328" s="3" t="str">
        <f t="shared" si="160"/>
        <v>N/A</v>
      </c>
      <c r="K328" s="3" t="str">
        <f t="shared" si="161"/>
        <v>not eligible</v>
      </c>
      <c r="L328" s="3" t="str">
        <f t="shared" si="135"/>
        <v>not eligible</v>
      </c>
      <c r="M328" s="3" t="str">
        <f t="shared" si="136"/>
        <v>not eligible</v>
      </c>
      <c r="N328" s="3" t="str">
        <f t="shared" si="137"/>
        <v>not eligible</v>
      </c>
      <c r="O328" s="3" t="str">
        <f t="shared" si="138"/>
        <v>N/A</v>
      </c>
      <c r="P328" s="3" t="str">
        <f t="shared" si="139"/>
        <v>N/A</v>
      </c>
      <c r="Q328" s="3" t="str">
        <f t="shared" si="140"/>
        <v>N/A</v>
      </c>
      <c r="R328" s="3" t="str">
        <f t="shared" si="141"/>
        <v>N/A</v>
      </c>
      <c r="S328" s="3" t="str">
        <f t="shared" si="142"/>
        <v>N/A</v>
      </c>
      <c r="T328" s="3" t="str">
        <f t="shared" si="143"/>
        <v>not eligible</v>
      </c>
      <c r="U328" s="3" t="str">
        <f t="shared" si="144"/>
        <v>N/A</v>
      </c>
      <c r="V328" s="3" t="str">
        <f t="shared" si="145"/>
        <v>N/A</v>
      </c>
      <c r="W328" s="3" t="str">
        <f t="shared" si="146"/>
        <v>N/A</v>
      </c>
      <c r="X328" s="3" t="str">
        <f t="shared" si="147"/>
        <v>N/A</v>
      </c>
      <c r="Y328" s="3" t="str">
        <f t="shared" si="148"/>
        <v>N/A</v>
      </c>
      <c r="Z328" s="3" t="str">
        <f t="shared" si="149"/>
        <v>N/A</v>
      </c>
      <c r="AA328" s="3" t="str">
        <f t="shared" si="150"/>
        <v>N/A</v>
      </c>
      <c r="AB328" s="3" t="str">
        <f t="shared" si="151"/>
        <v>N/A</v>
      </c>
      <c r="AC328" s="3" t="str">
        <f t="shared" si="152"/>
        <v>N/A</v>
      </c>
      <c r="AD328" s="3" t="str">
        <f t="shared" si="153"/>
        <v>N/A</v>
      </c>
      <c r="AE328" s="3" t="str">
        <f t="shared" si="154"/>
        <v>N/A</v>
      </c>
      <c r="AF328" s="3" t="str">
        <f t="shared" si="155"/>
        <v>N/A</v>
      </c>
      <c r="AG328" s="3" t="str">
        <f t="shared" si="156"/>
        <v>N/A</v>
      </c>
      <c r="AH328" s="3" t="str">
        <f t="shared" si="157"/>
        <v>N/A</v>
      </c>
      <c r="AI328" s="3" t="str">
        <f t="shared" si="158"/>
        <v>N/A</v>
      </c>
    </row>
    <row r="329" spans="1:35" x14ac:dyDescent="0.35">
      <c r="A329" t="s">
        <v>175</v>
      </c>
      <c r="B329" t="s">
        <v>176</v>
      </c>
      <c r="C329" t="s">
        <v>362</v>
      </c>
      <c r="D329" t="s">
        <v>103</v>
      </c>
      <c r="E329">
        <v>532</v>
      </c>
      <c r="F329" t="s">
        <v>1690</v>
      </c>
      <c r="G329">
        <v>0.11</v>
      </c>
      <c r="H329" t="s">
        <v>1197</v>
      </c>
      <c r="I329" s="3" t="str">
        <f t="shared" si="159"/>
        <v>not eligible</v>
      </c>
      <c r="J329" s="3" t="str">
        <f t="shared" si="160"/>
        <v>N/A</v>
      </c>
      <c r="K329" s="3" t="str">
        <f t="shared" si="161"/>
        <v>not eligible</v>
      </c>
      <c r="L329" s="3" t="str">
        <f t="shared" si="135"/>
        <v>not eligible</v>
      </c>
      <c r="M329" s="3" t="str">
        <f t="shared" si="136"/>
        <v>not eligible</v>
      </c>
      <c r="N329" s="3" t="str">
        <f t="shared" si="137"/>
        <v>not eligible</v>
      </c>
      <c r="O329" s="3" t="str">
        <f t="shared" si="138"/>
        <v>N/A</v>
      </c>
      <c r="P329" s="3" t="str">
        <f t="shared" si="139"/>
        <v>N/A</v>
      </c>
      <c r="Q329" s="3" t="str">
        <f t="shared" si="140"/>
        <v>N/A</v>
      </c>
      <c r="R329" s="3" t="str">
        <f t="shared" si="141"/>
        <v>N/A</v>
      </c>
      <c r="S329" s="3" t="str">
        <f t="shared" si="142"/>
        <v>N/A</v>
      </c>
      <c r="T329" s="3" t="str">
        <f t="shared" si="143"/>
        <v>not eligible</v>
      </c>
      <c r="U329" s="3" t="str">
        <f t="shared" si="144"/>
        <v>N/A</v>
      </c>
      <c r="V329" s="3" t="str">
        <f t="shared" si="145"/>
        <v>N/A</v>
      </c>
      <c r="W329" s="3" t="str">
        <f t="shared" si="146"/>
        <v>N/A</v>
      </c>
      <c r="X329" s="3" t="str">
        <f t="shared" si="147"/>
        <v>N/A</v>
      </c>
      <c r="Y329" s="3" t="str">
        <f t="shared" si="148"/>
        <v>N/A</v>
      </c>
      <c r="Z329" s="3" t="str">
        <f t="shared" si="149"/>
        <v>N/A</v>
      </c>
      <c r="AA329" s="3" t="str">
        <f t="shared" si="150"/>
        <v>N/A</v>
      </c>
      <c r="AB329" s="3" t="str">
        <f t="shared" si="151"/>
        <v>N/A</v>
      </c>
      <c r="AC329" s="3" t="str">
        <f t="shared" si="152"/>
        <v>N/A</v>
      </c>
      <c r="AD329" s="3" t="str">
        <f t="shared" si="153"/>
        <v>N/A</v>
      </c>
      <c r="AE329" s="3" t="str">
        <f t="shared" si="154"/>
        <v>N/A</v>
      </c>
      <c r="AF329" s="3" t="str">
        <f t="shared" si="155"/>
        <v>N/A</v>
      </c>
      <c r="AG329" s="3" t="str">
        <f t="shared" si="156"/>
        <v>N/A</v>
      </c>
      <c r="AH329" s="3" t="str">
        <f t="shared" si="157"/>
        <v>N/A</v>
      </c>
      <c r="AI329" s="3" t="str">
        <f t="shared" si="158"/>
        <v>N/A</v>
      </c>
    </row>
    <row r="330" spans="1:35" x14ac:dyDescent="0.35">
      <c r="A330" t="s">
        <v>175</v>
      </c>
      <c r="B330" t="s">
        <v>176</v>
      </c>
      <c r="C330" t="s">
        <v>797</v>
      </c>
      <c r="D330" t="s">
        <v>91</v>
      </c>
      <c r="E330" s="1">
        <v>209635</v>
      </c>
      <c r="F330" t="s">
        <v>1457</v>
      </c>
      <c r="G330">
        <v>45.25</v>
      </c>
      <c r="H330" t="s">
        <v>187</v>
      </c>
      <c r="I330" s="3">
        <f t="shared" si="159"/>
        <v>641483.1</v>
      </c>
      <c r="J330" s="3" t="str">
        <f t="shared" si="160"/>
        <v>N/A</v>
      </c>
      <c r="K330" s="3">
        <f t="shared" si="161"/>
        <v>628905</v>
      </c>
      <c r="L330" s="3">
        <f t="shared" si="135"/>
        <v>641483.1</v>
      </c>
      <c r="M330" s="3">
        <f t="shared" si="136"/>
        <v>654061.20000000007</v>
      </c>
      <c r="N330" s="3">
        <f t="shared" si="137"/>
        <v>662446.6</v>
      </c>
      <c r="O330" s="3">
        <f t="shared" si="138"/>
        <v>641483.1</v>
      </c>
      <c r="P330" s="3" t="str">
        <f t="shared" si="139"/>
        <v>N/A</v>
      </c>
      <c r="Q330" s="3" t="str">
        <f t="shared" si="140"/>
        <v>N/A</v>
      </c>
      <c r="R330" s="3" t="str">
        <f t="shared" si="141"/>
        <v>N/A</v>
      </c>
      <c r="S330" s="3" t="str">
        <f t="shared" si="142"/>
        <v>N/A</v>
      </c>
      <c r="T330" s="3" t="str">
        <f t="shared" si="143"/>
        <v>N/A</v>
      </c>
      <c r="U330" s="3" t="str">
        <f t="shared" si="144"/>
        <v>N/A</v>
      </c>
      <c r="V330" s="3" t="str">
        <f t="shared" si="145"/>
        <v>N/A</v>
      </c>
      <c r="W330" s="3" t="str">
        <f t="shared" si="146"/>
        <v>N/A</v>
      </c>
      <c r="X330" s="3" t="str">
        <f t="shared" si="147"/>
        <v>N/A</v>
      </c>
      <c r="Y330" s="3" t="str">
        <f t="shared" si="148"/>
        <v>N/A</v>
      </c>
      <c r="Z330" s="3" t="str">
        <f t="shared" si="149"/>
        <v>N/A</v>
      </c>
      <c r="AA330" s="3" t="str">
        <f t="shared" si="150"/>
        <v>N/A</v>
      </c>
      <c r="AB330" s="3" t="str">
        <f t="shared" si="151"/>
        <v>N/A</v>
      </c>
      <c r="AC330" s="3" t="str">
        <f t="shared" si="152"/>
        <v>N/A</v>
      </c>
      <c r="AD330" s="3" t="str">
        <f t="shared" si="153"/>
        <v>N/A</v>
      </c>
      <c r="AE330" s="3" t="str">
        <f t="shared" si="154"/>
        <v>N/A</v>
      </c>
      <c r="AF330" s="3" t="str">
        <f t="shared" si="155"/>
        <v>N/A</v>
      </c>
      <c r="AG330" s="3" t="str">
        <f t="shared" si="156"/>
        <v>N/A</v>
      </c>
      <c r="AH330" s="3" t="str">
        <f t="shared" si="157"/>
        <v>N/A</v>
      </c>
      <c r="AI330" s="3" t="str">
        <f t="shared" si="158"/>
        <v>N/A</v>
      </c>
    </row>
    <row r="331" spans="1:35" x14ac:dyDescent="0.35">
      <c r="A331" t="s">
        <v>175</v>
      </c>
      <c r="B331" t="s">
        <v>176</v>
      </c>
      <c r="C331" t="s">
        <v>1051</v>
      </c>
      <c r="D331" t="s">
        <v>91</v>
      </c>
      <c r="E331" s="1">
        <v>1444</v>
      </c>
      <c r="F331" t="s">
        <v>1708</v>
      </c>
      <c r="G331">
        <v>0.31</v>
      </c>
      <c r="H331" t="s">
        <v>187</v>
      </c>
      <c r="I331" s="3" t="str">
        <f t="shared" si="159"/>
        <v>not eligible</v>
      </c>
      <c r="J331" s="3">
        <f t="shared" si="160"/>
        <v>4418.6400000000003</v>
      </c>
      <c r="K331" s="3">
        <f t="shared" si="161"/>
        <v>4332</v>
      </c>
      <c r="L331" s="3">
        <f t="shared" si="135"/>
        <v>4418.6400000000003</v>
      </c>
      <c r="M331" s="3">
        <f t="shared" si="136"/>
        <v>4505.28</v>
      </c>
      <c r="N331" s="3">
        <f t="shared" si="137"/>
        <v>4563.04</v>
      </c>
      <c r="O331" s="3">
        <f t="shared" si="138"/>
        <v>4418.6400000000003</v>
      </c>
      <c r="P331" s="3" t="str">
        <f t="shared" si="139"/>
        <v>N/A</v>
      </c>
      <c r="Q331" s="3" t="str">
        <f t="shared" si="140"/>
        <v>N/A</v>
      </c>
      <c r="R331" s="3" t="str">
        <f t="shared" si="141"/>
        <v>N/A</v>
      </c>
      <c r="S331" s="3" t="str">
        <f t="shared" si="142"/>
        <v>N/A</v>
      </c>
      <c r="T331" s="3" t="str">
        <f t="shared" si="143"/>
        <v>N/A</v>
      </c>
      <c r="U331" s="3" t="str">
        <f t="shared" si="144"/>
        <v>N/A</v>
      </c>
      <c r="V331" s="3" t="str">
        <f t="shared" si="145"/>
        <v>N/A</v>
      </c>
      <c r="W331" s="3" t="str">
        <f t="shared" si="146"/>
        <v>N/A</v>
      </c>
      <c r="X331" s="3" t="str">
        <f t="shared" si="147"/>
        <v>N/A</v>
      </c>
      <c r="Y331" s="3" t="str">
        <f t="shared" si="148"/>
        <v>N/A</v>
      </c>
      <c r="Z331" s="3" t="str">
        <f t="shared" si="149"/>
        <v>N/A</v>
      </c>
      <c r="AA331" s="3" t="str">
        <f t="shared" si="150"/>
        <v>N/A</v>
      </c>
      <c r="AB331" s="3" t="str">
        <f t="shared" si="151"/>
        <v>N/A</v>
      </c>
      <c r="AC331" s="3" t="str">
        <f t="shared" si="152"/>
        <v>N/A</v>
      </c>
      <c r="AD331" s="3" t="str">
        <f t="shared" si="153"/>
        <v>N/A</v>
      </c>
      <c r="AE331" s="3" t="str">
        <f t="shared" si="154"/>
        <v>N/A</v>
      </c>
      <c r="AF331" s="3" t="str">
        <f t="shared" si="155"/>
        <v>N/A</v>
      </c>
      <c r="AG331" s="3" t="str">
        <f t="shared" si="156"/>
        <v>N/A</v>
      </c>
      <c r="AH331" s="3" t="str">
        <f t="shared" si="157"/>
        <v>N/A</v>
      </c>
      <c r="AI331" s="3" t="str">
        <f t="shared" si="158"/>
        <v>N/A</v>
      </c>
    </row>
    <row r="332" spans="1:35" x14ac:dyDescent="0.35">
      <c r="A332" t="s">
        <v>175</v>
      </c>
      <c r="B332" t="s">
        <v>176</v>
      </c>
      <c r="C332" t="s">
        <v>1100</v>
      </c>
      <c r="D332" t="s">
        <v>91</v>
      </c>
      <c r="E332">
        <v>430</v>
      </c>
      <c r="F332" t="s">
        <v>1687</v>
      </c>
      <c r="G332">
        <v>0.09</v>
      </c>
      <c r="H332" t="s">
        <v>187</v>
      </c>
      <c r="I332" s="3" t="str">
        <f t="shared" si="159"/>
        <v>not eligible</v>
      </c>
      <c r="J332" s="3">
        <f t="shared" si="160"/>
        <v>1315.8</v>
      </c>
      <c r="K332" s="3">
        <f t="shared" si="161"/>
        <v>1290</v>
      </c>
      <c r="L332" s="3">
        <f t="shared" si="135"/>
        <v>1315.8</v>
      </c>
      <c r="M332" s="3">
        <f t="shared" si="136"/>
        <v>1341.6000000000001</v>
      </c>
      <c r="N332" s="3">
        <f t="shared" si="137"/>
        <v>1358.8</v>
      </c>
      <c r="O332" s="3">
        <f t="shared" si="138"/>
        <v>1315.8</v>
      </c>
      <c r="P332" s="3" t="str">
        <f t="shared" si="139"/>
        <v>N/A</v>
      </c>
      <c r="Q332" s="3" t="str">
        <f t="shared" si="140"/>
        <v>N/A</v>
      </c>
      <c r="R332" s="3" t="str">
        <f t="shared" si="141"/>
        <v>N/A</v>
      </c>
      <c r="S332" s="3" t="str">
        <f t="shared" si="142"/>
        <v>N/A</v>
      </c>
      <c r="T332" s="3" t="str">
        <f t="shared" si="143"/>
        <v>N/A</v>
      </c>
      <c r="U332" s="3" t="str">
        <f t="shared" si="144"/>
        <v>N/A</v>
      </c>
      <c r="V332" s="3" t="str">
        <f t="shared" si="145"/>
        <v>N/A</v>
      </c>
      <c r="W332" s="3" t="str">
        <f t="shared" si="146"/>
        <v>N/A</v>
      </c>
      <c r="X332" s="3" t="str">
        <f t="shared" si="147"/>
        <v>N/A</v>
      </c>
      <c r="Y332" s="3" t="str">
        <f t="shared" si="148"/>
        <v>N/A</v>
      </c>
      <c r="Z332" s="3" t="str">
        <f t="shared" si="149"/>
        <v>N/A</v>
      </c>
      <c r="AA332" s="3" t="str">
        <f t="shared" si="150"/>
        <v>N/A</v>
      </c>
      <c r="AB332" s="3" t="str">
        <f t="shared" si="151"/>
        <v>N/A</v>
      </c>
      <c r="AC332" s="3" t="str">
        <f t="shared" si="152"/>
        <v>N/A</v>
      </c>
      <c r="AD332" s="3" t="str">
        <f t="shared" si="153"/>
        <v>N/A</v>
      </c>
      <c r="AE332" s="3" t="str">
        <f t="shared" si="154"/>
        <v>N/A</v>
      </c>
      <c r="AF332" s="3" t="str">
        <f t="shared" si="155"/>
        <v>N/A</v>
      </c>
      <c r="AG332" s="3" t="str">
        <f t="shared" si="156"/>
        <v>N/A</v>
      </c>
      <c r="AH332" s="3" t="str">
        <f t="shared" si="157"/>
        <v>N/A</v>
      </c>
      <c r="AI332" s="3" t="str">
        <f t="shared" si="158"/>
        <v>N/A</v>
      </c>
    </row>
    <row r="333" spans="1:35" x14ac:dyDescent="0.35">
      <c r="A333" t="s">
        <v>175</v>
      </c>
      <c r="B333" t="s">
        <v>176</v>
      </c>
      <c r="C333" t="s">
        <v>917</v>
      </c>
      <c r="D333" t="s">
        <v>91</v>
      </c>
      <c r="E333">
        <v>847</v>
      </c>
      <c r="F333" t="s">
        <v>1712</v>
      </c>
      <c r="G333">
        <v>0.18</v>
      </c>
      <c r="H333" t="s">
        <v>1197</v>
      </c>
      <c r="I333" s="3" t="str">
        <f t="shared" si="159"/>
        <v>not eligible</v>
      </c>
      <c r="J333" s="3" t="str">
        <f t="shared" si="160"/>
        <v>N/A</v>
      </c>
      <c r="K333" s="3" t="str">
        <f t="shared" si="161"/>
        <v>not eligible</v>
      </c>
      <c r="L333" s="3" t="str">
        <f t="shared" si="135"/>
        <v>not eligible</v>
      </c>
      <c r="M333" s="3" t="str">
        <f t="shared" si="136"/>
        <v>not eligible</v>
      </c>
      <c r="N333" s="3" t="str">
        <f t="shared" si="137"/>
        <v>not eligible</v>
      </c>
      <c r="O333" s="3" t="str">
        <f t="shared" si="138"/>
        <v>not eligible</v>
      </c>
      <c r="P333" s="3" t="str">
        <f t="shared" si="139"/>
        <v>N/A</v>
      </c>
      <c r="Q333" s="3" t="str">
        <f t="shared" si="140"/>
        <v>N/A</v>
      </c>
      <c r="R333" s="3" t="str">
        <f t="shared" si="141"/>
        <v>N/A</v>
      </c>
      <c r="S333" s="3" t="str">
        <f t="shared" si="142"/>
        <v>N/A</v>
      </c>
      <c r="T333" s="3" t="str">
        <f t="shared" si="143"/>
        <v>N/A</v>
      </c>
      <c r="U333" s="3" t="str">
        <f t="shared" si="144"/>
        <v>N/A</v>
      </c>
      <c r="V333" s="3" t="str">
        <f t="shared" si="145"/>
        <v>N/A</v>
      </c>
      <c r="W333" s="3" t="str">
        <f t="shared" si="146"/>
        <v>N/A</v>
      </c>
      <c r="X333" s="3" t="str">
        <f t="shared" si="147"/>
        <v>N/A</v>
      </c>
      <c r="Y333" s="3" t="str">
        <f t="shared" si="148"/>
        <v>N/A</v>
      </c>
      <c r="Z333" s="3" t="str">
        <f t="shared" si="149"/>
        <v>N/A</v>
      </c>
      <c r="AA333" s="3" t="str">
        <f t="shared" si="150"/>
        <v>N/A</v>
      </c>
      <c r="AB333" s="3" t="str">
        <f t="shared" si="151"/>
        <v>N/A</v>
      </c>
      <c r="AC333" s="3" t="str">
        <f t="shared" si="152"/>
        <v>N/A</v>
      </c>
      <c r="AD333" s="3" t="str">
        <f t="shared" si="153"/>
        <v>N/A</v>
      </c>
      <c r="AE333" s="3" t="str">
        <f t="shared" si="154"/>
        <v>N/A</v>
      </c>
      <c r="AF333" s="3" t="str">
        <f t="shared" si="155"/>
        <v>N/A</v>
      </c>
      <c r="AG333" s="3" t="str">
        <f t="shared" si="156"/>
        <v>N/A</v>
      </c>
      <c r="AH333" s="3" t="str">
        <f t="shared" si="157"/>
        <v>N/A</v>
      </c>
      <c r="AI333" s="3" t="str">
        <f t="shared" si="158"/>
        <v>N/A</v>
      </c>
    </row>
    <row r="334" spans="1:35" x14ac:dyDescent="0.35">
      <c r="A334" t="s">
        <v>175</v>
      </c>
      <c r="B334" t="s">
        <v>176</v>
      </c>
      <c r="C334" t="s">
        <v>895</v>
      </c>
      <c r="D334" t="s">
        <v>91</v>
      </c>
      <c r="E334" s="1">
        <v>1852</v>
      </c>
      <c r="F334" t="s">
        <v>1716</v>
      </c>
      <c r="G334">
        <v>0.4</v>
      </c>
      <c r="H334" t="s">
        <v>1197</v>
      </c>
      <c r="I334" s="3" t="str">
        <f t="shared" si="159"/>
        <v>not eligible</v>
      </c>
      <c r="J334" s="3" t="str">
        <f t="shared" si="160"/>
        <v>N/A</v>
      </c>
      <c r="K334" s="3" t="str">
        <f t="shared" si="161"/>
        <v>not eligible</v>
      </c>
      <c r="L334" s="3" t="str">
        <f t="shared" si="135"/>
        <v>not eligible</v>
      </c>
      <c r="M334" s="3" t="str">
        <f t="shared" si="136"/>
        <v>not eligible</v>
      </c>
      <c r="N334" s="3" t="str">
        <f t="shared" si="137"/>
        <v>not eligible</v>
      </c>
      <c r="O334" s="3" t="str">
        <f t="shared" si="138"/>
        <v>not eligible</v>
      </c>
      <c r="P334" s="3" t="str">
        <f t="shared" si="139"/>
        <v>N/A</v>
      </c>
      <c r="Q334" s="3" t="str">
        <f t="shared" si="140"/>
        <v>N/A</v>
      </c>
      <c r="R334" s="3" t="str">
        <f t="shared" si="141"/>
        <v>N/A</v>
      </c>
      <c r="S334" s="3" t="str">
        <f t="shared" si="142"/>
        <v>N/A</v>
      </c>
      <c r="T334" s="3" t="str">
        <f t="shared" si="143"/>
        <v>N/A</v>
      </c>
      <c r="U334" s="3" t="str">
        <f t="shared" si="144"/>
        <v>N/A</v>
      </c>
      <c r="V334" s="3" t="str">
        <f t="shared" si="145"/>
        <v>N/A</v>
      </c>
      <c r="W334" s="3" t="str">
        <f t="shared" si="146"/>
        <v>N/A</v>
      </c>
      <c r="X334" s="3" t="str">
        <f t="shared" si="147"/>
        <v>N/A</v>
      </c>
      <c r="Y334" s="3" t="str">
        <f t="shared" si="148"/>
        <v>N/A</v>
      </c>
      <c r="Z334" s="3" t="str">
        <f t="shared" si="149"/>
        <v>N/A</v>
      </c>
      <c r="AA334" s="3" t="str">
        <f t="shared" si="150"/>
        <v>N/A</v>
      </c>
      <c r="AB334" s="3" t="str">
        <f t="shared" si="151"/>
        <v>N/A</v>
      </c>
      <c r="AC334" s="3" t="str">
        <f t="shared" si="152"/>
        <v>N/A</v>
      </c>
      <c r="AD334" s="3" t="str">
        <f t="shared" si="153"/>
        <v>N/A</v>
      </c>
      <c r="AE334" s="3" t="str">
        <f t="shared" si="154"/>
        <v>N/A</v>
      </c>
      <c r="AF334" s="3" t="str">
        <f t="shared" si="155"/>
        <v>N/A</v>
      </c>
      <c r="AG334" s="3" t="str">
        <f t="shared" si="156"/>
        <v>N/A</v>
      </c>
      <c r="AH334" s="3" t="str">
        <f t="shared" si="157"/>
        <v>N/A</v>
      </c>
      <c r="AI334" s="3" t="str">
        <f t="shared" si="158"/>
        <v>N/A</v>
      </c>
    </row>
    <row r="335" spans="1:35" x14ac:dyDescent="0.35">
      <c r="A335" t="s">
        <v>175</v>
      </c>
      <c r="B335" t="s">
        <v>176</v>
      </c>
      <c r="C335" t="s">
        <v>751</v>
      </c>
      <c r="E335">
        <v>165</v>
      </c>
      <c r="F335" t="s">
        <v>1667</v>
      </c>
      <c r="G335">
        <v>0.04</v>
      </c>
      <c r="H335" t="s">
        <v>1197</v>
      </c>
      <c r="I335" s="3" t="str">
        <f t="shared" si="159"/>
        <v>not eligible</v>
      </c>
      <c r="J335" s="3" t="str">
        <f t="shared" si="160"/>
        <v>N/A</v>
      </c>
      <c r="K335" s="3" t="str">
        <f t="shared" si="161"/>
        <v>not eligible</v>
      </c>
      <c r="L335" s="3" t="str">
        <f t="shared" si="135"/>
        <v>not eligible</v>
      </c>
      <c r="M335" s="3" t="str">
        <f t="shared" si="136"/>
        <v>not eligible</v>
      </c>
      <c r="N335" s="3" t="str">
        <f t="shared" si="137"/>
        <v>not eligible</v>
      </c>
      <c r="O335" s="3" t="str">
        <f t="shared" si="138"/>
        <v>N/A</v>
      </c>
      <c r="P335" s="3" t="str">
        <f t="shared" si="139"/>
        <v>N/A</v>
      </c>
      <c r="Q335" s="3" t="str">
        <f t="shared" si="140"/>
        <v>N/A</v>
      </c>
      <c r="R335" s="3" t="str">
        <f t="shared" si="141"/>
        <v>N/A</v>
      </c>
      <c r="S335" s="3" t="str">
        <f t="shared" si="142"/>
        <v>N/A</v>
      </c>
      <c r="T335" s="3" t="str">
        <f t="shared" si="143"/>
        <v>N/A</v>
      </c>
      <c r="U335" s="3" t="str">
        <f t="shared" si="144"/>
        <v>N/A</v>
      </c>
      <c r="V335" s="3" t="str">
        <f t="shared" si="145"/>
        <v>N/A</v>
      </c>
      <c r="W335" s="3" t="str">
        <f t="shared" si="146"/>
        <v>N/A</v>
      </c>
      <c r="X335" s="3" t="str">
        <f t="shared" si="147"/>
        <v>N/A</v>
      </c>
      <c r="Y335" s="3" t="str">
        <f t="shared" si="148"/>
        <v>N/A</v>
      </c>
      <c r="Z335" s="3" t="str">
        <f t="shared" si="149"/>
        <v>N/A</v>
      </c>
      <c r="AA335" s="3" t="str">
        <f t="shared" si="150"/>
        <v>N/A</v>
      </c>
      <c r="AB335" s="3" t="str">
        <f t="shared" si="151"/>
        <v>N/A</v>
      </c>
      <c r="AC335" s="3" t="str">
        <f t="shared" si="152"/>
        <v>N/A</v>
      </c>
      <c r="AD335" s="3" t="str">
        <f t="shared" si="153"/>
        <v>N/A</v>
      </c>
      <c r="AE335" s="3" t="str">
        <f t="shared" si="154"/>
        <v>N/A</v>
      </c>
      <c r="AF335" s="3" t="str">
        <f t="shared" si="155"/>
        <v>N/A</v>
      </c>
      <c r="AG335" s="3" t="str">
        <f t="shared" si="156"/>
        <v>N/A</v>
      </c>
      <c r="AH335" s="3" t="str">
        <f t="shared" si="157"/>
        <v>N/A</v>
      </c>
      <c r="AI335" s="3" t="str">
        <f t="shared" si="158"/>
        <v>not eligible</v>
      </c>
    </row>
    <row r="336" spans="1:35" x14ac:dyDescent="0.35">
      <c r="A336" t="s">
        <v>175</v>
      </c>
      <c r="B336" t="s">
        <v>176</v>
      </c>
      <c r="C336" t="s">
        <v>561</v>
      </c>
      <c r="E336">
        <v>199</v>
      </c>
      <c r="F336" t="s">
        <v>1667</v>
      </c>
      <c r="G336">
        <v>0.04</v>
      </c>
      <c r="H336" t="s">
        <v>1197</v>
      </c>
      <c r="I336" s="3" t="str">
        <f t="shared" si="159"/>
        <v>not eligible</v>
      </c>
      <c r="J336" s="3" t="str">
        <f t="shared" si="160"/>
        <v>N/A</v>
      </c>
      <c r="K336" s="3" t="str">
        <f t="shared" si="161"/>
        <v>not eligible</v>
      </c>
      <c r="L336" s="3" t="str">
        <f t="shared" si="135"/>
        <v>not eligible</v>
      </c>
      <c r="M336" s="3" t="str">
        <f t="shared" si="136"/>
        <v>not eligible</v>
      </c>
      <c r="N336" s="3" t="str">
        <f t="shared" si="137"/>
        <v>not eligible</v>
      </c>
      <c r="O336" s="3" t="str">
        <f t="shared" si="138"/>
        <v>N/A</v>
      </c>
      <c r="P336" s="3" t="str">
        <f t="shared" si="139"/>
        <v>N/A</v>
      </c>
      <c r="Q336" s="3" t="str">
        <f t="shared" si="140"/>
        <v>N/A</v>
      </c>
      <c r="R336" s="3" t="str">
        <f t="shared" si="141"/>
        <v>N/A</v>
      </c>
      <c r="S336" s="3" t="str">
        <f t="shared" si="142"/>
        <v>N/A</v>
      </c>
      <c r="T336" s="3" t="str">
        <f t="shared" si="143"/>
        <v>N/A</v>
      </c>
      <c r="U336" s="3" t="str">
        <f t="shared" si="144"/>
        <v>N/A</v>
      </c>
      <c r="V336" s="3" t="str">
        <f t="shared" si="145"/>
        <v>N/A</v>
      </c>
      <c r="W336" s="3" t="str">
        <f t="shared" si="146"/>
        <v>N/A</v>
      </c>
      <c r="X336" s="3" t="str">
        <f t="shared" si="147"/>
        <v>N/A</v>
      </c>
      <c r="Y336" s="3" t="str">
        <f t="shared" si="148"/>
        <v>N/A</v>
      </c>
      <c r="Z336" s="3" t="str">
        <f t="shared" si="149"/>
        <v>N/A</v>
      </c>
      <c r="AA336" s="3" t="str">
        <f t="shared" si="150"/>
        <v>N/A</v>
      </c>
      <c r="AB336" s="3" t="str">
        <f t="shared" si="151"/>
        <v>N/A</v>
      </c>
      <c r="AC336" s="3" t="str">
        <f t="shared" si="152"/>
        <v>N/A</v>
      </c>
      <c r="AD336" s="3" t="str">
        <f t="shared" si="153"/>
        <v>N/A</v>
      </c>
      <c r="AE336" s="3" t="str">
        <f t="shared" si="154"/>
        <v>N/A</v>
      </c>
      <c r="AF336" s="3" t="str">
        <f t="shared" si="155"/>
        <v>N/A</v>
      </c>
      <c r="AG336" s="3" t="str">
        <f t="shared" si="156"/>
        <v>N/A</v>
      </c>
      <c r="AH336" s="3" t="str">
        <f t="shared" si="157"/>
        <v>N/A</v>
      </c>
      <c r="AI336" s="3" t="str">
        <f t="shared" si="158"/>
        <v>not eligible</v>
      </c>
    </row>
    <row r="337" spans="1:35" x14ac:dyDescent="0.35">
      <c r="A337" t="s">
        <v>175</v>
      </c>
      <c r="B337" t="s">
        <v>212</v>
      </c>
      <c r="C337" t="s">
        <v>853</v>
      </c>
      <c r="D337" t="s">
        <v>165</v>
      </c>
      <c r="E337" s="1">
        <v>8624</v>
      </c>
      <c r="F337" t="s">
        <v>1769</v>
      </c>
      <c r="G337">
        <v>1.87</v>
      </c>
      <c r="H337" t="s">
        <v>1197</v>
      </c>
      <c r="I337" s="3" t="str">
        <f t="shared" si="159"/>
        <v>not eligible</v>
      </c>
      <c r="J337" s="3" t="str">
        <f t="shared" si="160"/>
        <v>N/A</v>
      </c>
      <c r="K337" s="3" t="str">
        <f t="shared" si="161"/>
        <v>not eligible</v>
      </c>
      <c r="L337" s="3" t="str">
        <f t="shared" si="135"/>
        <v>not eligible</v>
      </c>
      <c r="M337" s="3" t="str">
        <f t="shared" si="136"/>
        <v>not eligible</v>
      </c>
      <c r="N337" s="3" t="str">
        <f t="shared" si="137"/>
        <v>not eligible</v>
      </c>
      <c r="O337" s="3" t="str">
        <f t="shared" si="138"/>
        <v>N/A</v>
      </c>
      <c r="P337" s="3" t="str">
        <f t="shared" si="139"/>
        <v>N/A</v>
      </c>
      <c r="Q337" s="3" t="str">
        <f t="shared" si="140"/>
        <v>N/A</v>
      </c>
      <c r="R337" s="3" t="str">
        <f t="shared" si="141"/>
        <v>N/A</v>
      </c>
      <c r="S337" s="3" t="str">
        <f t="shared" si="142"/>
        <v>N/A</v>
      </c>
      <c r="T337" s="3" t="str">
        <f t="shared" si="143"/>
        <v>N/A</v>
      </c>
      <c r="U337" s="3" t="str">
        <f t="shared" si="144"/>
        <v>N/A</v>
      </c>
      <c r="V337" s="3" t="str">
        <f t="shared" si="145"/>
        <v>N/A</v>
      </c>
      <c r="W337" s="3" t="str">
        <f t="shared" si="146"/>
        <v>N/A</v>
      </c>
      <c r="X337" s="3" t="str">
        <f t="shared" si="147"/>
        <v>N/A</v>
      </c>
      <c r="Y337" s="3" t="str">
        <f t="shared" si="148"/>
        <v>N/A</v>
      </c>
      <c r="Z337" s="3" t="str">
        <f t="shared" si="149"/>
        <v>N/A</v>
      </c>
      <c r="AA337" s="3" t="str">
        <f t="shared" si="150"/>
        <v>N/A</v>
      </c>
      <c r="AB337" s="3" t="str">
        <f t="shared" si="151"/>
        <v>N/A</v>
      </c>
      <c r="AC337" s="3" t="str">
        <f t="shared" si="152"/>
        <v>N/A</v>
      </c>
      <c r="AD337" s="3" t="str">
        <f t="shared" si="153"/>
        <v>N/A</v>
      </c>
      <c r="AE337" s="3" t="str">
        <f t="shared" si="154"/>
        <v>N/A</v>
      </c>
      <c r="AF337" s="3" t="str">
        <f t="shared" si="155"/>
        <v>N/A</v>
      </c>
      <c r="AG337" s="3" t="str">
        <f t="shared" si="156"/>
        <v>not eligible</v>
      </c>
      <c r="AH337" s="3" t="str">
        <f t="shared" si="157"/>
        <v>N/A</v>
      </c>
      <c r="AI337" s="3" t="str">
        <f t="shared" si="158"/>
        <v>N/A</v>
      </c>
    </row>
    <row r="338" spans="1:35" x14ac:dyDescent="0.35">
      <c r="A338" t="s">
        <v>175</v>
      </c>
      <c r="B338" t="s">
        <v>212</v>
      </c>
      <c r="C338" t="s">
        <v>278</v>
      </c>
      <c r="D338" t="s">
        <v>165</v>
      </c>
      <c r="E338">
        <v>98</v>
      </c>
      <c r="F338" t="s">
        <v>1673</v>
      </c>
      <c r="G338">
        <v>0.02</v>
      </c>
      <c r="H338" t="s">
        <v>1197</v>
      </c>
      <c r="I338" s="3" t="str">
        <f t="shared" si="159"/>
        <v>not eligible</v>
      </c>
      <c r="J338" s="3" t="str">
        <f t="shared" si="160"/>
        <v>N/A</v>
      </c>
      <c r="K338" s="3" t="str">
        <f t="shared" si="161"/>
        <v>not eligible</v>
      </c>
      <c r="L338" s="3" t="str">
        <f t="shared" si="135"/>
        <v>not eligible</v>
      </c>
      <c r="M338" s="3" t="str">
        <f t="shared" si="136"/>
        <v>not eligible</v>
      </c>
      <c r="N338" s="3" t="str">
        <f t="shared" si="137"/>
        <v>not eligible</v>
      </c>
      <c r="O338" s="3" t="str">
        <f t="shared" si="138"/>
        <v>N/A</v>
      </c>
      <c r="P338" s="3" t="str">
        <f t="shared" si="139"/>
        <v>N/A</v>
      </c>
      <c r="Q338" s="3" t="str">
        <f t="shared" si="140"/>
        <v>N/A</v>
      </c>
      <c r="R338" s="3" t="str">
        <f t="shared" si="141"/>
        <v>N/A</v>
      </c>
      <c r="S338" s="3" t="str">
        <f t="shared" si="142"/>
        <v>N/A</v>
      </c>
      <c r="T338" s="3" t="str">
        <f t="shared" si="143"/>
        <v>N/A</v>
      </c>
      <c r="U338" s="3" t="str">
        <f t="shared" si="144"/>
        <v>N/A</v>
      </c>
      <c r="V338" s="3" t="str">
        <f t="shared" si="145"/>
        <v>N/A</v>
      </c>
      <c r="W338" s="3" t="str">
        <f t="shared" si="146"/>
        <v>N/A</v>
      </c>
      <c r="X338" s="3" t="str">
        <f t="shared" si="147"/>
        <v>N/A</v>
      </c>
      <c r="Y338" s="3" t="str">
        <f t="shared" si="148"/>
        <v>N/A</v>
      </c>
      <c r="Z338" s="3" t="str">
        <f t="shared" si="149"/>
        <v>N/A</v>
      </c>
      <c r="AA338" s="3" t="str">
        <f t="shared" si="150"/>
        <v>N/A</v>
      </c>
      <c r="AB338" s="3" t="str">
        <f t="shared" si="151"/>
        <v>N/A</v>
      </c>
      <c r="AC338" s="3" t="str">
        <f t="shared" si="152"/>
        <v>N/A</v>
      </c>
      <c r="AD338" s="3" t="str">
        <f t="shared" si="153"/>
        <v>N/A</v>
      </c>
      <c r="AE338" s="3" t="str">
        <f t="shared" si="154"/>
        <v>N/A</v>
      </c>
      <c r="AF338" s="3" t="str">
        <f t="shared" si="155"/>
        <v>N/A</v>
      </c>
      <c r="AG338" s="3" t="str">
        <f t="shared" si="156"/>
        <v>not eligible</v>
      </c>
      <c r="AH338" s="3" t="str">
        <f t="shared" si="157"/>
        <v>N/A</v>
      </c>
      <c r="AI338" s="3" t="str">
        <f t="shared" si="158"/>
        <v>N/A</v>
      </c>
    </row>
    <row r="339" spans="1:35" x14ac:dyDescent="0.35">
      <c r="A339" t="s">
        <v>175</v>
      </c>
      <c r="B339" t="s">
        <v>212</v>
      </c>
      <c r="C339" t="s">
        <v>772</v>
      </c>
      <c r="D339" t="s">
        <v>118</v>
      </c>
      <c r="E339" s="1">
        <v>135001</v>
      </c>
      <c r="F339" t="s">
        <v>1747</v>
      </c>
      <c r="G339">
        <v>29.32</v>
      </c>
      <c r="H339" t="s">
        <v>187</v>
      </c>
      <c r="I339" s="3">
        <f t="shared" si="159"/>
        <v>413103.06</v>
      </c>
      <c r="J339" s="3" t="str">
        <f t="shared" si="160"/>
        <v>N/A</v>
      </c>
      <c r="K339" s="3">
        <f t="shared" si="161"/>
        <v>405003</v>
      </c>
      <c r="L339" s="3">
        <f t="shared" si="135"/>
        <v>413103.06</v>
      </c>
      <c r="M339" s="3">
        <f t="shared" si="136"/>
        <v>421203.12</v>
      </c>
      <c r="N339" s="3">
        <f t="shared" si="137"/>
        <v>426603.16000000003</v>
      </c>
      <c r="O339" s="3" t="str">
        <f t="shared" si="138"/>
        <v>N/A</v>
      </c>
      <c r="P339" s="3">
        <f t="shared" si="139"/>
        <v>413103.06</v>
      </c>
      <c r="Q339" s="3" t="str">
        <f t="shared" si="140"/>
        <v>N/A</v>
      </c>
      <c r="R339" s="3" t="str">
        <f t="shared" si="141"/>
        <v>N/A</v>
      </c>
      <c r="S339" s="3" t="str">
        <f t="shared" si="142"/>
        <v>N/A</v>
      </c>
      <c r="T339" s="3" t="str">
        <f t="shared" si="143"/>
        <v>N/A</v>
      </c>
      <c r="U339" s="3" t="str">
        <f t="shared" si="144"/>
        <v>N/A</v>
      </c>
      <c r="V339" s="3" t="str">
        <f t="shared" si="145"/>
        <v>N/A</v>
      </c>
      <c r="W339" s="3" t="str">
        <f t="shared" si="146"/>
        <v>N/A</v>
      </c>
      <c r="X339" s="3" t="str">
        <f t="shared" si="147"/>
        <v>N/A</v>
      </c>
      <c r="Y339" s="3" t="str">
        <f t="shared" si="148"/>
        <v>N/A</v>
      </c>
      <c r="Z339" s="3" t="str">
        <f t="shared" si="149"/>
        <v>N/A</v>
      </c>
      <c r="AA339" s="3" t="str">
        <f t="shared" si="150"/>
        <v>N/A</v>
      </c>
      <c r="AB339" s="3" t="str">
        <f t="shared" si="151"/>
        <v>N/A</v>
      </c>
      <c r="AC339" s="3" t="str">
        <f t="shared" si="152"/>
        <v>N/A</v>
      </c>
      <c r="AD339" s="3" t="str">
        <f t="shared" si="153"/>
        <v>N/A</v>
      </c>
      <c r="AE339" s="3" t="str">
        <f t="shared" si="154"/>
        <v>N/A</v>
      </c>
      <c r="AF339" s="3" t="str">
        <f t="shared" si="155"/>
        <v>N/A</v>
      </c>
      <c r="AG339" s="3" t="str">
        <f t="shared" si="156"/>
        <v>N/A</v>
      </c>
      <c r="AH339" s="3" t="str">
        <f t="shared" si="157"/>
        <v>N/A</v>
      </c>
      <c r="AI339" s="3" t="str">
        <f t="shared" si="158"/>
        <v>N/A</v>
      </c>
    </row>
    <row r="340" spans="1:35" x14ac:dyDescent="0.35">
      <c r="A340" t="s">
        <v>175</v>
      </c>
      <c r="B340" t="s">
        <v>212</v>
      </c>
      <c r="C340" t="s">
        <v>824</v>
      </c>
      <c r="D340" t="s">
        <v>118</v>
      </c>
      <c r="E340" s="1">
        <v>1101</v>
      </c>
      <c r="F340" t="s">
        <v>1745</v>
      </c>
      <c r="G340">
        <v>0.24</v>
      </c>
      <c r="H340" t="s">
        <v>1197</v>
      </c>
      <c r="I340" s="3" t="str">
        <f t="shared" si="159"/>
        <v>not eligible</v>
      </c>
      <c r="J340" s="3" t="str">
        <f t="shared" si="160"/>
        <v>N/A</v>
      </c>
      <c r="K340" s="3" t="str">
        <f t="shared" si="161"/>
        <v>not eligible</v>
      </c>
      <c r="L340" s="3" t="str">
        <f t="shared" si="135"/>
        <v>not eligible</v>
      </c>
      <c r="M340" s="3" t="str">
        <f t="shared" si="136"/>
        <v>not eligible</v>
      </c>
      <c r="N340" s="3" t="str">
        <f t="shared" si="137"/>
        <v>not eligible</v>
      </c>
      <c r="O340" s="3" t="str">
        <f t="shared" si="138"/>
        <v>N/A</v>
      </c>
      <c r="P340" s="3" t="str">
        <f t="shared" si="139"/>
        <v>not eligible</v>
      </c>
      <c r="Q340" s="3" t="str">
        <f t="shared" si="140"/>
        <v>N/A</v>
      </c>
      <c r="R340" s="3" t="str">
        <f t="shared" si="141"/>
        <v>N/A</v>
      </c>
      <c r="S340" s="3" t="str">
        <f t="shared" si="142"/>
        <v>N/A</v>
      </c>
      <c r="T340" s="3" t="str">
        <f t="shared" si="143"/>
        <v>N/A</v>
      </c>
      <c r="U340" s="3" t="str">
        <f t="shared" si="144"/>
        <v>N/A</v>
      </c>
      <c r="V340" s="3" t="str">
        <f t="shared" si="145"/>
        <v>N/A</v>
      </c>
      <c r="W340" s="3" t="str">
        <f t="shared" si="146"/>
        <v>N/A</v>
      </c>
      <c r="X340" s="3" t="str">
        <f t="shared" si="147"/>
        <v>N/A</v>
      </c>
      <c r="Y340" s="3" t="str">
        <f t="shared" si="148"/>
        <v>N/A</v>
      </c>
      <c r="Z340" s="3" t="str">
        <f t="shared" si="149"/>
        <v>N/A</v>
      </c>
      <c r="AA340" s="3" t="str">
        <f t="shared" si="150"/>
        <v>N/A</v>
      </c>
      <c r="AB340" s="3" t="str">
        <f t="shared" si="151"/>
        <v>N/A</v>
      </c>
      <c r="AC340" s="3" t="str">
        <f t="shared" si="152"/>
        <v>N/A</v>
      </c>
      <c r="AD340" s="3" t="str">
        <f t="shared" si="153"/>
        <v>N/A</v>
      </c>
      <c r="AE340" s="3" t="str">
        <f t="shared" si="154"/>
        <v>N/A</v>
      </c>
      <c r="AF340" s="3" t="str">
        <f t="shared" si="155"/>
        <v>N/A</v>
      </c>
      <c r="AG340" s="3" t="str">
        <f t="shared" si="156"/>
        <v>N/A</v>
      </c>
      <c r="AH340" s="3" t="str">
        <f t="shared" si="157"/>
        <v>N/A</v>
      </c>
      <c r="AI340" s="3" t="str">
        <f t="shared" si="158"/>
        <v>N/A</v>
      </c>
    </row>
    <row r="341" spans="1:35" x14ac:dyDescent="0.35">
      <c r="A341" t="s">
        <v>175</v>
      </c>
      <c r="B341" t="s">
        <v>212</v>
      </c>
      <c r="C341" t="s">
        <v>213</v>
      </c>
      <c r="D341" t="s">
        <v>123</v>
      </c>
      <c r="E341">
        <v>732</v>
      </c>
      <c r="F341" t="s">
        <v>1680</v>
      </c>
      <c r="G341">
        <v>0.16</v>
      </c>
      <c r="H341" t="s">
        <v>1197</v>
      </c>
      <c r="I341" s="3" t="str">
        <f t="shared" si="159"/>
        <v>not eligible</v>
      </c>
      <c r="J341" s="3" t="str">
        <f t="shared" si="160"/>
        <v>N/A</v>
      </c>
      <c r="K341" s="3" t="str">
        <f t="shared" si="161"/>
        <v>not eligible</v>
      </c>
      <c r="L341" s="3" t="str">
        <f t="shared" si="135"/>
        <v>not eligible</v>
      </c>
      <c r="M341" s="3" t="str">
        <f t="shared" si="136"/>
        <v>not eligible</v>
      </c>
      <c r="N341" s="3" t="str">
        <f t="shared" si="137"/>
        <v>not eligible</v>
      </c>
      <c r="O341" s="3" t="str">
        <f t="shared" si="138"/>
        <v>N/A</v>
      </c>
      <c r="P341" s="3" t="str">
        <f t="shared" si="139"/>
        <v>N/A</v>
      </c>
      <c r="Q341" s="3" t="str">
        <f t="shared" si="140"/>
        <v>N/A</v>
      </c>
      <c r="R341" s="3" t="str">
        <f t="shared" si="141"/>
        <v>N/A</v>
      </c>
      <c r="S341" s="3" t="str">
        <f t="shared" si="142"/>
        <v>N/A</v>
      </c>
      <c r="T341" s="3" t="str">
        <f t="shared" si="143"/>
        <v>N/A</v>
      </c>
      <c r="U341" s="3" t="str">
        <f t="shared" si="144"/>
        <v>N/A</v>
      </c>
      <c r="V341" s="3" t="str">
        <f t="shared" si="145"/>
        <v>not eligible</v>
      </c>
      <c r="W341" s="3" t="str">
        <f t="shared" si="146"/>
        <v>N/A</v>
      </c>
      <c r="X341" s="3" t="str">
        <f t="shared" si="147"/>
        <v>N/A</v>
      </c>
      <c r="Y341" s="3" t="str">
        <f t="shared" si="148"/>
        <v>N/A</v>
      </c>
      <c r="Z341" s="3" t="str">
        <f t="shared" si="149"/>
        <v>N/A</v>
      </c>
      <c r="AA341" s="3" t="str">
        <f t="shared" si="150"/>
        <v>N/A</v>
      </c>
      <c r="AB341" s="3" t="str">
        <f t="shared" si="151"/>
        <v>N/A</v>
      </c>
      <c r="AC341" s="3" t="str">
        <f t="shared" si="152"/>
        <v>N/A</v>
      </c>
      <c r="AD341" s="3" t="str">
        <f t="shared" si="153"/>
        <v>N/A</v>
      </c>
      <c r="AE341" s="3" t="str">
        <f t="shared" si="154"/>
        <v>N/A</v>
      </c>
      <c r="AF341" s="3" t="str">
        <f t="shared" si="155"/>
        <v>N/A</v>
      </c>
      <c r="AG341" s="3" t="str">
        <f t="shared" si="156"/>
        <v>N/A</v>
      </c>
      <c r="AH341" s="3" t="str">
        <f t="shared" si="157"/>
        <v>N/A</v>
      </c>
      <c r="AI341" s="3" t="str">
        <f t="shared" si="158"/>
        <v>N/A</v>
      </c>
    </row>
    <row r="342" spans="1:35" x14ac:dyDescent="0.35">
      <c r="A342" t="s">
        <v>175</v>
      </c>
      <c r="B342" t="s">
        <v>212</v>
      </c>
      <c r="C342" t="s">
        <v>731</v>
      </c>
      <c r="D342" t="s">
        <v>118</v>
      </c>
      <c r="E342">
        <v>561</v>
      </c>
      <c r="F342" t="s">
        <v>1693</v>
      </c>
      <c r="G342">
        <v>0.12</v>
      </c>
      <c r="H342" t="s">
        <v>1197</v>
      </c>
      <c r="I342" s="3" t="str">
        <f t="shared" si="159"/>
        <v>not eligible</v>
      </c>
      <c r="J342" s="3" t="str">
        <f t="shared" si="160"/>
        <v>N/A</v>
      </c>
      <c r="K342" s="3" t="str">
        <f t="shared" si="161"/>
        <v>not eligible</v>
      </c>
      <c r="L342" s="3" t="str">
        <f t="shared" si="135"/>
        <v>not eligible</v>
      </c>
      <c r="M342" s="3" t="str">
        <f t="shared" si="136"/>
        <v>not eligible</v>
      </c>
      <c r="N342" s="3" t="str">
        <f t="shared" si="137"/>
        <v>not eligible</v>
      </c>
      <c r="O342" s="3" t="str">
        <f t="shared" si="138"/>
        <v>N/A</v>
      </c>
      <c r="P342" s="3" t="str">
        <f t="shared" si="139"/>
        <v>not eligible</v>
      </c>
      <c r="Q342" s="3" t="str">
        <f t="shared" si="140"/>
        <v>N/A</v>
      </c>
      <c r="R342" s="3" t="str">
        <f t="shared" si="141"/>
        <v>N/A</v>
      </c>
      <c r="S342" s="3" t="str">
        <f t="shared" si="142"/>
        <v>N/A</v>
      </c>
      <c r="T342" s="3" t="str">
        <f t="shared" si="143"/>
        <v>N/A</v>
      </c>
      <c r="U342" s="3" t="str">
        <f t="shared" si="144"/>
        <v>N/A</v>
      </c>
      <c r="V342" s="3" t="str">
        <f t="shared" si="145"/>
        <v>N/A</v>
      </c>
      <c r="W342" s="3" t="str">
        <f t="shared" si="146"/>
        <v>N/A</v>
      </c>
      <c r="X342" s="3" t="str">
        <f t="shared" si="147"/>
        <v>N/A</v>
      </c>
      <c r="Y342" s="3" t="str">
        <f t="shared" si="148"/>
        <v>N/A</v>
      </c>
      <c r="Z342" s="3" t="str">
        <f t="shared" si="149"/>
        <v>N/A</v>
      </c>
      <c r="AA342" s="3" t="str">
        <f t="shared" si="150"/>
        <v>N/A</v>
      </c>
      <c r="AB342" s="3" t="str">
        <f t="shared" si="151"/>
        <v>N/A</v>
      </c>
      <c r="AC342" s="3" t="str">
        <f t="shared" si="152"/>
        <v>N/A</v>
      </c>
      <c r="AD342" s="3" t="str">
        <f t="shared" si="153"/>
        <v>N/A</v>
      </c>
      <c r="AE342" s="3" t="str">
        <f t="shared" si="154"/>
        <v>N/A</v>
      </c>
      <c r="AF342" s="3" t="str">
        <f t="shared" si="155"/>
        <v>N/A</v>
      </c>
      <c r="AG342" s="3" t="str">
        <f t="shared" si="156"/>
        <v>N/A</v>
      </c>
      <c r="AH342" s="3" t="str">
        <f t="shared" si="157"/>
        <v>N/A</v>
      </c>
      <c r="AI342" s="3" t="str">
        <f t="shared" si="158"/>
        <v>N/A</v>
      </c>
    </row>
    <row r="343" spans="1:35" x14ac:dyDescent="0.35">
      <c r="A343" t="s">
        <v>175</v>
      </c>
      <c r="B343" t="s">
        <v>212</v>
      </c>
      <c r="C343" t="s">
        <v>291</v>
      </c>
      <c r="D343" t="s">
        <v>123</v>
      </c>
      <c r="E343">
        <v>360</v>
      </c>
      <c r="F343" t="s">
        <v>1669</v>
      </c>
      <c r="G343">
        <v>0.08</v>
      </c>
      <c r="H343" t="s">
        <v>1197</v>
      </c>
      <c r="I343" s="3" t="str">
        <f t="shared" si="159"/>
        <v>not eligible</v>
      </c>
      <c r="J343" s="3" t="str">
        <f t="shared" si="160"/>
        <v>N/A</v>
      </c>
      <c r="K343" s="3" t="str">
        <f t="shared" si="161"/>
        <v>not eligible</v>
      </c>
      <c r="L343" s="3" t="str">
        <f t="shared" si="135"/>
        <v>not eligible</v>
      </c>
      <c r="M343" s="3" t="str">
        <f t="shared" si="136"/>
        <v>not eligible</v>
      </c>
      <c r="N343" s="3" t="str">
        <f t="shared" si="137"/>
        <v>not eligible</v>
      </c>
      <c r="O343" s="3" t="str">
        <f t="shared" si="138"/>
        <v>N/A</v>
      </c>
      <c r="P343" s="3" t="str">
        <f t="shared" si="139"/>
        <v>N/A</v>
      </c>
      <c r="Q343" s="3" t="str">
        <f t="shared" si="140"/>
        <v>N/A</v>
      </c>
      <c r="R343" s="3" t="str">
        <f t="shared" si="141"/>
        <v>N/A</v>
      </c>
      <c r="S343" s="3" t="str">
        <f t="shared" si="142"/>
        <v>N/A</v>
      </c>
      <c r="T343" s="3" t="str">
        <f t="shared" si="143"/>
        <v>N/A</v>
      </c>
      <c r="U343" s="3" t="str">
        <f t="shared" si="144"/>
        <v>N/A</v>
      </c>
      <c r="V343" s="3" t="str">
        <f t="shared" si="145"/>
        <v>not eligible</v>
      </c>
      <c r="W343" s="3" t="str">
        <f t="shared" si="146"/>
        <v>N/A</v>
      </c>
      <c r="X343" s="3" t="str">
        <f t="shared" si="147"/>
        <v>N/A</v>
      </c>
      <c r="Y343" s="3" t="str">
        <f t="shared" si="148"/>
        <v>N/A</v>
      </c>
      <c r="Z343" s="3" t="str">
        <f t="shared" si="149"/>
        <v>N/A</v>
      </c>
      <c r="AA343" s="3" t="str">
        <f t="shared" si="150"/>
        <v>N/A</v>
      </c>
      <c r="AB343" s="3" t="str">
        <f t="shared" si="151"/>
        <v>N/A</v>
      </c>
      <c r="AC343" s="3" t="str">
        <f t="shared" si="152"/>
        <v>N/A</v>
      </c>
      <c r="AD343" s="3" t="str">
        <f t="shared" si="153"/>
        <v>N/A</v>
      </c>
      <c r="AE343" s="3" t="str">
        <f t="shared" si="154"/>
        <v>N/A</v>
      </c>
      <c r="AF343" s="3" t="str">
        <f t="shared" si="155"/>
        <v>N/A</v>
      </c>
      <c r="AG343" s="3" t="str">
        <f t="shared" si="156"/>
        <v>N/A</v>
      </c>
      <c r="AH343" s="3" t="str">
        <f t="shared" si="157"/>
        <v>N/A</v>
      </c>
      <c r="AI343" s="3" t="str">
        <f t="shared" si="158"/>
        <v>N/A</v>
      </c>
    </row>
    <row r="344" spans="1:35" x14ac:dyDescent="0.35">
      <c r="A344" t="s">
        <v>175</v>
      </c>
      <c r="B344" t="s">
        <v>212</v>
      </c>
      <c r="C344" t="s">
        <v>271</v>
      </c>
      <c r="D344" t="s">
        <v>107</v>
      </c>
      <c r="E344" s="1">
        <v>4060</v>
      </c>
      <c r="F344" t="s">
        <v>1732</v>
      </c>
      <c r="G344">
        <v>0.88</v>
      </c>
      <c r="H344" t="s">
        <v>1197</v>
      </c>
      <c r="I344" s="3" t="str">
        <f t="shared" si="159"/>
        <v>not eligible</v>
      </c>
      <c r="J344" s="3" t="str">
        <f t="shared" si="160"/>
        <v>N/A</v>
      </c>
      <c r="K344" s="3" t="str">
        <f t="shared" si="161"/>
        <v>not eligible</v>
      </c>
      <c r="L344" s="3" t="str">
        <f t="shared" si="135"/>
        <v>not eligible</v>
      </c>
      <c r="M344" s="3" t="str">
        <f t="shared" si="136"/>
        <v>not eligible</v>
      </c>
      <c r="N344" s="3" t="str">
        <f t="shared" si="137"/>
        <v>not eligible</v>
      </c>
      <c r="O344" s="3" t="str">
        <f t="shared" si="138"/>
        <v>N/A</v>
      </c>
      <c r="P344" s="3" t="str">
        <f t="shared" si="139"/>
        <v>N/A</v>
      </c>
      <c r="Q344" s="3" t="str">
        <f t="shared" si="140"/>
        <v>N/A</v>
      </c>
      <c r="R344" s="3" t="str">
        <f t="shared" si="141"/>
        <v>N/A</v>
      </c>
      <c r="S344" s="3" t="str">
        <f t="shared" si="142"/>
        <v>N/A</v>
      </c>
      <c r="T344" s="3" t="str">
        <f t="shared" si="143"/>
        <v>N/A</v>
      </c>
      <c r="U344" s="3" t="str">
        <f t="shared" si="144"/>
        <v>not eligible</v>
      </c>
      <c r="V344" s="3" t="str">
        <f t="shared" si="145"/>
        <v>N/A</v>
      </c>
      <c r="W344" s="3" t="str">
        <f t="shared" si="146"/>
        <v>N/A</v>
      </c>
      <c r="X344" s="3" t="str">
        <f t="shared" si="147"/>
        <v>N/A</v>
      </c>
      <c r="Y344" s="3" t="str">
        <f t="shared" si="148"/>
        <v>N/A</v>
      </c>
      <c r="Z344" s="3" t="str">
        <f t="shared" si="149"/>
        <v>N/A</v>
      </c>
      <c r="AA344" s="3" t="str">
        <f t="shared" si="150"/>
        <v>N/A</v>
      </c>
      <c r="AB344" s="3" t="str">
        <f t="shared" si="151"/>
        <v>N/A</v>
      </c>
      <c r="AC344" s="3" t="str">
        <f t="shared" si="152"/>
        <v>N/A</v>
      </c>
      <c r="AD344" s="3" t="str">
        <f t="shared" si="153"/>
        <v>N/A</v>
      </c>
      <c r="AE344" s="3" t="str">
        <f t="shared" si="154"/>
        <v>N/A</v>
      </c>
      <c r="AF344" s="3" t="str">
        <f t="shared" si="155"/>
        <v>N/A</v>
      </c>
      <c r="AG344" s="3" t="str">
        <f t="shared" si="156"/>
        <v>N/A</v>
      </c>
      <c r="AH344" s="3" t="str">
        <f t="shared" si="157"/>
        <v>N/A</v>
      </c>
      <c r="AI344" s="3" t="str">
        <f t="shared" si="158"/>
        <v>N/A</v>
      </c>
    </row>
    <row r="345" spans="1:35" x14ac:dyDescent="0.35">
      <c r="A345" t="s">
        <v>175</v>
      </c>
      <c r="B345" t="s">
        <v>212</v>
      </c>
      <c r="C345" t="s">
        <v>588</v>
      </c>
      <c r="D345" t="s">
        <v>107</v>
      </c>
      <c r="E345">
        <v>157</v>
      </c>
      <c r="F345" t="s">
        <v>1666</v>
      </c>
      <c r="G345">
        <v>0.03</v>
      </c>
      <c r="H345" t="s">
        <v>1197</v>
      </c>
      <c r="I345" s="3" t="str">
        <f t="shared" si="159"/>
        <v>not eligible</v>
      </c>
      <c r="J345" s="3" t="str">
        <f t="shared" si="160"/>
        <v>N/A</v>
      </c>
      <c r="K345" s="3" t="str">
        <f t="shared" si="161"/>
        <v>not eligible</v>
      </c>
      <c r="L345" s="3" t="str">
        <f t="shared" si="135"/>
        <v>not eligible</v>
      </c>
      <c r="M345" s="3" t="str">
        <f t="shared" si="136"/>
        <v>not eligible</v>
      </c>
      <c r="N345" s="3" t="str">
        <f t="shared" si="137"/>
        <v>not eligible</v>
      </c>
      <c r="O345" s="3" t="str">
        <f t="shared" si="138"/>
        <v>N/A</v>
      </c>
      <c r="P345" s="3" t="str">
        <f t="shared" si="139"/>
        <v>N/A</v>
      </c>
      <c r="Q345" s="3" t="str">
        <f t="shared" si="140"/>
        <v>N/A</v>
      </c>
      <c r="R345" s="3" t="str">
        <f t="shared" si="141"/>
        <v>N/A</v>
      </c>
      <c r="S345" s="3" t="str">
        <f t="shared" si="142"/>
        <v>N/A</v>
      </c>
      <c r="T345" s="3" t="str">
        <f t="shared" si="143"/>
        <v>N/A</v>
      </c>
      <c r="U345" s="3" t="str">
        <f t="shared" si="144"/>
        <v>not eligible</v>
      </c>
      <c r="V345" s="3" t="str">
        <f t="shared" si="145"/>
        <v>N/A</v>
      </c>
      <c r="W345" s="3" t="str">
        <f t="shared" si="146"/>
        <v>N/A</v>
      </c>
      <c r="X345" s="3" t="str">
        <f t="shared" si="147"/>
        <v>N/A</v>
      </c>
      <c r="Y345" s="3" t="str">
        <f t="shared" si="148"/>
        <v>N/A</v>
      </c>
      <c r="Z345" s="3" t="str">
        <f t="shared" si="149"/>
        <v>N/A</v>
      </c>
      <c r="AA345" s="3" t="str">
        <f t="shared" si="150"/>
        <v>N/A</v>
      </c>
      <c r="AB345" s="3" t="str">
        <f t="shared" si="151"/>
        <v>N/A</v>
      </c>
      <c r="AC345" s="3" t="str">
        <f t="shared" si="152"/>
        <v>N/A</v>
      </c>
      <c r="AD345" s="3" t="str">
        <f t="shared" si="153"/>
        <v>N/A</v>
      </c>
      <c r="AE345" s="3" t="str">
        <f t="shared" si="154"/>
        <v>N/A</v>
      </c>
      <c r="AF345" s="3" t="str">
        <f t="shared" si="155"/>
        <v>N/A</v>
      </c>
      <c r="AG345" s="3" t="str">
        <f t="shared" si="156"/>
        <v>N/A</v>
      </c>
      <c r="AH345" s="3" t="str">
        <f t="shared" si="157"/>
        <v>N/A</v>
      </c>
      <c r="AI345" s="3" t="str">
        <f t="shared" si="158"/>
        <v>N/A</v>
      </c>
    </row>
    <row r="346" spans="1:35" x14ac:dyDescent="0.35">
      <c r="A346" t="s">
        <v>175</v>
      </c>
      <c r="B346" t="s">
        <v>212</v>
      </c>
      <c r="C346" t="s">
        <v>383</v>
      </c>
      <c r="D346" t="s">
        <v>128</v>
      </c>
      <c r="E346" s="1">
        <v>20109</v>
      </c>
      <c r="F346" t="s">
        <v>1757</v>
      </c>
      <c r="G346">
        <v>4.37</v>
      </c>
      <c r="H346" t="s">
        <v>1197</v>
      </c>
      <c r="I346" s="3">
        <f t="shared" si="159"/>
        <v>61533.54</v>
      </c>
      <c r="J346" s="3" t="str">
        <f t="shared" si="160"/>
        <v>N/A</v>
      </c>
      <c r="K346" s="3">
        <f t="shared" si="161"/>
        <v>60327</v>
      </c>
      <c r="L346" s="3">
        <f t="shared" si="135"/>
        <v>61533.54</v>
      </c>
      <c r="M346" s="3">
        <f t="shared" si="136"/>
        <v>62740.08</v>
      </c>
      <c r="N346" s="3">
        <f t="shared" si="137"/>
        <v>63544.44</v>
      </c>
      <c r="O346" s="3" t="str">
        <f t="shared" si="138"/>
        <v>N/A</v>
      </c>
      <c r="P346" s="3" t="str">
        <f t="shared" si="139"/>
        <v>N/A</v>
      </c>
      <c r="Q346" s="3" t="str">
        <f t="shared" si="140"/>
        <v>N/A</v>
      </c>
      <c r="R346" s="3" t="str">
        <f t="shared" si="141"/>
        <v>N/A</v>
      </c>
      <c r="S346" s="3" t="str">
        <f t="shared" si="142"/>
        <v>N/A</v>
      </c>
      <c r="T346" s="3" t="str">
        <f t="shared" si="143"/>
        <v>N/A</v>
      </c>
      <c r="U346" s="3" t="str">
        <f t="shared" si="144"/>
        <v>N/A</v>
      </c>
      <c r="V346" s="3" t="str">
        <f t="shared" si="145"/>
        <v>N/A</v>
      </c>
      <c r="W346" s="3">
        <f t="shared" si="146"/>
        <v>61533.54</v>
      </c>
      <c r="X346" s="3" t="str">
        <f t="shared" si="147"/>
        <v>N/A</v>
      </c>
      <c r="Y346" s="3" t="str">
        <f t="shared" si="148"/>
        <v>N/A</v>
      </c>
      <c r="Z346" s="3" t="str">
        <f t="shared" si="149"/>
        <v>N/A</v>
      </c>
      <c r="AA346" s="3" t="str">
        <f t="shared" si="150"/>
        <v>N/A</v>
      </c>
      <c r="AB346" s="3" t="str">
        <f t="shared" si="151"/>
        <v>N/A</v>
      </c>
      <c r="AC346" s="3" t="str">
        <f t="shared" si="152"/>
        <v>N/A</v>
      </c>
      <c r="AD346" s="3" t="str">
        <f t="shared" si="153"/>
        <v>N/A</v>
      </c>
      <c r="AE346" s="3" t="str">
        <f t="shared" si="154"/>
        <v>N/A</v>
      </c>
      <c r="AF346" s="3" t="str">
        <f t="shared" si="155"/>
        <v>N/A</v>
      </c>
      <c r="AG346" s="3" t="str">
        <f t="shared" si="156"/>
        <v>N/A</v>
      </c>
      <c r="AH346" s="3" t="str">
        <f t="shared" si="157"/>
        <v>N/A</v>
      </c>
      <c r="AI346" s="3" t="str">
        <f t="shared" si="158"/>
        <v>N/A</v>
      </c>
    </row>
    <row r="347" spans="1:35" x14ac:dyDescent="0.35">
      <c r="A347" t="s">
        <v>175</v>
      </c>
      <c r="B347" t="s">
        <v>212</v>
      </c>
      <c r="C347" t="s">
        <v>1043</v>
      </c>
      <c r="D347" t="s">
        <v>128</v>
      </c>
      <c r="E347">
        <v>314</v>
      </c>
      <c r="F347" t="s">
        <v>1695</v>
      </c>
      <c r="G347">
        <v>7.0000000000000007E-2</v>
      </c>
      <c r="H347" t="s">
        <v>1197</v>
      </c>
      <c r="I347" s="3" t="str">
        <f t="shared" si="159"/>
        <v>not eligible</v>
      </c>
      <c r="J347" s="3" t="str">
        <f t="shared" si="160"/>
        <v>N/A</v>
      </c>
      <c r="K347" s="3" t="str">
        <f t="shared" si="161"/>
        <v>not eligible</v>
      </c>
      <c r="L347" s="3" t="str">
        <f t="shared" si="135"/>
        <v>not eligible</v>
      </c>
      <c r="M347" s="3" t="str">
        <f t="shared" si="136"/>
        <v>not eligible</v>
      </c>
      <c r="N347" s="3" t="str">
        <f t="shared" si="137"/>
        <v>not eligible</v>
      </c>
      <c r="O347" s="3" t="str">
        <f t="shared" si="138"/>
        <v>N/A</v>
      </c>
      <c r="P347" s="3" t="str">
        <f t="shared" si="139"/>
        <v>N/A</v>
      </c>
      <c r="Q347" s="3" t="str">
        <f t="shared" si="140"/>
        <v>N/A</v>
      </c>
      <c r="R347" s="3" t="str">
        <f t="shared" si="141"/>
        <v>N/A</v>
      </c>
      <c r="S347" s="3" t="str">
        <f t="shared" si="142"/>
        <v>N/A</v>
      </c>
      <c r="T347" s="3" t="str">
        <f t="shared" si="143"/>
        <v>N/A</v>
      </c>
      <c r="U347" s="3" t="str">
        <f t="shared" si="144"/>
        <v>N/A</v>
      </c>
      <c r="V347" s="3" t="str">
        <f t="shared" si="145"/>
        <v>N/A</v>
      </c>
      <c r="W347" s="3" t="str">
        <f t="shared" si="146"/>
        <v>not eligible</v>
      </c>
      <c r="X347" s="3" t="str">
        <f t="shared" si="147"/>
        <v>N/A</v>
      </c>
      <c r="Y347" s="3" t="str">
        <f t="shared" si="148"/>
        <v>N/A</v>
      </c>
      <c r="Z347" s="3" t="str">
        <f t="shared" si="149"/>
        <v>N/A</v>
      </c>
      <c r="AA347" s="3" t="str">
        <f t="shared" si="150"/>
        <v>N/A</v>
      </c>
      <c r="AB347" s="3" t="str">
        <f t="shared" si="151"/>
        <v>N/A</v>
      </c>
      <c r="AC347" s="3" t="str">
        <f t="shared" si="152"/>
        <v>N/A</v>
      </c>
      <c r="AD347" s="3" t="str">
        <f t="shared" si="153"/>
        <v>N/A</v>
      </c>
      <c r="AE347" s="3" t="str">
        <f t="shared" si="154"/>
        <v>N/A</v>
      </c>
      <c r="AF347" s="3" t="str">
        <f t="shared" si="155"/>
        <v>N/A</v>
      </c>
      <c r="AG347" s="3" t="str">
        <f t="shared" si="156"/>
        <v>N/A</v>
      </c>
      <c r="AH347" s="3" t="str">
        <f t="shared" si="157"/>
        <v>N/A</v>
      </c>
      <c r="AI347" s="3" t="str">
        <f t="shared" si="158"/>
        <v>N/A</v>
      </c>
    </row>
    <row r="348" spans="1:35" x14ac:dyDescent="0.35">
      <c r="A348" t="s">
        <v>175</v>
      </c>
      <c r="B348" t="s">
        <v>212</v>
      </c>
      <c r="C348" t="s">
        <v>403</v>
      </c>
      <c r="D348" t="s">
        <v>143</v>
      </c>
      <c r="E348" s="1">
        <v>2376</v>
      </c>
      <c r="F348" t="s">
        <v>1652</v>
      </c>
      <c r="G348">
        <v>0.52</v>
      </c>
      <c r="H348" t="s">
        <v>1197</v>
      </c>
      <c r="I348" s="3" t="str">
        <f t="shared" si="159"/>
        <v>not eligible</v>
      </c>
      <c r="J348" s="3" t="str">
        <f t="shared" si="160"/>
        <v>N/A</v>
      </c>
      <c r="K348" s="3" t="str">
        <f t="shared" si="161"/>
        <v>not eligible</v>
      </c>
      <c r="L348" s="3" t="str">
        <f t="shared" si="135"/>
        <v>not eligible</v>
      </c>
      <c r="M348" s="3" t="str">
        <f t="shared" si="136"/>
        <v>not eligible</v>
      </c>
      <c r="N348" s="3" t="str">
        <f t="shared" si="137"/>
        <v>not eligible</v>
      </c>
      <c r="O348" s="3" t="str">
        <f t="shared" si="138"/>
        <v>N/A</v>
      </c>
      <c r="P348" s="3" t="str">
        <f t="shared" si="139"/>
        <v>N/A</v>
      </c>
      <c r="Q348" s="3" t="str">
        <f t="shared" si="140"/>
        <v>N/A</v>
      </c>
      <c r="R348" s="3" t="str">
        <f t="shared" si="141"/>
        <v>N/A</v>
      </c>
      <c r="S348" s="3" t="str">
        <f t="shared" si="142"/>
        <v>N/A</v>
      </c>
      <c r="T348" s="3" t="str">
        <f t="shared" si="143"/>
        <v>N/A</v>
      </c>
      <c r="U348" s="3" t="str">
        <f t="shared" si="144"/>
        <v>N/A</v>
      </c>
      <c r="V348" s="3" t="str">
        <f t="shared" si="145"/>
        <v>N/A</v>
      </c>
      <c r="W348" s="3" t="str">
        <f t="shared" si="146"/>
        <v>N/A</v>
      </c>
      <c r="X348" s="3" t="str">
        <f t="shared" si="147"/>
        <v>N/A</v>
      </c>
      <c r="Y348" s="3" t="str">
        <f t="shared" si="148"/>
        <v>not eligible</v>
      </c>
      <c r="Z348" s="3" t="str">
        <f t="shared" si="149"/>
        <v>N/A</v>
      </c>
      <c r="AA348" s="3" t="str">
        <f t="shared" si="150"/>
        <v>N/A</v>
      </c>
      <c r="AB348" s="3" t="str">
        <f t="shared" si="151"/>
        <v>N/A</v>
      </c>
      <c r="AC348" s="3" t="str">
        <f t="shared" si="152"/>
        <v>N/A</v>
      </c>
      <c r="AD348" s="3" t="str">
        <f t="shared" si="153"/>
        <v>N/A</v>
      </c>
      <c r="AE348" s="3" t="str">
        <f t="shared" si="154"/>
        <v>N/A</v>
      </c>
      <c r="AF348" s="3" t="str">
        <f t="shared" si="155"/>
        <v>N/A</v>
      </c>
      <c r="AG348" s="3" t="str">
        <f t="shared" si="156"/>
        <v>N/A</v>
      </c>
      <c r="AH348" s="3" t="str">
        <f t="shared" si="157"/>
        <v>N/A</v>
      </c>
      <c r="AI348" s="3" t="str">
        <f t="shared" si="158"/>
        <v>N/A</v>
      </c>
    </row>
    <row r="349" spans="1:35" x14ac:dyDescent="0.35">
      <c r="A349" t="s">
        <v>175</v>
      </c>
      <c r="B349" t="s">
        <v>212</v>
      </c>
      <c r="C349" t="s">
        <v>924</v>
      </c>
      <c r="D349" t="s">
        <v>143</v>
      </c>
      <c r="E349">
        <v>28</v>
      </c>
      <c r="F349" t="s">
        <v>1671</v>
      </c>
      <c r="G349">
        <v>0.01</v>
      </c>
      <c r="H349" t="s">
        <v>1197</v>
      </c>
      <c r="I349" s="3" t="str">
        <f t="shared" si="159"/>
        <v>not eligible</v>
      </c>
      <c r="J349" s="3" t="str">
        <f t="shared" si="160"/>
        <v>N/A</v>
      </c>
      <c r="K349" s="3" t="str">
        <f t="shared" si="161"/>
        <v>not eligible</v>
      </c>
      <c r="L349" s="3" t="str">
        <f t="shared" si="135"/>
        <v>not eligible</v>
      </c>
      <c r="M349" s="3" t="str">
        <f t="shared" si="136"/>
        <v>not eligible</v>
      </c>
      <c r="N349" s="3" t="str">
        <f t="shared" si="137"/>
        <v>not eligible</v>
      </c>
      <c r="O349" s="3" t="str">
        <f t="shared" si="138"/>
        <v>N/A</v>
      </c>
      <c r="P349" s="3" t="str">
        <f t="shared" si="139"/>
        <v>N/A</v>
      </c>
      <c r="Q349" s="3" t="str">
        <f t="shared" si="140"/>
        <v>N/A</v>
      </c>
      <c r="R349" s="3" t="str">
        <f t="shared" si="141"/>
        <v>N/A</v>
      </c>
      <c r="S349" s="3" t="str">
        <f t="shared" si="142"/>
        <v>N/A</v>
      </c>
      <c r="T349" s="3" t="str">
        <f t="shared" si="143"/>
        <v>N/A</v>
      </c>
      <c r="U349" s="3" t="str">
        <f t="shared" si="144"/>
        <v>N/A</v>
      </c>
      <c r="V349" s="3" t="str">
        <f t="shared" si="145"/>
        <v>N/A</v>
      </c>
      <c r="W349" s="3" t="str">
        <f t="shared" si="146"/>
        <v>N/A</v>
      </c>
      <c r="X349" s="3" t="str">
        <f t="shared" si="147"/>
        <v>N/A</v>
      </c>
      <c r="Y349" s="3" t="str">
        <f t="shared" si="148"/>
        <v>not eligible</v>
      </c>
      <c r="Z349" s="3" t="str">
        <f t="shared" si="149"/>
        <v>N/A</v>
      </c>
      <c r="AA349" s="3" t="str">
        <f t="shared" si="150"/>
        <v>N/A</v>
      </c>
      <c r="AB349" s="3" t="str">
        <f t="shared" si="151"/>
        <v>N/A</v>
      </c>
      <c r="AC349" s="3" t="str">
        <f t="shared" si="152"/>
        <v>N/A</v>
      </c>
      <c r="AD349" s="3" t="str">
        <f t="shared" si="153"/>
        <v>N/A</v>
      </c>
      <c r="AE349" s="3" t="str">
        <f t="shared" si="154"/>
        <v>N/A</v>
      </c>
      <c r="AF349" s="3" t="str">
        <f t="shared" si="155"/>
        <v>N/A</v>
      </c>
      <c r="AG349" s="3" t="str">
        <f t="shared" si="156"/>
        <v>N/A</v>
      </c>
      <c r="AH349" s="3" t="str">
        <f t="shared" si="157"/>
        <v>N/A</v>
      </c>
      <c r="AI349" s="3" t="str">
        <f t="shared" si="158"/>
        <v>N/A</v>
      </c>
    </row>
    <row r="350" spans="1:35" x14ac:dyDescent="0.35">
      <c r="A350" t="s">
        <v>175</v>
      </c>
      <c r="B350" t="s">
        <v>212</v>
      </c>
      <c r="C350" t="s">
        <v>562</v>
      </c>
      <c r="D350" t="s">
        <v>102</v>
      </c>
      <c r="E350" s="1">
        <v>20277</v>
      </c>
      <c r="F350" t="s">
        <v>1416</v>
      </c>
      <c r="G350">
        <v>4.4000000000000004</v>
      </c>
      <c r="H350" t="s">
        <v>187</v>
      </c>
      <c r="I350" s="3">
        <f t="shared" si="159"/>
        <v>62047.62</v>
      </c>
      <c r="J350" s="3" t="str">
        <f t="shared" si="160"/>
        <v>N/A</v>
      </c>
      <c r="K350" s="3">
        <f t="shared" si="161"/>
        <v>60831</v>
      </c>
      <c r="L350" s="3">
        <f t="shared" si="135"/>
        <v>62047.62</v>
      </c>
      <c r="M350" s="3">
        <f t="shared" si="136"/>
        <v>63264.240000000005</v>
      </c>
      <c r="N350" s="3">
        <f t="shared" si="137"/>
        <v>64075.32</v>
      </c>
      <c r="O350" s="3" t="str">
        <f t="shared" si="138"/>
        <v>N/A</v>
      </c>
      <c r="P350" s="3" t="str">
        <f t="shared" si="139"/>
        <v>N/A</v>
      </c>
      <c r="Q350" s="3">
        <f t="shared" si="140"/>
        <v>62047.62</v>
      </c>
      <c r="R350" s="3" t="str">
        <f t="shared" si="141"/>
        <v>N/A</v>
      </c>
      <c r="S350" s="3" t="str">
        <f t="shared" si="142"/>
        <v>N/A</v>
      </c>
      <c r="T350" s="3" t="str">
        <f t="shared" si="143"/>
        <v>N/A</v>
      </c>
      <c r="U350" s="3" t="str">
        <f t="shared" si="144"/>
        <v>N/A</v>
      </c>
      <c r="V350" s="3" t="str">
        <f t="shared" si="145"/>
        <v>N/A</v>
      </c>
      <c r="W350" s="3" t="str">
        <f t="shared" si="146"/>
        <v>N/A</v>
      </c>
      <c r="X350" s="3" t="str">
        <f t="shared" si="147"/>
        <v>N/A</v>
      </c>
      <c r="Y350" s="3" t="str">
        <f t="shared" si="148"/>
        <v>N/A</v>
      </c>
      <c r="Z350" s="3" t="str">
        <f t="shared" si="149"/>
        <v>N/A</v>
      </c>
      <c r="AA350" s="3" t="str">
        <f t="shared" si="150"/>
        <v>N/A</v>
      </c>
      <c r="AB350" s="3" t="str">
        <f t="shared" si="151"/>
        <v>N/A</v>
      </c>
      <c r="AC350" s="3" t="str">
        <f t="shared" si="152"/>
        <v>N/A</v>
      </c>
      <c r="AD350" s="3" t="str">
        <f t="shared" si="153"/>
        <v>N/A</v>
      </c>
      <c r="AE350" s="3" t="str">
        <f t="shared" si="154"/>
        <v>N/A</v>
      </c>
      <c r="AF350" s="3" t="str">
        <f t="shared" si="155"/>
        <v>N/A</v>
      </c>
      <c r="AG350" s="3" t="str">
        <f t="shared" si="156"/>
        <v>N/A</v>
      </c>
      <c r="AH350" s="3" t="str">
        <f t="shared" si="157"/>
        <v>N/A</v>
      </c>
      <c r="AI350" s="3" t="str">
        <f t="shared" si="158"/>
        <v>N/A</v>
      </c>
    </row>
    <row r="351" spans="1:35" x14ac:dyDescent="0.35">
      <c r="A351" t="s">
        <v>175</v>
      </c>
      <c r="B351" t="s">
        <v>212</v>
      </c>
      <c r="C351" t="s">
        <v>1071</v>
      </c>
      <c r="D351" t="s">
        <v>102</v>
      </c>
      <c r="E351">
        <v>206</v>
      </c>
      <c r="F351" t="s">
        <v>1667</v>
      </c>
      <c r="G351">
        <v>0.04</v>
      </c>
      <c r="H351" t="s">
        <v>1197</v>
      </c>
      <c r="I351" s="3" t="str">
        <f t="shared" si="159"/>
        <v>not eligible</v>
      </c>
      <c r="J351" s="3" t="str">
        <f t="shared" si="160"/>
        <v>N/A</v>
      </c>
      <c r="K351" s="3" t="str">
        <f t="shared" si="161"/>
        <v>not eligible</v>
      </c>
      <c r="L351" s="3" t="str">
        <f t="shared" si="135"/>
        <v>not eligible</v>
      </c>
      <c r="M351" s="3" t="str">
        <f t="shared" si="136"/>
        <v>not eligible</v>
      </c>
      <c r="N351" s="3" t="str">
        <f t="shared" si="137"/>
        <v>not eligible</v>
      </c>
      <c r="O351" s="3" t="str">
        <f t="shared" si="138"/>
        <v>N/A</v>
      </c>
      <c r="P351" s="3" t="str">
        <f t="shared" si="139"/>
        <v>N/A</v>
      </c>
      <c r="Q351" s="3" t="str">
        <f t="shared" si="140"/>
        <v>not eligible</v>
      </c>
      <c r="R351" s="3" t="str">
        <f t="shared" si="141"/>
        <v>N/A</v>
      </c>
      <c r="S351" s="3" t="str">
        <f t="shared" si="142"/>
        <v>N/A</v>
      </c>
      <c r="T351" s="3" t="str">
        <f t="shared" si="143"/>
        <v>N/A</v>
      </c>
      <c r="U351" s="3" t="str">
        <f t="shared" si="144"/>
        <v>N/A</v>
      </c>
      <c r="V351" s="3" t="str">
        <f t="shared" si="145"/>
        <v>N/A</v>
      </c>
      <c r="W351" s="3" t="str">
        <f t="shared" si="146"/>
        <v>N/A</v>
      </c>
      <c r="X351" s="3" t="str">
        <f t="shared" si="147"/>
        <v>N/A</v>
      </c>
      <c r="Y351" s="3" t="str">
        <f t="shared" si="148"/>
        <v>N/A</v>
      </c>
      <c r="Z351" s="3" t="str">
        <f t="shared" si="149"/>
        <v>N/A</v>
      </c>
      <c r="AA351" s="3" t="str">
        <f t="shared" si="150"/>
        <v>N/A</v>
      </c>
      <c r="AB351" s="3" t="str">
        <f t="shared" si="151"/>
        <v>N/A</v>
      </c>
      <c r="AC351" s="3" t="str">
        <f t="shared" si="152"/>
        <v>N/A</v>
      </c>
      <c r="AD351" s="3" t="str">
        <f t="shared" si="153"/>
        <v>N/A</v>
      </c>
      <c r="AE351" s="3" t="str">
        <f t="shared" si="154"/>
        <v>N/A</v>
      </c>
      <c r="AF351" s="3" t="str">
        <f t="shared" si="155"/>
        <v>N/A</v>
      </c>
      <c r="AG351" s="3" t="str">
        <f t="shared" si="156"/>
        <v>N/A</v>
      </c>
      <c r="AH351" s="3" t="str">
        <f t="shared" si="157"/>
        <v>N/A</v>
      </c>
      <c r="AI351" s="3" t="str">
        <f t="shared" si="158"/>
        <v>N/A</v>
      </c>
    </row>
    <row r="352" spans="1:35" x14ac:dyDescent="0.35">
      <c r="A352" t="s">
        <v>175</v>
      </c>
      <c r="B352" t="s">
        <v>212</v>
      </c>
      <c r="C352" t="s">
        <v>796</v>
      </c>
      <c r="D352" t="s">
        <v>86</v>
      </c>
      <c r="E352" s="1">
        <v>12476</v>
      </c>
      <c r="F352" t="s">
        <v>1420</v>
      </c>
      <c r="G352">
        <v>2.71</v>
      </c>
      <c r="H352" t="s">
        <v>187</v>
      </c>
      <c r="I352" s="3" t="str">
        <f t="shared" si="159"/>
        <v>not eligible</v>
      </c>
      <c r="J352" s="3">
        <f t="shared" si="160"/>
        <v>38176.559999999998</v>
      </c>
      <c r="K352" s="3">
        <f t="shared" si="161"/>
        <v>37428</v>
      </c>
      <c r="L352" s="3">
        <f t="shared" si="135"/>
        <v>38176.559999999998</v>
      </c>
      <c r="M352" s="3">
        <f t="shared" si="136"/>
        <v>38925.120000000003</v>
      </c>
      <c r="N352" s="3">
        <f t="shared" si="137"/>
        <v>39424.160000000003</v>
      </c>
      <c r="O352" s="3" t="str">
        <f t="shared" si="138"/>
        <v>N/A</v>
      </c>
      <c r="P352" s="3" t="str">
        <f t="shared" si="139"/>
        <v>N/A</v>
      </c>
      <c r="Q352" s="3" t="str">
        <f t="shared" si="140"/>
        <v>N/A</v>
      </c>
      <c r="R352" s="3" t="str">
        <f t="shared" si="141"/>
        <v>N/A</v>
      </c>
      <c r="S352" s="3">
        <f t="shared" si="142"/>
        <v>38176.559999999998</v>
      </c>
      <c r="T352" s="3" t="str">
        <f t="shared" si="143"/>
        <v>N/A</v>
      </c>
      <c r="U352" s="3" t="str">
        <f t="shared" si="144"/>
        <v>N/A</v>
      </c>
      <c r="V352" s="3" t="str">
        <f t="shared" si="145"/>
        <v>N/A</v>
      </c>
      <c r="W352" s="3" t="str">
        <f t="shared" si="146"/>
        <v>N/A</v>
      </c>
      <c r="X352" s="3" t="str">
        <f t="shared" si="147"/>
        <v>N/A</v>
      </c>
      <c r="Y352" s="3" t="str">
        <f t="shared" si="148"/>
        <v>N/A</v>
      </c>
      <c r="Z352" s="3" t="str">
        <f t="shared" si="149"/>
        <v>N/A</v>
      </c>
      <c r="AA352" s="3" t="str">
        <f t="shared" si="150"/>
        <v>N/A</v>
      </c>
      <c r="AB352" s="3" t="str">
        <f t="shared" si="151"/>
        <v>N/A</v>
      </c>
      <c r="AC352" s="3" t="str">
        <f t="shared" si="152"/>
        <v>N/A</v>
      </c>
      <c r="AD352" s="3" t="str">
        <f t="shared" si="153"/>
        <v>N/A</v>
      </c>
      <c r="AE352" s="3" t="str">
        <f t="shared" si="154"/>
        <v>N/A</v>
      </c>
      <c r="AF352" s="3" t="str">
        <f t="shared" si="155"/>
        <v>N/A</v>
      </c>
      <c r="AG352" s="3" t="str">
        <f t="shared" si="156"/>
        <v>N/A</v>
      </c>
      <c r="AH352" s="3" t="str">
        <f t="shared" si="157"/>
        <v>N/A</v>
      </c>
      <c r="AI352" s="3" t="str">
        <f t="shared" si="158"/>
        <v>N/A</v>
      </c>
    </row>
    <row r="353" spans="1:35" x14ac:dyDescent="0.35">
      <c r="A353" t="s">
        <v>175</v>
      </c>
      <c r="B353" t="s">
        <v>212</v>
      </c>
      <c r="C353" t="s">
        <v>524</v>
      </c>
      <c r="D353" t="s">
        <v>86</v>
      </c>
      <c r="E353">
        <v>261</v>
      </c>
      <c r="F353" t="s">
        <v>1665</v>
      </c>
      <c r="G353">
        <v>0.06</v>
      </c>
      <c r="H353" t="s">
        <v>1197</v>
      </c>
      <c r="I353" s="3" t="str">
        <f t="shared" si="159"/>
        <v>not eligible</v>
      </c>
      <c r="J353" s="3" t="str">
        <f t="shared" si="160"/>
        <v>N/A</v>
      </c>
      <c r="K353" s="3" t="str">
        <f t="shared" si="161"/>
        <v>not eligible</v>
      </c>
      <c r="L353" s="3" t="str">
        <f t="shared" si="135"/>
        <v>not eligible</v>
      </c>
      <c r="M353" s="3" t="str">
        <f t="shared" si="136"/>
        <v>not eligible</v>
      </c>
      <c r="N353" s="3" t="str">
        <f t="shared" si="137"/>
        <v>not eligible</v>
      </c>
      <c r="O353" s="3" t="str">
        <f t="shared" si="138"/>
        <v>N/A</v>
      </c>
      <c r="P353" s="3" t="str">
        <f t="shared" si="139"/>
        <v>N/A</v>
      </c>
      <c r="Q353" s="3" t="str">
        <f t="shared" si="140"/>
        <v>N/A</v>
      </c>
      <c r="R353" s="3" t="str">
        <f t="shared" si="141"/>
        <v>N/A</v>
      </c>
      <c r="S353" s="3" t="str">
        <f t="shared" si="142"/>
        <v>not eligible</v>
      </c>
      <c r="T353" s="3" t="str">
        <f t="shared" si="143"/>
        <v>N/A</v>
      </c>
      <c r="U353" s="3" t="str">
        <f t="shared" si="144"/>
        <v>N/A</v>
      </c>
      <c r="V353" s="3" t="str">
        <f t="shared" si="145"/>
        <v>N/A</v>
      </c>
      <c r="W353" s="3" t="str">
        <f t="shared" si="146"/>
        <v>N/A</v>
      </c>
      <c r="X353" s="3" t="str">
        <f t="shared" si="147"/>
        <v>N/A</v>
      </c>
      <c r="Y353" s="3" t="str">
        <f t="shared" si="148"/>
        <v>N/A</v>
      </c>
      <c r="Z353" s="3" t="str">
        <f t="shared" si="149"/>
        <v>N/A</v>
      </c>
      <c r="AA353" s="3" t="str">
        <f t="shared" si="150"/>
        <v>N/A</v>
      </c>
      <c r="AB353" s="3" t="str">
        <f t="shared" si="151"/>
        <v>N/A</v>
      </c>
      <c r="AC353" s="3" t="str">
        <f t="shared" si="152"/>
        <v>N/A</v>
      </c>
      <c r="AD353" s="3" t="str">
        <f t="shared" si="153"/>
        <v>N/A</v>
      </c>
      <c r="AE353" s="3" t="str">
        <f t="shared" si="154"/>
        <v>N/A</v>
      </c>
      <c r="AF353" s="3" t="str">
        <f t="shared" si="155"/>
        <v>N/A</v>
      </c>
      <c r="AG353" s="3" t="str">
        <f t="shared" si="156"/>
        <v>N/A</v>
      </c>
      <c r="AH353" s="3" t="str">
        <f t="shared" si="157"/>
        <v>N/A</v>
      </c>
      <c r="AI353" s="3" t="str">
        <f t="shared" si="158"/>
        <v>N/A</v>
      </c>
    </row>
    <row r="354" spans="1:35" x14ac:dyDescent="0.35">
      <c r="A354" t="s">
        <v>175</v>
      </c>
      <c r="B354" t="s">
        <v>212</v>
      </c>
      <c r="C354" t="s">
        <v>366</v>
      </c>
      <c r="D354" t="s">
        <v>112</v>
      </c>
      <c r="E354" s="1">
        <v>12012</v>
      </c>
      <c r="F354" t="s">
        <v>1753</v>
      </c>
      <c r="G354">
        <v>2.61</v>
      </c>
      <c r="H354" t="s">
        <v>1197</v>
      </c>
      <c r="I354" s="3" t="str">
        <f t="shared" si="159"/>
        <v>not eligible</v>
      </c>
      <c r="J354" s="3" t="str">
        <f t="shared" si="160"/>
        <v>N/A</v>
      </c>
      <c r="K354" s="3" t="str">
        <f t="shared" si="161"/>
        <v>not eligible</v>
      </c>
      <c r="L354" s="3" t="str">
        <f t="shared" si="135"/>
        <v>not eligible</v>
      </c>
      <c r="M354" s="3" t="str">
        <f t="shared" si="136"/>
        <v>not eligible</v>
      </c>
      <c r="N354" s="3" t="str">
        <f t="shared" si="137"/>
        <v>not eligible</v>
      </c>
      <c r="O354" s="3" t="str">
        <f t="shared" si="138"/>
        <v>N/A</v>
      </c>
      <c r="P354" s="3" t="str">
        <f t="shared" si="139"/>
        <v>N/A</v>
      </c>
      <c r="Q354" s="3" t="str">
        <f t="shared" si="140"/>
        <v>N/A</v>
      </c>
      <c r="R354" s="3" t="str">
        <f t="shared" si="141"/>
        <v>not eligible</v>
      </c>
      <c r="S354" s="3" t="str">
        <f t="shared" si="142"/>
        <v>N/A</v>
      </c>
      <c r="T354" s="3" t="str">
        <f t="shared" si="143"/>
        <v>N/A</v>
      </c>
      <c r="U354" s="3" t="str">
        <f t="shared" si="144"/>
        <v>N/A</v>
      </c>
      <c r="V354" s="3" t="str">
        <f t="shared" si="145"/>
        <v>N/A</v>
      </c>
      <c r="W354" s="3" t="str">
        <f t="shared" si="146"/>
        <v>N/A</v>
      </c>
      <c r="X354" s="3" t="str">
        <f t="shared" si="147"/>
        <v>N/A</v>
      </c>
      <c r="Y354" s="3" t="str">
        <f t="shared" si="148"/>
        <v>N/A</v>
      </c>
      <c r="Z354" s="3" t="str">
        <f t="shared" si="149"/>
        <v>N/A</v>
      </c>
      <c r="AA354" s="3" t="str">
        <f t="shared" si="150"/>
        <v>N/A</v>
      </c>
      <c r="AB354" s="3" t="str">
        <f t="shared" si="151"/>
        <v>N/A</v>
      </c>
      <c r="AC354" s="3" t="str">
        <f t="shared" si="152"/>
        <v>N/A</v>
      </c>
      <c r="AD354" s="3" t="str">
        <f t="shared" si="153"/>
        <v>N/A</v>
      </c>
      <c r="AE354" s="3" t="str">
        <f t="shared" si="154"/>
        <v>N/A</v>
      </c>
      <c r="AF354" s="3" t="str">
        <f t="shared" si="155"/>
        <v>N/A</v>
      </c>
      <c r="AG354" s="3" t="str">
        <f t="shared" si="156"/>
        <v>N/A</v>
      </c>
      <c r="AH354" s="3" t="str">
        <f t="shared" si="157"/>
        <v>N/A</v>
      </c>
      <c r="AI354" s="3" t="str">
        <f t="shared" si="158"/>
        <v>N/A</v>
      </c>
    </row>
    <row r="355" spans="1:35" x14ac:dyDescent="0.35">
      <c r="A355" t="s">
        <v>175</v>
      </c>
      <c r="B355" t="s">
        <v>212</v>
      </c>
      <c r="C355" t="s">
        <v>956</v>
      </c>
      <c r="D355" t="s">
        <v>112</v>
      </c>
      <c r="E355">
        <v>103</v>
      </c>
      <c r="F355" t="s">
        <v>1673</v>
      </c>
      <c r="G355">
        <v>0.02</v>
      </c>
      <c r="H355" t="s">
        <v>1197</v>
      </c>
      <c r="I355" s="3" t="str">
        <f t="shared" si="159"/>
        <v>not eligible</v>
      </c>
      <c r="J355" s="3" t="str">
        <f t="shared" si="160"/>
        <v>N/A</v>
      </c>
      <c r="K355" s="3" t="str">
        <f t="shared" si="161"/>
        <v>not eligible</v>
      </c>
      <c r="L355" s="3" t="str">
        <f t="shared" si="135"/>
        <v>not eligible</v>
      </c>
      <c r="M355" s="3" t="str">
        <f t="shared" si="136"/>
        <v>not eligible</v>
      </c>
      <c r="N355" s="3" t="str">
        <f t="shared" si="137"/>
        <v>not eligible</v>
      </c>
      <c r="O355" s="3" t="str">
        <f t="shared" si="138"/>
        <v>N/A</v>
      </c>
      <c r="P355" s="3" t="str">
        <f t="shared" si="139"/>
        <v>N/A</v>
      </c>
      <c r="Q355" s="3" t="str">
        <f t="shared" si="140"/>
        <v>N/A</v>
      </c>
      <c r="R355" s="3" t="str">
        <f t="shared" si="141"/>
        <v>not eligible</v>
      </c>
      <c r="S355" s="3" t="str">
        <f t="shared" si="142"/>
        <v>N/A</v>
      </c>
      <c r="T355" s="3" t="str">
        <f t="shared" si="143"/>
        <v>N/A</v>
      </c>
      <c r="U355" s="3" t="str">
        <f t="shared" si="144"/>
        <v>N/A</v>
      </c>
      <c r="V355" s="3" t="str">
        <f t="shared" si="145"/>
        <v>N/A</v>
      </c>
      <c r="W355" s="3" t="str">
        <f t="shared" si="146"/>
        <v>N/A</v>
      </c>
      <c r="X355" s="3" t="str">
        <f t="shared" si="147"/>
        <v>N/A</v>
      </c>
      <c r="Y355" s="3" t="str">
        <f t="shared" si="148"/>
        <v>N/A</v>
      </c>
      <c r="Z355" s="3" t="str">
        <f t="shared" si="149"/>
        <v>N/A</v>
      </c>
      <c r="AA355" s="3" t="str">
        <f t="shared" si="150"/>
        <v>N/A</v>
      </c>
      <c r="AB355" s="3" t="str">
        <f t="shared" si="151"/>
        <v>N/A</v>
      </c>
      <c r="AC355" s="3" t="str">
        <f t="shared" si="152"/>
        <v>N/A</v>
      </c>
      <c r="AD355" s="3" t="str">
        <f t="shared" si="153"/>
        <v>N/A</v>
      </c>
      <c r="AE355" s="3" t="str">
        <f t="shared" si="154"/>
        <v>N/A</v>
      </c>
      <c r="AF355" s="3" t="str">
        <f t="shared" si="155"/>
        <v>N/A</v>
      </c>
      <c r="AG355" s="3" t="str">
        <f t="shared" si="156"/>
        <v>N/A</v>
      </c>
      <c r="AH355" s="3" t="str">
        <f t="shared" si="157"/>
        <v>N/A</v>
      </c>
      <c r="AI355" s="3" t="str">
        <f t="shared" si="158"/>
        <v>N/A</v>
      </c>
    </row>
    <row r="356" spans="1:35" x14ac:dyDescent="0.35">
      <c r="A356" t="s">
        <v>175</v>
      </c>
      <c r="B356" t="s">
        <v>212</v>
      </c>
      <c r="C356" t="s">
        <v>548</v>
      </c>
      <c r="D356" t="s">
        <v>147</v>
      </c>
      <c r="E356" s="1">
        <v>3296</v>
      </c>
      <c r="F356" t="s">
        <v>1765</v>
      </c>
      <c r="G356">
        <v>0.72</v>
      </c>
      <c r="H356" t="s">
        <v>1197</v>
      </c>
      <c r="I356" s="3" t="str">
        <f t="shared" si="159"/>
        <v>not eligible</v>
      </c>
      <c r="J356" s="3" t="str">
        <f t="shared" si="160"/>
        <v>N/A</v>
      </c>
      <c r="K356" s="3" t="str">
        <f t="shared" si="161"/>
        <v>not eligible</v>
      </c>
      <c r="L356" s="3" t="str">
        <f t="shared" si="135"/>
        <v>not eligible</v>
      </c>
      <c r="M356" s="3" t="str">
        <f t="shared" si="136"/>
        <v>not eligible</v>
      </c>
      <c r="N356" s="3" t="str">
        <f t="shared" si="137"/>
        <v>not eligible</v>
      </c>
      <c r="O356" s="3" t="str">
        <f t="shared" si="138"/>
        <v>N/A</v>
      </c>
      <c r="P356" s="3" t="str">
        <f t="shared" si="139"/>
        <v>N/A</v>
      </c>
      <c r="Q356" s="3" t="str">
        <f t="shared" si="140"/>
        <v>N/A</v>
      </c>
      <c r="R356" s="3" t="str">
        <f t="shared" si="141"/>
        <v>N/A</v>
      </c>
      <c r="S356" s="3" t="str">
        <f t="shared" si="142"/>
        <v>N/A</v>
      </c>
      <c r="T356" s="3" t="str">
        <f t="shared" si="143"/>
        <v>N/A</v>
      </c>
      <c r="U356" s="3" t="str">
        <f t="shared" si="144"/>
        <v>N/A</v>
      </c>
      <c r="V356" s="3" t="str">
        <f t="shared" si="145"/>
        <v>N/A</v>
      </c>
      <c r="W356" s="3" t="str">
        <f t="shared" si="146"/>
        <v>N/A</v>
      </c>
      <c r="X356" s="3" t="str">
        <f t="shared" si="147"/>
        <v>N/A</v>
      </c>
      <c r="Y356" s="3" t="str">
        <f t="shared" si="148"/>
        <v>N/A</v>
      </c>
      <c r="Z356" s="3" t="str">
        <f t="shared" si="149"/>
        <v>N/A</v>
      </c>
      <c r="AA356" s="3" t="str">
        <f t="shared" si="150"/>
        <v>N/A</v>
      </c>
      <c r="AB356" s="3" t="str">
        <f t="shared" si="151"/>
        <v>N/A</v>
      </c>
      <c r="AC356" s="3" t="str">
        <f t="shared" si="152"/>
        <v>N/A</v>
      </c>
      <c r="AD356" s="3" t="str">
        <f t="shared" si="153"/>
        <v>N/A</v>
      </c>
      <c r="AE356" s="3" t="str">
        <f t="shared" si="154"/>
        <v>N/A</v>
      </c>
      <c r="AF356" s="3" t="str">
        <f t="shared" si="155"/>
        <v>not eligible</v>
      </c>
      <c r="AG356" s="3" t="str">
        <f t="shared" si="156"/>
        <v>N/A</v>
      </c>
      <c r="AH356" s="3" t="str">
        <f t="shared" si="157"/>
        <v>N/A</v>
      </c>
      <c r="AI356" s="3" t="str">
        <f t="shared" si="158"/>
        <v>N/A</v>
      </c>
    </row>
    <row r="357" spans="1:35" x14ac:dyDescent="0.35">
      <c r="A357" t="s">
        <v>175</v>
      </c>
      <c r="B357" t="s">
        <v>212</v>
      </c>
      <c r="C357" t="s">
        <v>631</v>
      </c>
      <c r="D357" t="s">
        <v>147</v>
      </c>
      <c r="E357">
        <v>110</v>
      </c>
      <c r="F357" t="s">
        <v>1673</v>
      </c>
      <c r="G357">
        <v>0.02</v>
      </c>
      <c r="H357" t="s">
        <v>1197</v>
      </c>
      <c r="I357" s="3" t="str">
        <f t="shared" si="159"/>
        <v>not eligible</v>
      </c>
      <c r="J357" s="3" t="str">
        <f t="shared" si="160"/>
        <v>N/A</v>
      </c>
      <c r="K357" s="3" t="str">
        <f t="shared" si="161"/>
        <v>not eligible</v>
      </c>
      <c r="L357" s="3" t="str">
        <f t="shared" si="135"/>
        <v>not eligible</v>
      </c>
      <c r="M357" s="3" t="str">
        <f t="shared" si="136"/>
        <v>not eligible</v>
      </c>
      <c r="N357" s="3" t="str">
        <f t="shared" si="137"/>
        <v>not eligible</v>
      </c>
      <c r="O357" s="3" t="str">
        <f t="shared" si="138"/>
        <v>N/A</v>
      </c>
      <c r="P357" s="3" t="str">
        <f t="shared" si="139"/>
        <v>N/A</v>
      </c>
      <c r="Q357" s="3" t="str">
        <f t="shared" si="140"/>
        <v>N/A</v>
      </c>
      <c r="R357" s="3" t="str">
        <f t="shared" si="141"/>
        <v>N/A</v>
      </c>
      <c r="S357" s="3" t="str">
        <f t="shared" si="142"/>
        <v>N/A</v>
      </c>
      <c r="T357" s="3" t="str">
        <f t="shared" si="143"/>
        <v>N/A</v>
      </c>
      <c r="U357" s="3" t="str">
        <f t="shared" si="144"/>
        <v>N/A</v>
      </c>
      <c r="V357" s="3" t="str">
        <f t="shared" si="145"/>
        <v>N/A</v>
      </c>
      <c r="W357" s="3" t="str">
        <f t="shared" si="146"/>
        <v>N/A</v>
      </c>
      <c r="X357" s="3" t="str">
        <f t="shared" si="147"/>
        <v>N/A</v>
      </c>
      <c r="Y357" s="3" t="str">
        <f t="shared" si="148"/>
        <v>N/A</v>
      </c>
      <c r="Z357" s="3" t="str">
        <f t="shared" si="149"/>
        <v>N/A</v>
      </c>
      <c r="AA357" s="3" t="str">
        <f t="shared" si="150"/>
        <v>N/A</v>
      </c>
      <c r="AB357" s="3" t="str">
        <f t="shared" si="151"/>
        <v>N/A</v>
      </c>
      <c r="AC357" s="3" t="str">
        <f t="shared" si="152"/>
        <v>N/A</v>
      </c>
      <c r="AD357" s="3" t="str">
        <f t="shared" si="153"/>
        <v>N/A</v>
      </c>
      <c r="AE357" s="3" t="str">
        <f t="shared" si="154"/>
        <v>N/A</v>
      </c>
      <c r="AF357" s="3" t="str">
        <f t="shared" si="155"/>
        <v>not eligible</v>
      </c>
      <c r="AG357" s="3" t="str">
        <f t="shared" si="156"/>
        <v>N/A</v>
      </c>
      <c r="AH357" s="3" t="str">
        <f t="shared" si="157"/>
        <v>N/A</v>
      </c>
      <c r="AI357" s="3" t="str">
        <f t="shared" si="158"/>
        <v>N/A</v>
      </c>
    </row>
    <row r="358" spans="1:35" x14ac:dyDescent="0.35">
      <c r="A358" t="s">
        <v>175</v>
      </c>
      <c r="B358" t="s">
        <v>212</v>
      </c>
      <c r="C358" t="s">
        <v>428</v>
      </c>
      <c r="D358" t="s">
        <v>103</v>
      </c>
      <c r="E358" s="1">
        <v>32398</v>
      </c>
      <c r="F358" t="s">
        <v>1699</v>
      </c>
      <c r="G358">
        <v>7.04</v>
      </c>
      <c r="H358" t="s">
        <v>1197</v>
      </c>
      <c r="I358" s="3">
        <f t="shared" si="159"/>
        <v>99137.88</v>
      </c>
      <c r="J358" s="3" t="str">
        <f t="shared" si="160"/>
        <v>N/A</v>
      </c>
      <c r="K358" s="3">
        <f t="shared" si="161"/>
        <v>97194</v>
      </c>
      <c r="L358" s="3">
        <f t="shared" si="135"/>
        <v>99137.88</v>
      </c>
      <c r="M358" s="3">
        <f t="shared" si="136"/>
        <v>101081.76000000001</v>
      </c>
      <c r="N358" s="3">
        <f t="shared" si="137"/>
        <v>102377.68000000001</v>
      </c>
      <c r="O358" s="3" t="str">
        <f t="shared" si="138"/>
        <v>N/A</v>
      </c>
      <c r="P358" s="3" t="str">
        <f t="shared" si="139"/>
        <v>N/A</v>
      </c>
      <c r="Q358" s="3" t="str">
        <f t="shared" si="140"/>
        <v>N/A</v>
      </c>
      <c r="R358" s="3" t="str">
        <f t="shared" si="141"/>
        <v>N/A</v>
      </c>
      <c r="S358" s="3" t="str">
        <f t="shared" si="142"/>
        <v>N/A</v>
      </c>
      <c r="T358" s="3">
        <f t="shared" si="143"/>
        <v>99137.88</v>
      </c>
      <c r="U358" s="3" t="str">
        <f t="shared" si="144"/>
        <v>N/A</v>
      </c>
      <c r="V358" s="3" t="str">
        <f t="shared" si="145"/>
        <v>N/A</v>
      </c>
      <c r="W358" s="3" t="str">
        <f t="shared" si="146"/>
        <v>N/A</v>
      </c>
      <c r="X358" s="3" t="str">
        <f t="shared" si="147"/>
        <v>N/A</v>
      </c>
      <c r="Y358" s="3" t="str">
        <f t="shared" si="148"/>
        <v>N/A</v>
      </c>
      <c r="Z358" s="3" t="str">
        <f t="shared" si="149"/>
        <v>N/A</v>
      </c>
      <c r="AA358" s="3" t="str">
        <f t="shared" si="150"/>
        <v>N/A</v>
      </c>
      <c r="AB358" s="3" t="str">
        <f t="shared" si="151"/>
        <v>N/A</v>
      </c>
      <c r="AC358" s="3" t="str">
        <f t="shared" si="152"/>
        <v>N/A</v>
      </c>
      <c r="AD358" s="3" t="str">
        <f t="shared" si="153"/>
        <v>N/A</v>
      </c>
      <c r="AE358" s="3" t="str">
        <f t="shared" si="154"/>
        <v>N/A</v>
      </c>
      <c r="AF358" s="3" t="str">
        <f t="shared" si="155"/>
        <v>N/A</v>
      </c>
      <c r="AG358" s="3" t="str">
        <f t="shared" si="156"/>
        <v>N/A</v>
      </c>
      <c r="AH358" s="3" t="str">
        <f t="shared" si="157"/>
        <v>N/A</v>
      </c>
      <c r="AI358" s="3" t="str">
        <f t="shared" si="158"/>
        <v>N/A</v>
      </c>
    </row>
    <row r="359" spans="1:35" x14ac:dyDescent="0.35">
      <c r="A359" t="s">
        <v>175</v>
      </c>
      <c r="B359" t="s">
        <v>212</v>
      </c>
      <c r="C359" t="s">
        <v>338</v>
      </c>
      <c r="D359" t="s">
        <v>103</v>
      </c>
      <c r="E359">
        <v>653</v>
      </c>
      <c r="F359" t="s">
        <v>1700</v>
      </c>
      <c r="G359">
        <v>0.14000000000000001</v>
      </c>
      <c r="H359" t="s">
        <v>1197</v>
      </c>
      <c r="I359" s="3" t="str">
        <f t="shared" si="159"/>
        <v>not eligible</v>
      </c>
      <c r="J359" s="3" t="str">
        <f t="shared" si="160"/>
        <v>N/A</v>
      </c>
      <c r="K359" s="3" t="str">
        <f t="shared" si="161"/>
        <v>not eligible</v>
      </c>
      <c r="L359" s="3" t="str">
        <f t="shared" si="135"/>
        <v>not eligible</v>
      </c>
      <c r="M359" s="3" t="str">
        <f t="shared" si="136"/>
        <v>not eligible</v>
      </c>
      <c r="N359" s="3" t="str">
        <f t="shared" si="137"/>
        <v>not eligible</v>
      </c>
      <c r="O359" s="3" t="str">
        <f t="shared" si="138"/>
        <v>N/A</v>
      </c>
      <c r="P359" s="3" t="str">
        <f t="shared" si="139"/>
        <v>N/A</v>
      </c>
      <c r="Q359" s="3" t="str">
        <f t="shared" si="140"/>
        <v>N/A</v>
      </c>
      <c r="R359" s="3" t="str">
        <f t="shared" si="141"/>
        <v>N/A</v>
      </c>
      <c r="S359" s="3" t="str">
        <f t="shared" si="142"/>
        <v>N/A</v>
      </c>
      <c r="T359" s="3" t="str">
        <f t="shared" si="143"/>
        <v>not eligible</v>
      </c>
      <c r="U359" s="3" t="str">
        <f t="shared" si="144"/>
        <v>N/A</v>
      </c>
      <c r="V359" s="3" t="str">
        <f t="shared" si="145"/>
        <v>N/A</v>
      </c>
      <c r="W359" s="3" t="str">
        <f t="shared" si="146"/>
        <v>N/A</v>
      </c>
      <c r="X359" s="3" t="str">
        <f t="shared" si="147"/>
        <v>N/A</v>
      </c>
      <c r="Y359" s="3" t="str">
        <f t="shared" si="148"/>
        <v>N/A</v>
      </c>
      <c r="Z359" s="3" t="str">
        <f t="shared" si="149"/>
        <v>N/A</v>
      </c>
      <c r="AA359" s="3" t="str">
        <f t="shared" si="150"/>
        <v>N/A</v>
      </c>
      <c r="AB359" s="3" t="str">
        <f t="shared" si="151"/>
        <v>N/A</v>
      </c>
      <c r="AC359" s="3" t="str">
        <f t="shared" si="152"/>
        <v>N/A</v>
      </c>
      <c r="AD359" s="3" t="str">
        <f t="shared" si="153"/>
        <v>N/A</v>
      </c>
      <c r="AE359" s="3" t="str">
        <f t="shared" si="154"/>
        <v>N/A</v>
      </c>
      <c r="AF359" s="3" t="str">
        <f t="shared" si="155"/>
        <v>N/A</v>
      </c>
      <c r="AG359" s="3" t="str">
        <f t="shared" si="156"/>
        <v>N/A</v>
      </c>
      <c r="AH359" s="3" t="str">
        <f t="shared" si="157"/>
        <v>N/A</v>
      </c>
      <c r="AI359" s="3" t="str">
        <f t="shared" si="158"/>
        <v>N/A</v>
      </c>
    </row>
    <row r="360" spans="1:35" x14ac:dyDescent="0.35">
      <c r="A360" t="s">
        <v>175</v>
      </c>
      <c r="B360" t="s">
        <v>212</v>
      </c>
      <c r="C360" t="s">
        <v>804</v>
      </c>
      <c r="D360" t="s">
        <v>103</v>
      </c>
      <c r="E360">
        <v>409</v>
      </c>
      <c r="F360" t="s">
        <v>1687</v>
      </c>
      <c r="G360">
        <v>0.09</v>
      </c>
      <c r="H360" t="s">
        <v>1197</v>
      </c>
      <c r="I360" s="3" t="str">
        <f t="shared" si="159"/>
        <v>not eligible</v>
      </c>
      <c r="J360" s="3" t="str">
        <f t="shared" si="160"/>
        <v>N/A</v>
      </c>
      <c r="K360" s="3" t="str">
        <f t="shared" si="161"/>
        <v>not eligible</v>
      </c>
      <c r="L360" s="3" t="str">
        <f t="shared" si="135"/>
        <v>not eligible</v>
      </c>
      <c r="M360" s="3" t="str">
        <f t="shared" si="136"/>
        <v>not eligible</v>
      </c>
      <c r="N360" s="3" t="str">
        <f t="shared" si="137"/>
        <v>not eligible</v>
      </c>
      <c r="O360" s="3" t="str">
        <f t="shared" si="138"/>
        <v>N/A</v>
      </c>
      <c r="P360" s="3" t="str">
        <f t="shared" si="139"/>
        <v>N/A</v>
      </c>
      <c r="Q360" s="3" t="str">
        <f t="shared" si="140"/>
        <v>N/A</v>
      </c>
      <c r="R360" s="3" t="str">
        <f t="shared" si="141"/>
        <v>N/A</v>
      </c>
      <c r="S360" s="3" t="str">
        <f t="shared" si="142"/>
        <v>N/A</v>
      </c>
      <c r="T360" s="3" t="str">
        <f t="shared" si="143"/>
        <v>not eligible</v>
      </c>
      <c r="U360" s="3" t="str">
        <f t="shared" si="144"/>
        <v>N/A</v>
      </c>
      <c r="V360" s="3" t="str">
        <f t="shared" si="145"/>
        <v>N/A</v>
      </c>
      <c r="W360" s="3" t="str">
        <f t="shared" si="146"/>
        <v>N/A</v>
      </c>
      <c r="X360" s="3" t="str">
        <f t="shared" si="147"/>
        <v>N/A</v>
      </c>
      <c r="Y360" s="3" t="str">
        <f t="shared" si="148"/>
        <v>N/A</v>
      </c>
      <c r="Z360" s="3" t="str">
        <f t="shared" si="149"/>
        <v>N/A</v>
      </c>
      <c r="AA360" s="3" t="str">
        <f t="shared" si="150"/>
        <v>N/A</v>
      </c>
      <c r="AB360" s="3" t="str">
        <f t="shared" si="151"/>
        <v>N/A</v>
      </c>
      <c r="AC360" s="3" t="str">
        <f t="shared" si="152"/>
        <v>N/A</v>
      </c>
      <c r="AD360" s="3" t="str">
        <f t="shared" si="153"/>
        <v>N/A</v>
      </c>
      <c r="AE360" s="3" t="str">
        <f t="shared" si="154"/>
        <v>N/A</v>
      </c>
      <c r="AF360" s="3" t="str">
        <f t="shared" si="155"/>
        <v>N/A</v>
      </c>
      <c r="AG360" s="3" t="str">
        <f t="shared" si="156"/>
        <v>N/A</v>
      </c>
      <c r="AH360" s="3" t="str">
        <f t="shared" si="157"/>
        <v>N/A</v>
      </c>
      <c r="AI360" s="3" t="str">
        <f t="shared" si="158"/>
        <v>N/A</v>
      </c>
    </row>
    <row r="361" spans="1:35" x14ac:dyDescent="0.35">
      <c r="A361" t="s">
        <v>175</v>
      </c>
      <c r="B361" t="s">
        <v>212</v>
      </c>
      <c r="C361" t="s">
        <v>639</v>
      </c>
      <c r="D361" t="s">
        <v>103</v>
      </c>
      <c r="E361">
        <v>665</v>
      </c>
      <c r="F361" t="s">
        <v>1700</v>
      </c>
      <c r="G361">
        <v>0.14000000000000001</v>
      </c>
      <c r="H361" t="s">
        <v>1197</v>
      </c>
      <c r="I361" s="3" t="str">
        <f t="shared" si="159"/>
        <v>not eligible</v>
      </c>
      <c r="J361" s="3" t="str">
        <f t="shared" si="160"/>
        <v>N/A</v>
      </c>
      <c r="K361" s="3" t="str">
        <f t="shared" si="161"/>
        <v>not eligible</v>
      </c>
      <c r="L361" s="3" t="str">
        <f t="shared" si="135"/>
        <v>not eligible</v>
      </c>
      <c r="M361" s="3" t="str">
        <f t="shared" si="136"/>
        <v>not eligible</v>
      </c>
      <c r="N361" s="3" t="str">
        <f t="shared" si="137"/>
        <v>not eligible</v>
      </c>
      <c r="O361" s="3" t="str">
        <f t="shared" si="138"/>
        <v>N/A</v>
      </c>
      <c r="P361" s="3" t="str">
        <f t="shared" si="139"/>
        <v>N/A</v>
      </c>
      <c r="Q361" s="3" t="str">
        <f t="shared" si="140"/>
        <v>N/A</v>
      </c>
      <c r="R361" s="3" t="str">
        <f t="shared" si="141"/>
        <v>N/A</v>
      </c>
      <c r="S361" s="3" t="str">
        <f t="shared" si="142"/>
        <v>N/A</v>
      </c>
      <c r="T361" s="3" t="str">
        <f t="shared" si="143"/>
        <v>not eligible</v>
      </c>
      <c r="U361" s="3" t="str">
        <f t="shared" si="144"/>
        <v>N/A</v>
      </c>
      <c r="V361" s="3" t="str">
        <f t="shared" si="145"/>
        <v>N/A</v>
      </c>
      <c r="W361" s="3" t="str">
        <f t="shared" si="146"/>
        <v>N/A</v>
      </c>
      <c r="X361" s="3" t="str">
        <f t="shared" si="147"/>
        <v>N/A</v>
      </c>
      <c r="Y361" s="3" t="str">
        <f t="shared" si="148"/>
        <v>N/A</v>
      </c>
      <c r="Z361" s="3" t="str">
        <f t="shared" si="149"/>
        <v>N/A</v>
      </c>
      <c r="AA361" s="3" t="str">
        <f t="shared" si="150"/>
        <v>N/A</v>
      </c>
      <c r="AB361" s="3" t="str">
        <f t="shared" si="151"/>
        <v>N/A</v>
      </c>
      <c r="AC361" s="3" t="str">
        <f t="shared" si="152"/>
        <v>N/A</v>
      </c>
      <c r="AD361" s="3" t="str">
        <f t="shared" si="153"/>
        <v>N/A</v>
      </c>
      <c r="AE361" s="3" t="str">
        <f t="shared" si="154"/>
        <v>N/A</v>
      </c>
      <c r="AF361" s="3" t="str">
        <f t="shared" si="155"/>
        <v>N/A</v>
      </c>
      <c r="AG361" s="3" t="str">
        <f t="shared" si="156"/>
        <v>N/A</v>
      </c>
      <c r="AH361" s="3" t="str">
        <f t="shared" si="157"/>
        <v>N/A</v>
      </c>
      <c r="AI361" s="3" t="str">
        <f t="shared" si="158"/>
        <v>N/A</v>
      </c>
    </row>
    <row r="362" spans="1:35" x14ac:dyDescent="0.35">
      <c r="A362" t="s">
        <v>175</v>
      </c>
      <c r="B362" t="s">
        <v>212</v>
      </c>
      <c r="C362" t="s">
        <v>239</v>
      </c>
      <c r="D362" t="s">
        <v>103</v>
      </c>
      <c r="E362">
        <v>352</v>
      </c>
      <c r="F362" t="s">
        <v>1669</v>
      </c>
      <c r="G362">
        <v>0.08</v>
      </c>
      <c r="H362" t="s">
        <v>1197</v>
      </c>
      <c r="I362" s="3" t="str">
        <f t="shared" si="159"/>
        <v>not eligible</v>
      </c>
      <c r="J362" s="3" t="str">
        <f t="shared" si="160"/>
        <v>N/A</v>
      </c>
      <c r="K362" s="3" t="str">
        <f t="shared" si="161"/>
        <v>not eligible</v>
      </c>
      <c r="L362" s="3" t="str">
        <f t="shared" si="135"/>
        <v>not eligible</v>
      </c>
      <c r="M362" s="3" t="str">
        <f t="shared" si="136"/>
        <v>not eligible</v>
      </c>
      <c r="N362" s="3" t="str">
        <f t="shared" si="137"/>
        <v>not eligible</v>
      </c>
      <c r="O362" s="3" t="str">
        <f t="shared" si="138"/>
        <v>N/A</v>
      </c>
      <c r="P362" s="3" t="str">
        <f t="shared" si="139"/>
        <v>N/A</v>
      </c>
      <c r="Q362" s="3" t="str">
        <f t="shared" si="140"/>
        <v>N/A</v>
      </c>
      <c r="R362" s="3" t="str">
        <f t="shared" si="141"/>
        <v>N/A</v>
      </c>
      <c r="S362" s="3" t="str">
        <f t="shared" si="142"/>
        <v>N/A</v>
      </c>
      <c r="T362" s="3" t="str">
        <f t="shared" si="143"/>
        <v>not eligible</v>
      </c>
      <c r="U362" s="3" t="str">
        <f t="shared" si="144"/>
        <v>N/A</v>
      </c>
      <c r="V362" s="3" t="str">
        <f t="shared" si="145"/>
        <v>N/A</v>
      </c>
      <c r="W362" s="3" t="str">
        <f t="shared" si="146"/>
        <v>N/A</v>
      </c>
      <c r="X362" s="3" t="str">
        <f t="shared" si="147"/>
        <v>N/A</v>
      </c>
      <c r="Y362" s="3" t="str">
        <f t="shared" si="148"/>
        <v>N/A</v>
      </c>
      <c r="Z362" s="3" t="str">
        <f t="shared" si="149"/>
        <v>N/A</v>
      </c>
      <c r="AA362" s="3" t="str">
        <f t="shared" si="150"/>
        <v>N/A</v>
      </c>
      <c r="AB362" s="3" t="str">
        <f t="shared" si="151"/>
        <v>N/A</v>
      </c>
      <c r="AC362" s="3" t="str">
        <f t="shared" si="152"/>
        <v>N/A</v>
      </c>
      <c r="AD362" s="3" t="str">
        <f t="shared" si="153"/>
        <v>N/A</v>
      </c>
      <c r="AE362" s="3" t="str">
        <f t="shared" si="154"/>
        <v>N/A</v>
      </c>
      <c r="AF362" s="3" t="str">
        <f t="shared" si="155"/>
        <v>N/A</v>
      </c>
      <c r="AG362" s="3" t="str">
        <f t="shared" si="156"/>
        <v>N/A</v>
      </c>
      <c r="AH362" s="3" t="str">
        <f t="shared" si="157"/>
        <v>N/A</v>
      </c>
      <c r="AI362" s="3" t="str">
        <f t="shared" si="158"/>
        <v>N/A</v>
      </c>
    </row>
    <row r="363" spans="1:35" x14ac:dyDescent="0.35">
      <c r="A363" t="s">
        <v>175</v>
      </c>
      <c r="B363" t="s">
        <v>212</v>
      </c>
      <c r="C363" t="s">
        <v>725</v>
      </c>
      <c r="D363" t="s">
        <v>129</v>
      </c>
      <c r="E363" s="1">
        <v>3271</v>
      </c>
      <c r="F363" t="s">
        <v>1577</v>
      </c>
      <c r="G363">
        <v>0.71</v>
      </c>
      <c r="H363" t="s">
        <v>1197</v>
      </c>
      <c r="I363" s="3" t="str">
        <f t="shared" si="159"/>
        <v>not eligible</v>
      </c>
      <c r="J363" s="3" t="str">
        <f t="shared" si="160"/>
        <v>N/A</v>
      </c>
      <c r="K363" s="3" t="str">
        <f t="shared" si="161"/>
        <v>not eligible</v>
      </c>
      <c r="L363" s="3" t="str">
        <f t="shared" si="135"/>
        <v>not eligible</v>
      </c>
      <c r="M363" s="3" t="str">
        <f t="shared" si="136"/>
        <v>not eligible</v>
      </c>
      <c r="N363" s="3" t="str">
        <f t="shared" si="137"/>
        <v>not eligible</v>
      </c>
      <c r="O363" s="3" t="str">
        <f t="shared" si="138"/>
        <v>N/A</v>
      </c>
      <c r="P363" s="3" t="str">
        <f t="shared" si="139"/>
        <v>N/A</v>
      </c>
      <c r="Q363" s="3" t="str">
        <f t="shared" si="140"/>
        <v>N/A</v>
      </c>
      <c r="R363" s="3" t="str">
        <f t="shared" si="141"/>
        <v>N/A</v>
      </c>
      <c r="S363" s="3" t="str">
        <f t="shared" si="142"/>
        <v>N/A</v>
      </c>
      <c r="T363" s="3" t="str">
        <f t="shared" si="143"/>
        <v>N/A</v>
      </c>
      <c r="U363" s="3" t="str">
        <f t="shared" si="144"/>
        <v>N/A</v>
      </c>
      <c r="V363" s="3" t="str">
        <f t="shared" si="145"/>
        <v>N/A</v>
      </c>
      <c r="W363" s="3" t="str">
        <f t="shared" si="146"/>
        <v>N/A</v>
      </c>
      <c r="X363" s="3" t="str">
        <f t="shared" si="147"/>
        <v>N/A</v>
      </c>
      <c r="Y363" s="3" t="str">
        <f t="shared" si="148"/>
        <v>N/A</v>
      </c>
      <c r="Z363" s="3" t="str">
        <f t="shared" si="149"/>
        <v>N/A</v>
      </c>
      <c r="AA363" s="3" t="str">
        <f t="shared" si="150"/>
        <v>N/A</v>
      </c>
      <c r="AB363" s="3" t="str">
        <f t="shared" si="151"/>
        <v>N/A</v>
      </c>
      <c r="AC363" s="3" t="str">
        <f t="shared" si="152"/>
        <v>not eligible</v>
      </c>
      <c r="AD363" s="3" t="str">
        <f t="shared" si="153"/>
        <v>N/A</v>
      </c>
      <c r="AE363" s="3" t="str">
        <f t="shared" si="154"/>
        <v>N/A</v>
      </c>
      <c r="AF363" s="3" t="str">
        <f t="shared" si="155"/>
        <v>N/A</v>
      </c>
      <c r="AG363" s="3" t="str">
        <f t="shared" si="156"/>
        <v>N/A</v>
      </c>
      <c r="AH363" s="3" t="str">
        <f t="shared" si="157"/>
        <v>N/A</v>
      </c>
      <c r="AI363" s="3" t="str">
        <f t="shared" si="158"/>
        <v>N/A</v>
      </c>
    </row>
    <row r="364" spans="1:35" x14ac:dyDescent="0.35">
      <c r="A364" t="s">
        <v>175</v>
      </c>
      <c r="B364" t="s">
        <v>212</v>
      </c>
      <c r="C364" t="s">
        <v>1084</v>
      </c>
      <c r="D364" t="s">
        <v>129</v>
      </c>
      <c r="E364">
        <v>66</v>
      </c>
      <c r="F364" t="s">
        <v>1671</v>
      </c>
      <c r="G364">
        <v>0.01</v>
      </c>
      <c r="H364" t="s">
        <v>1197</v>
      </c>
      <c r="I364" s="3" t="str">
        <f t="shared" si="159"/>
        <v>not eligible</v>
      </c>
      <c r="J364" s="3" t="str">
        <f t="shared" si="160"/>
        <v>N/A</v>
      </c>
      <c r="K364" s="3" t="str">
        <f t="shared" si="161"/>
        <v>not eligible</v>
      </c>
      <c r="L364" s="3" t="str">
        <f t="shared" si="135"/>
        <v>not eligible</v>
      </c>
      <c r="M364" s="3" t="str">
        <f t="shared" si="136"/>
        <v>not eligible</v>
      </c>
      <c r="N364" s="3" t="str">
        <f t="shared" si="137"/>
        <v>not eligible</v>
      </c>
      <c r="O364" s="3" t="str">
        <f t="shared" si="138"/>
        <v>N/A</v>
      </c>
      <c r="P364" s="3" t="str">
        <f t="shared" si="139"/>
        <v>N/A</v>
      </c>
      <c r="Q364" s="3" t="str">
        <f t="shared" si="140"/>
        <v>N/A</v>
      </c>
      <c r="R364" s="3" t="str">
        <f t="shared" si="141"/>
        <v>N/A</v>
      </c>
      <c r="S364" s="3" t="str">
        <f t="shared" si="142"/>
        <v>N/A</v>
      </c>
      <c r="T364" s="3" t="str">
        <f t="shared" si="143"/>
        <v>N/A</v>
      </c>
      <c r="U364" s="3" t="str">
        <f t="shared" si="144"/>
        <v>N/A</v>
      </c>
      <c r="V364" s="3" t="str">
        <f t="shared" si="145"/>
        <v>N/A</v>
      </c>
      <c r="W364" s="3" t="str">
        <f t="shared" si="146"/>
        <v>N/A</v>
      </c>
      <c r="X364" s="3" t="str">
        <f t="shared" si="147"/>
        <v>N/A</v>
      </c>
      <c r="Y364" s="3" t="str">
        <f t="shared" si="148"/>
        <v>N/A</v>
      </c>
      <c r="Z364" s="3" t="str">
        <f t="shared" si="149"/>
        <v>N/A</v>
      </c>
      <c r="AA364" s="3" t="str">
        <f t="shared" si="150"/>
        <v>N/A</v>
      </c>
      <c r="AB364" s="3" t="str">
        <f t="shared" si="151"/>
        <v>N/A</v>
      </c>
      <c r="AC364" s="3" t="str">
        <f t="shared" si="152"/>
        <v>not eligible</v>
      </c>
      <c r="AD364" s="3" t="str">
        <f t="shared" si="153"/>
        <v>N/A</v>
      </c>
      <c r="AE364" s="3" t="str">
        <f t="shared" si="154"/>
        <v>N/A</v>
      </c>
      <c r="AF364" s="3" t="str">
        <f t="shared" si="155"/>
        <v>N/A</v>
      </c>
      <c r="AG364" s="3" t="str">
        <f t="shared" si="156"/>
        <v>N/A</v>
      </c>
      <c r="AH364" s="3" t="str">
        <f t="shared" si="157"/>
        <v>N/A</v>
      </c>
      <c r="AI364" s="3" t="str">
        <f t="shared" si="158"/>
        <v>N/A</v>
      </c>
    </row>
    <row r="365" spans="1:35" x14ac:dyDescent="0.35">
      <c r="A365" t="s">
        <v>175</v>
      </c>
      <c r="B365" t="s">
        <v>212</v>
      </c>
      <c r="C365" t="s">
        <v>918</v>
      </c>
      <c r="D365" t="s">
        <v>91</v>
      </c>
      <c r="E365" s="1">
        <v>173174</v>
      </c>
      <c r="F365" t="s">
        <v>1513</v>
      </c>
      <c r="G365">
        <v>37.61</v>
      </c>
      <c r="H365" t="s">
        <v>187</v>
      </c>
      <c r="I365" s="3">
        <f t="shared" si="159"/>
        <v>529912.44000000006</v>
      </c>
      <c r="J365" s="3" t="str">
        <f t="shared" si="160"/>
        <v>N/A</v>
      </c>
      <c r="K365" s="3">
        <f t="shared" si="161"/>
        <v>519522</v>
      </c>
      <c r="L365" s="3">
        <f t="shared" si="135"/>
        <v>529912.44000000006</v>
      </c>
      <c r="M365" s="3">
        <f t="shared" si="136"/>
        <v>540302.88</v>
      </c>
      <c r="N365" s="3">
        <f t="shared" si="137"/>
        <v>547229.84</v>
      </c>
      <c r="O365" s="3">
        <f t="shared" si="138"/>
        <v>529912.44000000006</v>
      </c>
      <c r="P365" s="3" t="str">
        <f t="shared" si="139"/>
        <v>N/A</v>
      </c>
      <c r="Q365" s="3" t="str">
        <f t="shared" si="140"/>
        <v>N/A</v>
      </c>
      <c r="R365" s="3" t="str">
        <f t="shared" si="141"/>
        <v>N/A</v>
      </c>
      <c r="S365" s="3" t="str">
        <f t="shared" si="142"/>
        <v>N/A</v>
      </c>
      <c r="T365" s="3" t="str">
        <f t="shared" si="143"/>
        <v>N/A</v>
      </c>
      <c r="U365" s="3" t="str">
        <f t="shared" si="144"/>
        <v>N/A</v>
      </c>
      <c r="V365" s="3" t="str">
        <f t="shared" si="145"/>
        <v>N/A</v>
      </c>
      <c r="W365" s="3" t="str">
        <f t="shared" si="146"/>
        <v>N/A</v>
      </c>
      <c r="X365" s="3" t="str">
        <f t="shared" si="147"/>
        <v>N/A</v>
      </c>
      <c r="Y365" s="3" t="str">
        <f t="shared" si="148"/>
        <v>N/A</v>
      </c>
      <c r="Z365" s="3" t="str">
        <f t="shared" si="149"/>
        <v>N/A</v>
      </c>
      <c r="AA365" s="3" t="str">
        <f t="shared" si="150"/>
        <v>N/A</v>
      </c>
      <c r="AB365" s="3" t="str">
        <f t="shared" si="151"/>
        <v>N/A</v>
      </c>
      <c r="AC365" s="3" t="str">
        <f t="shared" si="152"/>
        <v>N/A</v>
      </c>
      <c r="AD365" s="3" t="str">
        <f t="shared" si="153"/>
        <v>N/A</v>
      </c>
      <c r="AE365" s="3" t="str">
        <f t="shared" si="154"/>
        <v>N/A</v>
      </c>
      <c r="AF365" s="3" t="str">
        <f t="shared" si="155"/>
        <v>N/A</v>
      </c>
      <c r="AG365" s="3" t="str">
        <f t="shared" si="156"/>
        <v>N/A</v>
      </c>
      <c r="AH365" s="3" t="str">
        <f t="shared" si="157"/>
        <v>N/A</v>
      </c>
      <c r="AI365" s="3" t="str">
        <f t="shared" si="158"/>
        <v>N/A</v>
      </c>
    </row>
    <row r="366" spans="1:35" x14ac:dyDescent="0.35">
      <c r="A366" t="s">
        <v>175</v>
      </c>
      <c r="B366" t="s">
        <v>212</v>
      </c>
      <c r="C366" t="s">
        <v>1086</v>
      </c>
      <c r="D366" t="s">
        <v>91</v>
      </c>
      <c r="E366" s="1">
        <v>1307</v>
      </c>
      <c r="F366" t="s">
        <v>1717</v>
      </c>
      <c r="G366">
        <v>0.28000000000000003</v>
      </c>
      <c r="H366" t="s">
        <v>187</v>
      </c>
      <c r="I366" s="3" t="str">
        <f t="shared" si="159"/>
        <v>not eligible</v>
      </c>
      <c r="J366" s="3">
        <f t="shared" si="160"/>
        <v>3999.42</v>
      </c>
      <c r="K366" s="3">
        <f t="shared" si="161"/>
        <v>3921</v>
      </c>
      <c r="L366" s="3">
        <f t="shared" si="135"/>
        <v>3999.42</v>
      </c>
      <c r="M366" s="3">
        <f t="shared" si="136"/>
        <v>4077.84</v>
      </c>
      <c r="N366" s="3">
        <f t="shared" si="137"/>
        <v>4130.12</v>
      </c>
      <c r="O366" s="3">
        <f t="shared" si="138"/>
        <v>3999.42</v>
      </c>
      <c r="P366" s="3" t="str">
        <f t="shared" si="139"/>
        <v>N/A</v>
      </c>
      <c r="Q366" s="3" t="str">
        <f t="shared" si="140"/>
        <v>N/A</v>
      </c>
      <c r="R366" s="3" t="str">
        <f t="shared" si="141"/>
        <v>N/A</v>
      </c>
      <c r="S366" s="3" t="str">
        <f t="shared" si="142"/>
        <v>N/A</v>
      </c>
      <c r="T366" s="3" t="str">
        <f t="shared" si="143"/>
        <v>N/A</v>
      </c>
      <c r="U366" s="3" t="str">
        <f t="shared" si="144"/>
        <v>N/A</v>
      </c>
      <c r="V366" s="3" t="str">
        <f t="shared" si="145"/>
        <v>N/A</v>
      </c>
      <c r="W366" s="3" t="str">
        <f t="shared" si="146"/>
        <v>N/A</v>
      </c>
      <c r="X366" s="3" t="str">
        <f t="shared" si="147"/>
        <v>N/A</v>
      </c>
      <c r="Y366" s="3" t="str">
        <f t="shared" si="148"/>
        <v>N/A</v>
      </c>
      <c r="Z366" s="3" t="str">
        <f t="shared" si="149"/>
        <v>N/A</v>
      </c>
      <c r="AA366" s="3" t="str">
        <f t="shared" si="150"/>
        <v>N/A</v>
      </c>
      <c r="AB366" s="3" t="str">
        <f t="shared" si="151"/>
        <v>N/A</v>
      </c>
      <c r="AC366" s="3" t="str">
        <f t="shared" si="152"/>
        <v>N/A</v>
      </c>
      <c r="AD366" s="3" t="str">
        <f t="shared" si="153"/>
        <v>N/A</v>
      </c>
      <c r="AE366" s="3" t="str">
        <f t="shared" si="154"/>
        <v>N/A</v>
      </c>
      <c r="AF366" s="3" t="str">
        <f t="shared" si="155"/>
        <v>N/A</v>
      </c>
      <c r="AG366" s="3" t="str">
        <f t="shared" si="156"/>
        <v>N/A</v>
      </c>
      <c r="AH366" s="3" t="str">
        <f t="shared" si="157"/>
        <v>N/A</v>
      </c>
      <c r="AI366" s="3" t="str">
        <f t="shared" si="158"/>
        <v>N/A</v>
      </c>
    </row>
    <row r="367" spans="1:35" x14ac:dyDescent="0.35">
      <c r="A367" t="s">
        <v>175</v>
      </c>
      <c r="B367" t="s">
        <v>212</v>
      </c>
      <c r="C367" t="s">
        <v>1132</v>
      </c>
      <c r="D367" t="s">
        <v>91</v>
      </c>
      <c r="E367">
        <v>725</v>
      </c>
      <c r="F367" t="s">
        <v>1680</v>
      </c>
      <c r="G367">
        <v>0.16</v>
      </c>
      <c r="H367" t="s">
        <v>1197</v>
      </c>
      <c r="I367" s="3" t="str">
        <f t="shared" si="159"/>
        <v>not eligible</v>
      </c>
      <c r="J367" s="3" t="str">
        <f t="shared" si="160"/>
        <v>N/A</v>
      </c>
      <c r="K367" s="3" t="str">
        <f t="shared" si="161"/>
        <v>not eligible</v>
      </c>
      <c r="L367" s="3" t="str">
        <f t="shared" si="135"/>
        <v>not eligible</v>
      </c>
      <c r="M367" s="3" t="str">
        <f t="shared" si="136"/>
        <v>not eligible</v>
      </c>
      <c r="N367" s="3" t="str">
        <f t="shared" si="137"/>
        <v>not eligible</v>
      </c>
      <c r="O367" s="3" t="str">
        <f t="shared" si="138"/>
        <v>not eligible</v>
      </c>
      <c r="P367" s="3" t="str">
        <f t="shared" si="139"/>
        <v>N/A</v>
      </c>
      <c r="Q367" s="3" t="str">
        <f t="shared" si="140"/>
        <v>N/A</v>
      </c>
      <c r="R367" s="3" t="str">
        <f t="shared" si="141"/>
        <v>N/A</v>
      </c>
      <c r="S367" s="3" t="str">
        <f t="shared" si="142"/>
        <v>N/A</v>
      </c>
      <c r="T367" s="3" t="str">
        <f t="shared" si="143"/>
        <v>N/A</v>
      </c>
      <c r="U367" s="3" t="str">
        <f t="shared" si="144"/>
        <v>N/A</v>
      </c>
      <c r="V367" s="3" t="str">
        <f t="shared" si="145"/>
        <v>N/A</v>
      </c>
      <c r="W367" s="3" t="str">
        <f t="shared" si="146"/>
        <v>N/A</v>
      </c>
      <c r="X367" s="3" t="str">
        <f t="shared" si="147"/>
        <v>N/A</v>
      </c>
      <c r="Y367" s="3" t="str">
        <f t="shared" si="148"/>
        <v>N/A</v>
      </c>
      <c r="Z367" s="3" t="str">
        <f t="shared" si="149"/>
        <v>N/A</v>
      </c>
      <c r="AA367" s="3" t="str">
        <f t="shared" si="150"/>
        <v>N/A</v>
      </c>
      <c r="AB367" s="3" t="str">
        <f t="shared" si="151"/>
        <v>N/A</v>
      </c>
      <c r="AC367" s="3" t="str">
        <f t="shared" si="152"/>
        <v>N/A</v>
      </c>
      <c r="AD367" s="3" t="str">
        <f t="shared" si="153"/>
        <v>N/A</v>
      </c>
      <c r="AE367" s="3" t="str">
        <f t="shared" si="154"/>
        <v>N/A</v>
      </c>
      <c r="AF367" s="3" t="str">
        <f t="shared" si="155"/>
        <v>N/A</v>
      </c>
      <c r="AG367" s="3" t="str">
        <f t="shared" si="156"/>
        <v>N/A</v>
      </c>
      <c r="AH367" s="3" t="str">
        <f t="shared" si="157"/>
        <v>N/A</v>
      </c>
      <c r="AI367" s="3" t="str">
        <f t="shared" si="158"/>
        <v>N/A</v>
      </c>
    </row>
    <row r="368" spans="1:35" x14ac:dyDescent="0.35">
      <c r="A368" t="s">
        <v>175</v>
      </c>
      <c r="B368" t="s">
        <v>212</v>
      </c>
      <c r="C368" t="s">
        <v>863</v>
      </c>
      <c r="D368" t="s">
        <v>91</v>
      </c>
      <c r="E368">
        <v>256</v>
      </c>
      <c r="F368" t="s">
        <v>1665</v>
      </c>
      <c r="G368">
        <v>0.06</v>
      </c>
      <c r="H368" t="s">
        <v>1197</v>
      </c>
      <c r="I368" s="3" t="str">
        <f t="shared" si="159"/>
        <v>not eligible</v>
      </c>
      <c r="J368" s="3" t="str">
        <f t="shared" si="160"/>
        <v>N/A</v>
      </c>
      <c r="K368" s="3" t="str">
        <f t="shared" si="161"/>
        <v>not eligible</v>
      </c>
      <c r="L368" s="3" t="str">
        <f t="shared" si="135"/>
        <v>not eligible</v>
      </c>
      <c r="M368" s="3" t="str">
        <f t="shared" si="136"/>
        <v>not eligible</v>
      </c>
      <c r="N368" s="3" t="str">
        <f t="shared" si="137"/>
        <v>not eligible</v>
      </c>
      <c r="O368" s="3" t="str">
        <f t="shared" si="138"/>
        <v>not eligible</v>
      </c>
      <c r="P368" s="3" t="str">
        <f t="shared" si="139"/>
        <v>N/A</v>
      </c>
      <c r="Q368" s="3" t="str">
        <f t="shared" si="140"/>
        <v>N/A</v>
      </c>
      <c r="R368" s="3" t="str">
        <f t="shared" si="141"/>
        <v>N/A</v>
      </c>
      <c r="S368" s="3" t="str">
        <f t="shared" si="142"/>
        <v>N/A</v>
      </c>
      <c r="T368" s="3" t="str">
        <f t="shared" si="143"/>
        <v>N/A</v>
      </c>
      <c r="U368" s="3" t="str">
        <f t="shared" si="144"/>
        <v>N/A</v>
      </c>
      <c r="V368" s="3" t="str">
        <f t="shared" si="145"/>
        <v>N/A</v>
      </c>
      <c r="W368" s="3" t="str">
        <f t="shared" si="146"/>
        <v>N/A</v>
      </c>
      <c r="X368" s="3" t="str">
        <f t="shared" si="147"/>
        <v>N/A</v>
      </c>
      <c r="Y368" s="3" t="str">
        <f t="shared" si="148"/>
        <v>N/A</v>
      </c>
      <c r="Z368" s="3" t="str">
        <f t="shared" si="149"/>
        <v>N/A</v>
      </c>
      <c r="AA368" s="3" t="str">
        <f t="shared" si="150"/>
        <v>N/A</v>
      </c>
      <c r="AB368" s="3" t="str">
        <f t="shared" si="151"/>
        <v>N/A</v>
      </c>
      <c r="AC368" s="3" t="str">
        <f t="shared" si="152"/>
        <v>N/A</v>
      </c>
      <c r="AD368" s="3" t="str">
        <f t="shared" si="153"/>
        <v>N/A</v>
      </c>
      <c r="AE368" s="3" t="str">
        <f t="shared" si="154"/>
        <v>N/A</v>
      </c>
      <c r="AF368" s="3" t="str">
        <f t="shared" si="155"/>
        <v>N/A</v>
      </c>
      <c r="AG368" s="3" t="str">
        <f t="shared" si="156"/>
        <v>N/A</v>
      </c>
      <c r="AH368" s="3" t="str">
        <f t="shared" si="157"/>
        <v>N/A</v>
      </c>
      <c r="AI368" s="3" t="str">
        <f t="shared" si="158"/>
        <v>N/A</v>
      </c>
    </row>
    <row r="369" spans="1:35" x14ac:dyDescent="0.35">
      <c r="A369" t="s">
        <v>175</v>
      </c>
      <c r="B369" t="s">
        <v>212</v>
      </c>
      <c r="C369" t="s">
        <v>533</v>
      </c>
      <c r="D369" t="s">
        <v>91</v>
      </c>
      <c r="E369">
        <v>326</v>
      </c>
      <c r="F369" t="s">
        <v>1695</v>
      </c>
      <c r="G369">
        <v>7.0000000000000007E-2</v>
      </c>
      <c r="H369" t="s">
        <v>1197</v>
      </c>
      <c r="I369" s="3" t="str">
        <f t="shared" si="159"/>
        <v>not eligible</v>
      </c>
      <c r="J369" s="3" t="str">
        <f t="shared" si="160"/>
        <v>N/A</v>
      </c>
      <c r="K369" s="3" t="str">
        <f t="shared" si="161"/>
        <v>not eligible</v>
      </c>
      <c r="L369" s="3" t="str">
        <f t="shared" si="135"/>
        <v>not eligible</v>
      </c>
      <c r="M369" s="3" t="str">
        <f t="shared" si="136"/>
        <v>not eligible</v>
      </c>
      <c r="N369" s="3" t="str">
        <f t="shared" si="137"/>
        <v>not eligible</v>
      </c>
      <c r="O369" s="3" t="str">
        <f t="shared" si="138"/>
        <v>not eligible</v>
      </c>
      <c r="P369" s="3" t="str">
        <f t="shared" si="139"/>
        <v>N/A</v>
      </c>
      <c r="Q369" s="3" t="str">
        <f t="shared" si="140"/>
        <v>N/A</v>
      </c>
      <c r="R369" s="3" t="str">
        <f t="shared" si="141"/>
        <v>N/A</v>
      </c>
      <c r="S369" s="3" t="str">
        <f t="shared" si="142"/>
        <v>N/A</v>
      </c>
      <c r="T369" s="3" t="str">
        <f t="shared" si="143"/>
        <v>N/A</v>
      </c>
      <c r="U369" s="3" t="str">
        <f t="shared" si="144"/>
        <v>N/A</v>
      </c>
      <c r="V369" s="3" t="str">
        <f t="shared" si="145"/>
        <v>N/A</v>
      </c>
      <c r="W369" s="3" t="str">
        <f t="shared" si="146"/>
        <v>N/A</v>
      </c>
      <c r="X369" s="3" t="str">
        <f t="shared" si="147"/>
        <v>N/A</v>
      </c>
      <c r="Y369" s="3" t="str">
        <f t="shared" si="148"/>
        <v>N/A</v>
      </c>
      <c r="Z369" s="3" t="str">
        <f t="shared" si="149"/>
        <v>N/A</v>
      </c>
      <c r="AA369" s="3" t="str">
        <f t="shared" si="150"/>
        <v>N/A</v>
      </c>
      <c r="AB369" s="3" t="str">
        <f t="shared" si="151"/>
        <v>N/A</v>
      </c>
      <c r="AC369" s="3" t="str">
        <f t="shared" si="152"/>
        <v>N/A</v>
      </c>
      <c r="AD369" s="3" t="str">
        <f t="shared" si="153"/>
        <v>N/A</v>
      </c>
      <c r="AE369" s="3" t="str">
        <f t="shared" si="154"/>
        <v>N/A</v>
      </c>
      <c r="AF369" s="3" t="str">
        <f t="shared" si="155"/>
        <v>N/A</v>
      </c>
      <c r="AG369" s="3" t="str">
        <f t="shared" si="156"/>
        <v>N/A</v>
      </c>
      <c r="AH369" s="3" t="str">
        <f t="shared" si="157"/>
        <v>N/A</v>
      </c>
      <c r="AI369" s="3" t="str">
        <f t="shared" si="158"/>
        <v>N/A</v>
      </c>
    </row>
    <row r="370" spans="1:35" x14ac:dyDescent="0.35">
      <c r="A370" t="s">
        <v>175</v>
      </c>
      <c r="B370" t="s">
        <v>212</v>
      </c>
      <c r="C370" t="s">
        <v>912</v>
      </c>
      <c r="D370" t="s">
        <v>92</v>
      </c>
      <c r="E370" s="1">
        <v>5364</v>
      </c>
      <c r="F370" t="s">
        <v>1543</v>
      </c>
      <c r="G370">
        <v>1.1599999999999999</v>
      </c>
      <c r="H370" t="s">
        <v>1197</v>
      </c>
      <c r="I370" s="3" t="str">
        <f t="shared" si="159"/>
        <v>not eligible</v>
      </c>
      <c r="J370" s="3" t="str">
        <f t="shared" si="160"/>
        <v>N/A</v>
      </c>
      <c r="K370" s="3" t="str">
        <f t="shared" si="161"/>
        <v>not eligible</v>
      </c>
      <c r="L370" s="3" t="str">
        <f t="shared" si="135"/>
        <v>not eligible</v>
      </c>
      <c r="M370" s="3" t="str">
        <f t="shared" si="136"/>
        <v>not eligible</v>
      </c>
      <c r="N370" s="3" t="str">
        <f t="shared" si="137"/>
        <v>not eligible</v>
      </c>
      <c r="O370" s="3" t="str">
        <f t="shared" si="138"/>
        <v>N/A</v>
      </c>
      <c r="P370" s="3" t="str">
        <f t="shared" si="139"/>
        <v>N/A</v>
      </c>
      <c r="Q370" s="3" t="str">
        <f t="shared" si="140"/>
        <v>N/A</v>
      </c>
      <c r="R370" s="3" t="str">
        <f t="shared" si="141"/>
        <v>N/A</v>
      </c>
      <c r="S370" s="3" t="str">
        <f t="shared" si="142"/>
        <v>N/A</v>
      </c>
      <c r="T370" s="3" t="str">
        <f t="shared" si="143"/>
        <v>N/A</v>
      </c>
      <c r="U370" s="3" t="str">
        <f t="shared" si="144"/>
        <v>N/A</v>
      </c>
      <c r="V370" s="3" t="str">
        <f t="shared" si="145"/>
        <v>N/A</v>
      </c>
      <c r="W370" s="3" t="str">
        <f t="shared" si="146"/>
        <v>N/A</v>
      </c>
      <c r="X370" s="3" t="str">
        <f t="shared" si="147"/>
        <v>N/A</v>
      </c>
      <c r="Y370" s="3" t="str">
        <f t="shared" si="148"/>
        <v>N/A</v>
      </c>
      <c r="Z370" s="3" t="str">
        <f t="shared" si="149"/>
        <v>not eligible</v>
      </c>
      <c r="AA370" s="3" t="str">
        <f t="shared" si="150"/>
        <v>N/A</v>
      </c>
      <c r="AB370" s="3" t="str">
        <f t="shared" si="151"/>
        <v>N/A</v>
      </c>
      <c r="AC370" s="3" t="str">
        <f t="shared" si="152"/>
        <v>N/A</v>
      </c>
      <c r="AD370" s="3" t="str">
        <f t="shared" si="153"/>
        <v>N/A</v>
      </c>
      <c r="AE370" s="3" t="str">
        <f t="shared" si="154"/>
        <v>N/A</v>
      </c>
      <c r="AF370" s="3" t="str">
        <f t="shared" si="155"/>
        <v>N/A</v>
      </c>
      <c r="AG370" s="3" t="str">
        <f t="shared" si="156"/>
        <v>N/A</v>
      </c>
      <c r="AH370" s="3" t="str">
        <f t="shared" si="157"/>
        <v>N/A</v>
      </c>
      <c r="AI370" s="3" t="str">
        <f t="shared" si="158"/>
        <v>N/A</v>
      </c>
    </row>
    <row r="371" spans="1:35" x14ac:dyDescent="0.35">
      <c r="A371" t="s">
        <v>175</v>
      </c>
      <c r="B371" t="s">
        <v>212</v>
      </c>
      <c r="C371" t="s">
        <v>816</v>
      </c>
      <c r="D371" t="s">
        <v>92</v>
      </c>
      <c r="E371">
        <v>58</v>
      </c>
      <c r="F371" t="s">
        <v>1671</v>
      </c>
      <c r="G371">
        <v>0.01</v>
      </c>
      <c r="H371" t="s">
        <v>1197</v>
      </c>
      <c r="I371" s="3" t="str">
        <f t="shared" si="159"/>
        <v>not eligible</v>
      </c>
      <c r="J371" s="3" t="str">
        <f t="shared" si="160"/>
        <v>N/A</v>
      </c>
      <c r="K371" s="3" t="str">
        <f t="shared" si="161"/>
        <v>not eligible</v>
      </c>
      <c r="L371" s="3" t="str">
        <f t="shared" si="135"/>
        <v>not eligible</v>
      </c>
      <c r="M371" s="3" t="str">
        <f t="shared" si="136"/>
        <v>not eligible</v>
      </c>
      <c r="N371" s="3" t="str">
        <f t="shared" si="137"/>
        <v>not eligible</v>
      </c>
      <c r="O371" s="3" t="str">
        <f t="shared" si="138"/>
        <v>N/A</v>
      </c>
      <c r="P371" s="3" t="str">
        <f t="shared" si="139"/>
        <v>N/A</v>
      </c>
      <c r="Q371" s="3" t="str">
        <f t="shared" si="140"/>
        <v>N/A</v>
      </c>
      <c r="R371" s="3" t="str">
        <f t="shared" si="141"/>
        <v>N/A</v>
      </c>
      <c r="S371" s="3" t="str">
        <f t="shared" si="142"/>
        <v>N/A</v>
      </c>
      <c r="T371" s="3" t="str">
        <f t="shared" si="143"/>
        <v>N/A</v>
      </c>
      <c r="U371" s="3" t="str">
        <f t="shared" si="144"/>
        <v>N/A</v>
      </c>
      <c r="V371" s="3" t="str">
        <f t="shared" si="145"/>
        <v>N/A</v>
      </c>
      <c r="W371" s="3" t="str">
        <f t="shared" si="146"/>
        <v>N/A</v>
      </c>
      <c r="X371" s="3" t="str">
        <f t="shared" si="147"/>
        <v>N/A</v>
      </c>
      <c r="Y371" s="3" t="str">
        <f t="shared" si="148"/>
        <v>N/A</v>
      </c>
      <c r="Z371" s="3" t="str">
        <f t="shared" si="149"/>
        <v>not eligible</v>
      </c>
      <c r="AA371" s="3" t="str">
        <f t="shared" si="150"/>
        <v>N/A</v>
      </c>
      <c r="AB371" s="3" t="str">
        <f t="shared" si="151"/>
        <v>N/A</v>
      </c>
      <c r="AC371" s="3" t="str">
        <f t="shared" si="152"/>
        <v>N/A</v>
      </c>
      <c r="AD371" s="3" t="str">
        <f t="shared" si="153"/>
        <v>N/A</v>
      </c>
      <c r="AE371" s="3" t="str">
        <f t="shared" si="154"/>
        <v>N/A</v>
      </c>
      <c r="AF371" s="3" t="str">
        <f t="shared" si="155"/>
        <v>N/A</v>
      </c>
      <c r="AG371" s="3" t="str">
        <f t="shared" si="156"/>
        <v>N/A</v>
      </c>
      <c r="AH371" s="3" t="str">
        <f t="shared" si="157"/>
        <v>N/A</v>
      </c>
      <c r="AI371" s="3" t="str">
        <f t="shared" si="158"/>
        <v>N/A</v>
      </c>
    </row>
    <row r="372" spans="1:35" x14ac:dyDescent="0.35">
      <c r="A372" t="s">
        <v>175</v>
      </c>
      <c r="B372" t="s">
        <v>212</v>
      </c>
      <c r="C372" t="s">
        <v>265</v>
      </c>
      <c r="D372" t="s">
        <v>97</v>
      </c>
      <c r="E372" s="1">
        <v>7120</v>
      </c>
      <c r="F372" t="s">
        <v>1544</v>
      </c>
      <c r="G372">
        <v>1.55</v>
      </c>
      <c r="H372" t="s">
        <v>1197</v>
      </c>
      <c r="I372" s="3" t="str">
        <f t="shared" si="159"/>
        <v>not eligible</v>
      </c>
      <c r="J372" s="3" t="str">
        <f t="shared" si="160"/>
        <v>N/A</v>
      </c>
      <c r="K372" s="3" t="str">
        <f t="shared" si="161"/>
        <v>not eligible</v>
      </c>
      <c r="L372" s="3" t="str">
        <f t="shared" si="135"/>
        <v>not eligible</v>
      </c>
      <c r="M372" s="3" t="str">
        <f t="shared" si="136"/>
        <v>not eligible</v>
      </c>
      <c r="N372" s="3" t="str">
        <f t="shared" si="137"/>
        <v>not eligible</v>
      </c>
      <c r="O372" s="3" t="str">
        <f t="shared" si="138"/>
        <v>N/A</v>
      </c>
      <c r="P372" s="3" t="str">
        <f t="shared" si="139"/>
        <v>N/A</v>
      </c>
      <c r="Q372" s="3" t="str">
        <f t="shared" si="140"/>
        <v>N/A</v>
      </c>
      <c r="R372" s="3" t="str">
        <f t="shared" si="141"/>
        <v>N/A</v>
      </c>
      <c r="S372" s="3" t="str">
        <f t="shared" si="142"/>
        <v>N/A</v>
      </c>
      <c r="T372" s="3" t="str">
        <f t="shared" si="143"/>
        <v>N/A</v>
      </c>
      <c r="U372" s="3" t="str">
        <f t="shared" si="144"/>
        <v>N/A</v>
      </c>
      <c r="V372" s="3" t="str">
        <f t="shared" si="145"/>
        <v>N/A</v>
      </c>
      <c r="W372" s="3" t="str">
        <f t="shared" si="146"/>
        <v>N/A</v>
      </c>
      <c r="X372" s="3" t="str">
        <f t="shared" si="147"/>
        <v>N/A</v>
      </c>
      <c r="Y372" s="3" t="str">
        <f t="shared" si="148"/>
        <v>N/A</v>
      </c>
      <c r="Z372" s="3" t="str">
        <f t="shared" si="149"/>
        <v>N/A</v>
      </c>
      <c r="AA372" s="3" t="str">
        <f t="shared" si="150"/>
        <v>N/A</v>
      </c>
      <c r="AB372" s="3" t="str">
        <f t="shared" si="151"/>
        <v>N/A</v>
      </c>
      <c r="AC372" s="3" t="str">
        <f t="shared" si="152"/>
        <v>N/A</v>
      </c>
      <c r="AD372" s="3" t="str">
        <f t="shared" si="153"/>
        <v>N/A</v>
      </c>
      <c r="AE372" s="3" t="str">
        <f t="shared" si="154"/>
        <v>not eligible</v>
      </c>
      <c r="AF372" s="3" t="str">
        <f t="shared" si="155"/>
        <v>N/A</v>
      </c>
      <c r="AG372" s="3" t="str">
        <f t="shared" si="156"/>
        <v>N/A</v>
      </c>
      <c r="AH372" s="3" t="str">
        <f t="shared" si="157"/>
        <v>N/A</v>
      </c>
      <c r="AI372" s="3" t="str">
        <f t="shared" si="158"/>
        <v>N/A</v>
      </c>
    </row>
    <row r="373" spans="1:35" x14ac:dyDescent="0.35">
      <c r="A373" t="s">
        <v>175</v>
      </c>
      <c r="B373" t="s">
        <v>212</v>
      </c>
      <c r="C373" t="s">
        <v>986</v>
      </c>
      <c r="D373" t="s">
        <v>97</v>
      </c>
      <c r="E373">
        <v>130</v>
      </c>
      <c r="F373" t="s">
        <v>1666</v>
      </c>
      <c r="G373">
        <v>0.03</v>
      </c>
      <c r="H373" t="s">
        <v>1197</v>
      </c>
      <c r="I373" s="3" t="str">
        <f t="shared" si="159"/>
        <v>not eligible</v>
      </c>
      <c r="J373" s="3" t="str">
        <f t="shared" si="160"/>
        <v>N/A</v>
      </c>
      <c r="K373" s="3" t="str">
        <f t="shared" si="161"/>
        <v>not eligible</v>
      </c>
      <c r="L373" s="3" t="str">
        <f t="shared" si="135"/>
        <v>not eligible</v>
      </c>
      <c r="M373" s="3" t="str">
        <f t="shared" si="136"/>
        <v>not eligible</v>
      </c>
      <c r="N373" s="3" t="str">
        <f t="shared" si="137"/>
        <v>not eligible</v>
      </c>
      <c r="O373" s="3" t="str">
        <f t="shared" si="138"/>
        <v>N/A</v>
      </c>
      <c r="P373" s="3" t="str">
        <f t="shared" si="139"/>
        <v>N/A</v>
      </c>
      <c r="Q373" s="3" t="str">
        <f t="shared" si="140"/>
        <v>N/A</v>
      </c>
      <c r="R373" s="3" t="str">
        <f t="shared" si="141"/>
        <v>N/A</v>
      </c>
      <c r="S373" s="3" t="str">
        <f t="shared" si="142"/>
        <v>N/A</v>
      </c>
      <c r="T373" s="3" t="str">
        <f t="shared" si="143"/>
        <v>N/A</v>
      </c>
      <c r="U373" s="3" t="str">
        <f t="shared" si="144"/>
        <v>N/A</v>
      </c>
      <c r="V373" s="3" t="str">
        <f t="shared" si="145"/>
        <v>N/A</v>
      </c>
      <c r="W373" s="3" t="str">
        <f t="shared" si="146"/>
        <v>N/A</v>
      </c>
      <c r="X373" s="3" t="str">
        <f t="shared" si="147"/>
        <v>N/A</v>
      </c>
      <c r="Y373" s="3" t="str">
        <f t="shared" si="148"/>
        <v>N/A</v>
      </c>
      <c r="Z373" s="3" t="str">
        <f t="shared" si="149"/>
        <v>N/A</v>
      </c>
      <c r="AA373" s="3" t="str">
        <f t="shared" si="150"/>
        <v>N/A</v>
      </c>
      <c r="AB373" s="3" t="str">
        <f t="shared" si="151"/>
        <v>N/A</v>
      </c>
      <c r="AC373" s="3" t="str">
        <f t="shared" si="152"/>
        <v>N/A</v>
      </c>
      <c r="AD373" s="3" t="str">
        <f t="shared" si="153"/>
        <v>N/A</v>
      </c>
      <c r="AE373" s="3" t="str">
        <f t="shared" si="154"/>
        <v>not eligible</v>
      </c>
      <c r="AF373" s="3" t="str">
        <f t="shared" si="155"/>
        <v>N/A</v>
      </c>
      <c r="AG373" s="3" t="str">
        <f t="shared" si="156"/>
        <v>N/A</v>
      </c>
      <c r="AH373" s="3" t="str">
        <f t="shared" si="157"/>
        <v>N/A</v>
      </c>
      <c r="AI373" s="3" t="str">
        <f t="shared" si="158"/>
        <v>N/A</v>
      </c>
    </row>
    <row r="374" spans="1:35" x14ac:dyDescent="0.35">
      <c r="A374" t="s">
        <v>175</v>
      </c>
      <c r="B374" t="s">
        <v>212</v>
      </c>
      <c r="C374" t="s">
        <v>845</v>
      </c>
      <c r="D374" t="s">
        <v>113</v>
      </c>
      <c r="E374" s="1">
        <v>2355</v>
      </c>
      <c r="F374" t="s">
        <v>1723</v>
      </c>
      <c r="G374">
        <v>0.51</v>
      </c>
      <c r="H374" t="s">
        <v>1197</v>
      </c>
      <c r="I374" s="3" t="str">
        <f t="shared" si="159"/>
        <v>not eligible</v>
      </c>
      <c r="J374" s="3" t="str">
        <f t="shared" si="160"/>
        <v>N/A</v>
      </c>
      <c r="K374" s="3" t="str">
        <f t="shared" si="161"/>
        <v>not eligible</v>
      </c>
      <c r="L374" s="3" t="str">
        <f t="shared" si="135"/>
        <v>not eligible</v>
      </c>
      <c r="M374" s="3" t="str">
        <f t="shared" si="136"/>
        <v>not eligible</v>
      </c>
      <c r="N374" s="3" t="str">
        <f t="shared" si="137"/>
        <v>not eligible</v>
      </c>
      <c r="O374" s="3" t="str">
        <f t="shared" si="138"/>
        <v>N/A</v>
      </c>
      <c r="P374" s="3" t="str">
        <f t="shared" si="139"/>
        <v>N/A</v>
      </c>
      <c r="Q374" s="3" t="str">
        <f t="shared" si="140"/>
        <v>N/A</v>
      </c>
      <c r="R374" s="3" t="str">
        <f t="shared" si="141"/>
        <v>N/A</v>
      </c>
      <c r="S374" s="3" t="str">
        <f t="shared" si="142"/>
        <v>N/A</v>
      </c>
      <c r="T374" s="3" t="str">
        <f t="shared" si="143"/>
        <v>N/A</v>
      </c>
      <c r="U374" s="3" t="str">
        <f t="shared" si="144"/>
        <v>N/A</v>
      </c>
      <c r="V374" s="3" t="str">
        <f t="shared" si="145"/>
        <v>N/A</v>
      </c>
      <c r="W374" s="3" t="str">
        <f t="shared" si="146"/>
        <v>N/A</v>
      </c>
      <c r="X374" s="3" t="str">
        <f t="shared" si="147"/>
        <v>N/A</v>
      </c>
      <c r="Y374" s="3" t="str">
        <f t="shared" si="148"/>
        <v>N/A</v>
      </c>
      <c r="Z374" s="3" t="str">
        <f t="shared" si="149"/>
        <v>N/A</v>
      </c>
      <c r="AA374" s="3" t="str">
        <f t="shared" si="150"/>
        <v>N/A</v>
      </c>
      <c r="AB374" s="3" t="str">
        <f t="shared" si="151"/>
        <v>not eligible</v>
      </c>
      <c r="AC374" s="3" t="str">
        <f t="shared" si="152"/>
        <v>N/A</v>
      </c>
      <c r="AD374" s="3" t="str">
        <f t="shared" si="153"/>
        <v>N/A</v>
      </c>
      <c r="AE374" s="3" t="str">
        <f t="shared" si="154"/>
        <v>N/A</v>
      </c>
      <c r="AF374" s="3" t="str">
        <f t="shared" si="155"/>
        <v>N/A</v>
      </c>
      <c r="AG374" s="3" t="str">
        <f t="shared" si="156"/>
        <v>N/A</v>
      </c>
      <c r="AH374" s="3" t="str">
        <f t="shared" si="157"/>
        <v>N/A</v>
      </c>
      <c r="AI374" s="3" t="str">
        <f t="shared" si="158"/>
        <v>N/A</v>
      </c>
    </row>
    <row r="375" spans="1:35" x14ac:dyDescent="0.35">
      <c r="A375" t="s">
        <v>175</v>
      </c>
      <c r="B375" t="s">
        <v>212</v>
      </c>
      <c r="C375" t="s">
        <v>740</v>
      </c>
      <c r="D375" t="s">
        <v>113</v>
      </c>
      <c r="E375">
        <v>30</v>
      </c>
      <c r="F375" t="s">
        <v>1671</v>
      </c>
      <c r="G375">
        <v>0.01</v>
      </c>
      <c r="H375" t="s">
        <v>1197</v>
      </c>
      <c r="I375" s="3" t="str">
        <f t="shared" si="159"/>
        <v>not eligible</v>
      </c>
      <c r="J375" s="3" t="str">
        <f t="shared" si="160"/>
        <v>N/A</v>
      </c>
      <c r="K375" s="3" t="str">
        <f t="shared" si="161"/>
        <v>not eligible</v>
      </c>
      <c r="L375" s="3" t="str">
        <f t="shared" si="135"/>
        <v>not eligible</v>
      </c>
      <c r="M375" s="3" t="str">
        <f t="shared" si="136"/>
        <v>not eligible</v>
      </c>
      <c r="N375" s="3" t="str">
        <f t="shared" si="137"/>
        <v>not eligible</v>
      </c>
      <c r="O375" s="3" t="str">
        <f t="shared" si="138"/>
        <v>N/A</v>
      </c>
      <c r="P375" s="3" t="str">
        <f t="shared" si="139"/>
        <v>N/A</v>
      </c>
      <c r="Q375" s="3" t="str">
        <f t="shared" si="140"/>
        <v>N/A</v>
      </c>
      <c r="R375" s="3" t="str">
        <f t="shared" si="141"/>
        <v>N/A</v>
      </c>
      <c r="S375" s="3" t="str">
        <f t="shared" si="142"/>
        <v>N/A</v>
      </c>
      <c r="T375" s="3" t="str">
        <f t="shared" si="143"/>
        <v>N/A</v>
      </c>
      <c r="U375" s="3" t="str">
        <f t="shared" si="144"/>
        <v>N/A</v>
      </c>
      <c r="V375" s="3" t="str">
        <f t="shared" si="145"/>
        <v>N/A</v>
      </c>
      <c r="W375" s="3" t="str">
        <f t="shared" si="146"/>
        <v>N/A</v>
      </c>
      <c r="X375" s="3" t="str">
        <f t="shared" si="147"/>
        <v>N/A</v>
      </c>
      <c r="Y375" s="3" t="str">
        <f t="shared" si="148"/>
        <v>N/A</v>
      </c>
      <c r="Z375" s="3" t="str">
        <f t="shared" si="149"/>
        <v>N/A</v>
      </c>
      <c r="AA375" s="3" t="str">
        <f t="shared" si="150"/>
        <v>N/A</v>
      </c>
      <c r="AB375" s="3" t="str">
        <f t="shared" si="151"/>
        <v>not eligible</v>
      </c>
      <c r="AC375" s="3" t="str">
        <f t="shared" si="152"/>
        <v>N/A</v>
      </c>
      <c r="AD375" s="3" t="str">
        <f t="shared" si="153"/>
        <v>N/A</v>
      </c>
      <c r="AE375" s="3" t="str">
        <f t="shared" si="154"/>
        <v>N/A</v>
      </c>
      <c r="AF375" s="3" t="str">
        <f t="shared" si="155"/>
        <v>N/A</v>
      </c>
      <c r="AG375" s="3" t="str">
        <f t="shared" si="156"/>
        <v>N/A</v>
      </c>
      <c r="AH375" s="3" t="str">
        <f t="shared" si="157"/>
        <v>N/A</v>
      </c>
      <c r="AI375" s="3" t="str">
        <f t="shared" si="158"/>
        <v>N/A</v>
      </c>
    </row>
    <row r="376" spans="1:35" x14ac:dyDescent="0.35">
      <c r="A376" t="s">
        <v>175</v>
      </c>
      <c r="B376" t="s">
        <v>212</v>
      </c>
      <c r="C376" t="s">
        <v>883</v>
      </c>
      <c r="D376" t="s">
        <v>133</v>
      </c>
      <c r="E376" s="1">
        <v>2847</v>
      </c>
      <c r="F376" t="s">
        <v>1599</v>
      </c>
      <c r="G376">
        <v>0.62</v>
      </c>
      <c r="H376" t="s">
        <v>1197</v>
      </c>
      <c r="I376" s="3" t="str">
        <f t="shared" si="159"/>
        <v>not eligible</v>
      </c>
      <c r="J376" s="3" t="str">
        <f t="shared" si="160"/>
        <v>N/A</v>
      </c>
      <c r="K376" s="3" t="str">
        <f t="shared" si="161"/>
        <v>not eligible</v>
      </c>
      <c r="L376" s="3" t="str">
        <f t="shared" si="135"/>
        <v>not eligible</v>
      </c>
      <c r="M376" s="3" t="str">
        <f t="shared" si="136"/>
        <v>not eligible</v>
      </c>
      <c r="N376" s="3" t="str">
        <f t="shared" si="137"/>
        <v>not eligible</v>
      </c>
      <c r="O376" s="3" t="str">
        <f t="shared" si="138"/>
        <v>N/A</v>
      </c>
      <c r="P376" s="3" t="str">
        <f t="shared" si="139"/>
        <v>N/A</v>
      </c>
      <c r="Q376" s="3" t="str">
        <f t="shared" si="140"/>
        <v>N/A</v>
      </c>
      <c r="R376" s="3" t="str">
        <f t="shared" si="141"/>
        <v>N/A</v>
      </c>
      <c r="S376" s="3" t="str">
        <f t="shared" si="142"/>
        <v>N/A</v>
      </c>
      <c r="T376" s="3" t="str">
        <f t="shared" si="143"/>
        <v>N/A</v>
      </c>
      <c r="U376" s="3" t="str">
        <f t="shared" si="144"/>
        <v>N/A</v>
      </c>
      <c r="V376" s="3" t="str">
        <f t="shared" si="145"/>
        <v>N/A</v>
      </c>
      <c r="W376" s="3" t="str">
        <f t="shared" si="146"/>
        <v>N/A</v>
      </c>
      <c r="X376" s="3" t="str">
        <f t="shared" si="147"/>
        <v>not eligible</v>
      </c>
      <c r="Y376" s="3" t="str">
        <f t="shared" si="148"/>
        <v>N/A</v>
      </c>
      <c r="Z376" s="3" t="str">
        <f t="shared" si="149"/>
        <v>N/A</v>
      </c>
      <c r="AA376" s="3" t="str">
        <f t="shared" si="150"/>
        <v>N/A</v>
      </c>
      <c r="AB376" s="3" t="str">
        <f t="shared" si="151"/>
        <v>N/A</v>
      </c>
      <c r="AC376" s="3" t="str">
        <f t="shared" si="152"/>
        <v>N/A</v>
      </c>
      <c r="AD376" s="3" t="str">
        <f t="shared" si="153"/>
        <v>N/A</v>
      </c>
      <c r="AE376" s="3" t="str">
        <f t="shared" si="154"/>
        <v>N/A</v>
      </c>
      <c r="AF376" s="3" t="str">
        <f t="shared" si="155"/>
        <v>N/A</v>
      </c>
      <c r="AG376" s="3" t="str">
        <f t="shared" si="156"/>
        <v>N/A</v>
      </c>
      <c r="AH376" s="3" t="str">
        <f t="shared" si="157"/>
        <v>N/A</v>
      </c>
      <c r="AI376" s="3" t="str">
        <f t="shared" si="158"/>
        <v>N/A</v>
      </c>
    </row>
    <row r="377" spans="1:35" x14ac:dyDescent="0.35">
      <c r="A377" t="s">
        <v>175</v>
      </c>
      <c r="B377" t="s">
        <v>212</v>
      </c>
      <c r="C377" t="s">
        <v>736</v>
      </c>
      <c r="D377" t="s">
        <v>133</v>
      </c>
      <c r="E377">
        <v>70</v>
      </c>
      <c r="F377" t="s">
        <v>1673</v>
      </c>
      <c r="G377">
        <v>0.02</v>
      </c>
      <c r="H377" t="s">
        <v>1197</v>
      </c>
      <c r="I377" s="3" t="str">
        <f t="shared" si="159"/>
        <v>not eligible</v>
      </c>
      <c r="J377" s="3" t="str">
        <f t="shared" si="160"/>
        <v>N/A</v>
      </c>
      <c r="K377" s="3" t="str">
        <f t="shared" si="161"/>
        <v>not eligible</v>
      </c>
      <c r="L377" s="3" t="str">
        <f t="shared" si="135"/>
        <v>not eligible</v>
      </c>
      <c r="M377" s="3" t="str">
        <f t="shared" si="136"/>
        <v>not eligible</v>
      </c>
      <c r="N377" s="3" t="str">
        <f t="shared" si="137"/>
        <v>not eligible</v>
      </c>
      <c r="O377" s="3" t="str">
        <f t="shared" si="138"/>
        <v>N/A</v>
      </c>
      <c r="P377" s="3" t="str">
        <f t="shared" si="139"/>
        <v>N/A</v>
      </c>
      <c r="Q377" s="3" t="str">
        <f t="shared" si="140"/>
        <v>N/A</v>
      </c>
      <c r="R377" s="3" t="str">
        <f t="shared" si="141"/>
        <v>N/A</v>
      </c>
      <c r="S377" s="3" t="str">
        <f t="shared" si="142"/>
        <v>N/A</v>
      </c>
      <c r="T377" s="3" t="str">
        <f t="shared" si="143"/>
        <v>N/A</v>
      </c>
      <c r="U377" s="3" t="str">
        <f t="shared" si="144"/>
        <v>N/A</v>
      </c>
      <c r="V377" s="3" t="str">
        <f t="shared" si="145"/>
        <v>N/A</v>
      </c>
      <c r="W377" s="3" t="str">
        <f t="shared" si="146"/>
        <v>N/A</v>
      </c>
      <c r="X377" s="3" t="str">
        <f t="shared" si="147"/>
        <v>not eligible</v>
      </c>
      <c r="Y377" s="3" t="str">
        <f t="shared" si="148"/>
        <v>N/A</v>
      </c>
      <c r="Z377" s="3" t="str">
        <f t="shared" si="149"/>
        <v>N/A</v>
      </c>
      <c r="AA377" s="3" t="str">
        <f t="shared" si="150"/>
        <v>N/A</v>
      </c>
      <c r="AB377" s="3" t="str">
        <f t="shared" si="151"/>
        <v>N/A</v>
      </c>
      <c r="AC377" s="3" t="str">
        <f t="shared" si="152"/>
        <v>N/A</v>
      </c>
      <c r="AD377" s="3" t="str">
        <f t="shared" si="153"/>
        <v>N/A</v>
      </c>
      <c r="AE377" s="3" t="str">
        <f t="shared" si="154"/>
        <v>N/A</v>
      </c>
      <c r="AF377" s="3" t="str">
        <f t="shared" si="155"/>
        <v>N/A</v>
      </c>
      <c r="AG377" s="3" t="str">
        <f t="shared" si="156"/>
        <v>N/A</v>
      </c>
      <c r="AH377" s="3" t="str">
        <f t="shared" si="157"/>
        <v>N/A</v>
      </c>
      <c r="AI377" s="3" t="str">
        <f t="shared" si="158"/>
        <v>N/A</v>
      </c>
    </row>
    <row r="378" spans="1:35" x14ac:dyDescent="0.35">
      <c r="A378" t="s">
        <v>175</v>
      </c>
      <c r="B378" t="s">
        <v>212</v>
      </c>
      <c r="C378" t="s">
        <v>624</v>
      </c>
      <c r="D378" t="s">
        <v>134</v>
      </c>
      <c r="E378">
        <v>208</v>
      </c>
      <c r="F378" t="s">
        <v>1663</v>
      </c>
      <c r="G378">
        <v>0.05</v>
      </c>
      <c r="H378" t="s">
        <v>1197</v>
      </c>
      <c r="I378" s="3" t="str">
        <f t="shared" si="159"/>
        <v>not eligible</v>
      </c>
      <c r="J378" s="3" t="str">
        <f t="shared" si="160"/>
        <v>N/A</v>
      </c>
      <c r="K378" s="3" t="str">
        <f t="shared" si="161"/>
        <v>not eligible</v>
      </c>
      <c r="L378" s="3" t="str">
        <f t="shared" si="135"/>
        <v>not eligible</v>
      </c>
      <c r="M378" s="3" t="str">
        <f t="shared" si="136"/>
        <v>not eligible</v>
      </c>
      <c r="N378" s="3" t="str">
        <f t="shared" si="137"/>
        <v>not eligible</v>
      </c>
      <c r="O378" s="3" t="str">
        <f t="shared" si="138"/>
        <v>N/A</v>
      </c>
      <c r="P378" s="3" t="str">
        <f t="shared" si="139"/>
        <v>N/A</v>
      </c>
      <c r="Q378" s="3" t="str">
        <f t="shared" si="140"/>
        <v>N/A</v>
      </c>
      <c r="R378" s="3" t="str">
        <f t="shared" si="141"/>
        <v>N/A</v>
      </c>
      <c r="S378" s="3" t="str">
        <f t="shared" si="142"/>
        <v>N/A</v>
      </c>
      <c r="T378" s="3" t="str">
        <f t="shared" si="143"/>
        <v>N/A</v>
      </c>
      <c r="U378" s="3" t="str">
        <f t="shared" si="144"/>
        <v>N/A</v>
      </c>
      <c r="V378" s="3" t="str">
        <f t="shared" si="145"/>
        <v>N/A</v>
      </c>
      <c r="W378" s="3" t="str">
        <f t="shared" si="146"/>
        <v>N/A</v>
      </c>
      <c r="X378" s="3" t="str">
        <f t="shared" si="147"/>
        <v>N/A</v>
      </c>
      <c r="Y378" s="3" t="str">
        <f t="shared" si="148"/>
        <v>N/A</v>
      </c>
      <c r="Z378" s="3" t="str">
        <f t="shared" si="149"/>
        <v>N/A</v>
      </c>
      <c r="AA378" s="3" t="str">
        <f t="shared" si="150"/>
        <v>N/A</v>
      </c>
      <c r="AB378" s="3" t="str">
        <f t="shared" si="151"/>
        <v>N/A</v>
      </c>
      <c r="AC378" s="3" t="str">
        <f t="shared" si="152"/>
        <v>N/A</v>
      </c>
      <c r="AD378" s="3" t="str">
        <f t="shared" si="153"/>
        <v>not eligible</v>
      </c>
      <c r="AE378" s="3" t="str">
        <f t="shared" si="154"/>
        <v>N/A</v>
      </c>
      <c r="AF378" s="3" t="str">
        <f t="shared" si="155"/>
        <v>N/A</v>
      </c>
      <c r="AG378" s="3" t="str">
        <f t="shared" si="156"/>
        <v>N/A</v>
      </c>
      <c r="AH378" s="3" t="str">
        <f t="shared" si="157"/>
        <v>N/A</v>
      </c>
      <c r="AI378" s="3" t="str">
        <f t="shared" si="158"/>
        <v>N/A</v>
      </c>
    </row>
    <row r="379" spans="1:35" x14ac:dyDescent="0.35">
      <c r="A379" t="s">
        <v>175</v>
      </c>
      <c r="B379" t="s">
        <v>212</v>
      </c>
      <c r="C379" t="s">
        <v>1147</v>
      </c>
      <c r="D379" t="s">
        <v>134</v>
      </c>
      <c r="E379">
        <v>12</v>
      </c>
      <c r="F379" t="s">
        <v>1722</v>
      </c>
      <c r="G379">
        <v>0</v>
      </c>
      <c r="H379" t="s">
        <v>1197</v>
      </c>
      <c r="I379" s="3" t="str">
        <f t="shared" si="159"/>
        <v>not eligible</v>
      </c>
      <c r="J379" s="3" t="str">
        <f t="shared" si="160"/>
        <v>N/A</v>
      </c>
      <c r="K379" s="3" t="str">
        <f t="shared" si="161"/>
        <v>not eligible</v>
      </c>
      <c r="L379" s="3" t="str">
        <f t="shared" si="135"/>
        <v>not eligible</v>
      </c>
      <c r="M379" s="3" t="str">
        <f t="shared" si="136"/>
        <v>not eligible</v>
      </c>
      <c r="N379" s="3" t="str">
        <f t="shared" si="137"/>
        <v>not eligible</v>
      </c>
      <c r="O379" s="3" t="str">
        <f t="shared" si="138"/>
        <v>N/A</v>
      </c>
      <c r="P379" s="3" t="str">
        <f t="shared" si="139"/>
        <v>N/A</v>
      </c>
      <c r="Q379" s="3" t="str">
        <f t="shared" si="140"/>
        <v>N/A</v>
      </c>
      <c r="R379" s="3" t="str">
        <f t="shared" si="141"/>
        <v>N/A</v>
      </c>
      <c r="S379" s="3" t="str">
        <f t="shared" si="142"/>
        <v>N/A</v>
      </c>
      <c r="T379" s="3" t="str">
        <f t="shared" si="143"/>
        <v>N/A</v>
      </c>
      <c r="U379" s="3" t="str">
        <f t="shared" si="144"/>
        <v>N/A</v>
      </c>
      <c r="V379" s="3" t="str">
        <f t="shared" si="145"/>
        <v>N/A</v>
      </c>
      <c r="W379" s="3" t="str">
        <f t="shared" si="146"/>
        <v>N/A</v>
      </c>
      <c r="X379" s="3" t="str">
        <f t="shared" si="147"/>
        <v>N/A</v>
      </c>
      <c r="Y379" s="3" t="str">
        <f t="shared" si="148"/>
        <v>N/A</v>
      </c>
      <c r="Z379" s="3" t="str">
        <f t="shared" si="149"/>
        <v>N/A</v>
      </c>
      <c r="AA379" s="3" t="str">
        <f t="shared" si="150"/>
        <v>N/A</v>
      </c>
      <c r="AB379" s="3" t="str">
        <f t="shared" si="151"/>
        <v>N/A</v>
      </c>
      <c r="AC379" s="3" t="str">
        <f t="shared" si="152"/>
        <v>N/A</v>
      </c>
      <c r="AD379" s="3" t="str">
        <f t="shared" si="153"/>
        <v>not eligible</v>
      </c>
      <c r="AE379" s="3" t="str">
        <f t="shared" si="154"/>
        <v>N/A</v>
      </c>
      <c r="AF379" s="3" t="str">
        <f t="shared" si="155"/>
        <v>N/A</v>
      </c>
      <c r="AG379" s="3" t="str">
        <f t="shared" si="156"/>
        <v>N/A</v>
      </c>
      <c r="AH379" s="3" t="str">
        <f t="shared" si="157"/>
        <v>N/A</v>
      </c>
      <c r="AI379" s="3" t="str">
        <f t="shared" si="158"/>
        <v>N/A</v>
      </c>
    </row>
    <row r="380" spans="1:35" x14ac:dyDescent="0.35">
      <c r="A380" t="s">
        <v>175</v>
      </c>
      <c r="B380" t="s">
        <v>212</v>
      </c>
      <c r="C380" t="s">
        <v>445</v>
      </c>
      <c r="D380" t="s">
        <v>98</v>
      </c>
      <c r="E380" s="1">
        <v>6237</v>
      </c>
      <c r="F380" t="s">
        <v>1682</v>
      </c>
      <c r="G380">
        <v>1.35</v>
      </c>
      <c r="H380" t="s">
        <v>1197</v>
      </c>
      <c r="I380" s="3" t="str">
        <f t="shared" si="159"/>
        <v>not eligible</v>
      </c>
      <c r="J380" s="3" t="str">
        <f t="shared" si="160"/>
        <v>N/A</v>
      </c>
      <c r="K380" s="3" t="str">
        <f t="shared" si="161"/>
        <v>not eligible</v>
      </c>
      <c r="L380" s="3" t="str">
        <f t="shared" si="135"/>
        <v>not eligible</v>
      </c>
      <c r="M380" s="3" t="str">
        <f t="shared" si="136"/>
        <v>not eligible</v>
      </c>
      <c r="N380" s="3" t="str">
        <f t="shared" si="137"/>
        <v>not eligible</v>
      </c>
      <c r="O380" s="3" t="str">
        <f t="shared" si="138"/>
        <v>N/A</v>
      </c>
      <c r="P380" s="3" t="str">
        <f t="shared" si="139"/>
        <v>N/A</v>
      </c>
      <c r="Q380" s="3" t="str">
        <f t="shared" si="140"/>
        <v>N/A</v>
      </c>
      <c r="R380" s="3" t="str">
        <f t="shared" si="141"/>
        <v>N/A</v>
      </c>
      <c r="S380" s="3" t="str">
        <f t="shared" si="142"/>
        <v>N/A</v>
      </c>
      <c r="T380" s="3" t="str">
        <f t="shared" si="143"/>
        <v>N/A</v>
      </c>
      <c r="U380" s="3" t="str">
        <f t="shared" si="144"/>
        <v>N/A</v>
      </c>
      <c r="V380" s="3" t="str">
        <f t="shared" si="145"/>
        <v>N/A</v>
      </c>
      <c r="W380" s="3" t="str">
        <f t="shared" si="146"/>
        <v>N/A</v>
      </c>
      <c r="X380" s="3" t="str">
        <f t="shared" si="147"/>
        <v>N/A</v>
      </c>
      <c r="Y380" s="3" t="str">
        <f t="shared" si="148"/>
        <v>N/A</v>
      </c>
      <c r="Z380" s="3" t="str">
        <f t="shared" si="149"/>
        <v>N/A</v>
      </c>
      <c r="AA380" s="3" t="str">
        <f t="shared" si="150"/>
        <v>not eligible</v>
      </c>
      <c r="AB380" s="3" t="str">
        <f t="shared" si="151"/>
        <v>N/A</v>
      </c>
      <c r="AC380" s="3" t="str">
        <f t="shared" si="152"/>
        <v>N/A</v>
      </c>
      <c r="AD380" s="3" t="str">
        <f t="shared" si="153"/>
        <v>N/A</v>
      </c>
      <c r="AE380" s="3" t="str">
        <f t="shared" si="154"/>
        <v>N/A</v>
      </c>
      <c r="AF380" s="3" t="str">
        <f t="shared" si="155"/>
        <v>N/A</v>
      </c>
      <c r="AG380" s="3" t="str">
        <f t="shared" si="156"/>
        <v>N/A</v>
      </c>
      <c r="AH380" s="3" t="str">
        <f t="shared" si="157"/>
        <v>N/A</v>
      </c>
      <c r="AI380" s="3" t="str">
        <f t="shared" si="158"/>
        <v>N/A</v>
      </c>
    </row>
    <row r="381" spans="1:35" x14ac:dyDescent="0.35">
      <c r="A381" t="s">
        <v>175</v>
      </c>
      <c r="B381" t="s">
        <v>212</v>
      </c>
      <c r="C381" t="s">
        <v>321</v>
      </c>
      <c r="D381" t="s">
        <v>98</v>
      </c>
      <c r="E381">
        <v>77</v>
      </c>
      <c r="F381" t="s">
        <v>1673</v>
      </c>
      <c r="G381">
        <v>0.02</v>
      </c>
      <c r="H381" t="s">
        <v>1197</v>
      </c>
      <c r="I381" s="3" t="str">
        <f t="shared" si="159"/>
        <v>not eligible</v>
      </c>
      <c r="J381" s="3" t="str">
        <f t="shared" si="160"/>
        <v>N/A</v>
      </c>
      <c r="K381" s="3" t="str">
        <f t="shared" si="161"/>
        <v>not eligible</v>
      </c>
      <c r="L381" s="3" t="str">
        <f t="shared" si="135"/>
        <v>not eligible</v>
      </c>
      <c r="M381" s="3" t="str">
        <f t="shared" si="136"/>
        <v>not eligible</v>
      </c>
      <c r="N381" s="3" t="str">
        <f t="shared" si="137"/>
        <v>not eligible</v>
      </c>
      <c r="O381" s="3" t="str">
        <f t="shared" si="138"/>
        <v>N/A</v>
      </c>
      <c r="P381" s="3" t="str">
        <f t="shared" si="139"/>
        <v>N/A</v>
      </c>
      <c r="Q381" s="3" t="str">
        <f t="shared" si="140"/>
        <v>N/A</v>
      </c>
      <c r="R381" s="3" t="str">
        <f t="shared" si="141"/>
        <v>N/A</v>
      </c>
      <c r="S381" s="3" t="str">
        <f t="shared" si="142"/>
        <v>N/A</v>
      </c>
      <c r="T381" s="3" t="str">
        <f t="shared" si="143"/>
        <v>N/A</v>
      </c>
      <c r="U381" s="3" t="str">
        <f t="shared" si="144"/>
        <v>N/A</v>
      </c>
      <c r="V381" s="3" t="str">
        <f t="shared" si="145"/>
        <v>N/A</v>
      </c>
      <c r="W381" s="3" t="str">
        <f t="shared" si="146"/>
        <v>N/A</v>
      </c>
      <c r="X381" s="3" t="str">
        <f t="shared" si="147"/>
        <v>N/A</v>
      </c>
      <c r="Y381" s="3" t="str">
        <f t="shared" si="148"/>
        <v>N/A</v>
      </c>
      <c r="Z381" s="3" t="str">
        <f t="shared" si="149"/>
        <v>N/A</v>
      </c>
      <c r="AA381" s="3" t="str">
        <f t="shared" si="150"/>
        <v>not eligible</v>
      </c>
      <c r="AB381" s="3" t="str">
        <f t="shared" si="151"/>
        <v>N/A</v>
      </c>
      <c r="AC381" s="3" t="str">
        <f t="shared" si="152"/>
        <v>N/A</v>
      </c>
      <c r="AD381" s="3" t="str">
        <f t="shared" si="153"/>
        <v>N/A</v>
      </c>
      <c r="AE381" s="3" t="str">
        <f t="shared" si="154"/>
        <v>N/A</v>
      </c>
      <c r="AF381" s="3" t="str">
        <f t="shared" si="155"/>
        <v>N/A</v>
      </c>
      <c r="AG381" s="3" t="str">
        <f t="shared" si="156"/>
        <v>N/A</v>
      </c>
      <c r="AH381" s="3" t="str">
        <f t="shared" si="157"/>
        <v>N/A</v>
      </c>
      <c r="AI381" s="3" t="str">
        <f t="shared" si="158"/>
        <v>N/A</v>
      </c>
    </row>
    <row r="382" spans="1:35" x14ac:dyDescent="0.35">
      <c r="A382" t="s">
        <v>175</v>
      </c>
      <c r="B382" t="s">
        <v>212</v>
      </c>
      <c r="C382" t="s">
        <v>907</v>
      </c>
      <c r="E382">
        <v>126</v>
      </c>
      <c r="F382" t="s">
        <v>1666</v>
      </c>
      <c r="G382">
        <v>0.03</v>
      </c>
      <c r="H382" t="s">
        <v>1197</v>
      </c>
      <c r="I382" s="3" t="str">
        <f t="shared" si="159"/>
        <v>not eligible</v>
      </c>
      <c r="J382" s="3" t="str">
        <f t="shared" si="160"/>
        <v>N/A</v>
      </c>
      <c r="K382" s="3" t="str">
        <f t="shared" si="161"/>
        <v>not eligible</v>
      </c>
      <c r="L382" s="3" t="str">
        <f t="shared" si="135"/>
        <v>not eligible</v>
      </c>
      <c r="M382" s="3" t="str">
        <f t="shared" si="136"/>
        <v>not eligible</v>
      </c>
      <c r="N382" s="3" t="str">
        <f t="shared" si="137"/>
        <v>not eligible</v>
      </c>
      <c r="O382" s="3" t="str">
        <f t="shared" si="138"/>
        <v>N/A</v>
      </c>
      <c r="P382" s="3" t="str">
        <f t="shared" si="139"/>
        <v>N/A</v>
      </c>
      <c r="Q382" s="3" t="str">
        <f t="shared" si="140"/>
        <v>N/A</v>
      </c>
      <c r="R382" s="3" t="str">
        <f t="shared" si="141"/>
        <v>N/A</v>
      </c>
      <c r="S382" s="3" t="str">
        <f t="shared" si="142"/>
        <v>N/A</v>
      </c>
      <c r="T382" s="3" t="str">
        <f t="shared" si="143"/>
        <v>N/A</v>
      </c>
      <c r="U382" s="3" t="str">
        <f t="shared" si="144"/>
        <v>N/A</v>
      </c>
      <c r="V382" s="3" t="str">
        <f t="shared" si="145"/>
        <v>N/A</v>
      </c>
      <c r="W382" s="3" t="str">
        <f t="shared" si="146"/>
        <v>N/A</v>
      </c>
      <c r="X382" s="3" t="str">
        <f t="shared" si="147"/>
        <v>N/A</v>
      </c>
      <c r="Y382" s="3" t="str">
        <f t="shared" si="148"/>
        <v>N/A</v>
      </c>
      <c r="Z382" s="3" t="str">
        <f t="shared" si="149"/>
        <v>N/A</v>
      </c>
      <c r="AA382" s="3" t="str">
        <f t="shared" si="150"/>
        <v>N/A</v>
      </c>
      <c r="AB382" s="3" t="str">
        <f t="shared" si="151"/>
        <v>N/A</v>
      </c>
      <c r="AC382" s="3" t="str">
        <f t="shared" si="152"/>
        <v>N/A</v>
      </c>
      <c r="AD382" s="3" t="str">
        <f t="shared" si="153"/>
        <v>N/A</v>
      </c>
      <c r="AE382" s="3" t="str">
        <f t="shared" si="154"/>
        <v>N/A</v>
      </c>
      <c r="AF382" s="3" t="str">
        <f t="shared" si="155"/>
        <v>N/A</v>
      </c>
      <c r="AG382" s="3" t="str">
        <f t="shared" si="156"/>
        <v>N/A</v>
      </c>
      <c r="AH382" s="3" t="str">
        <f t="shared" si="157"/>
        <v>N/A</v>
      </c>
      <c r="AI382" s="3" t="str">
        <f t="shared" si="158"/>
        <v>not eligible</v>
      </c>
    </row>
    <row r="383" spans="1:35" x14ac:dyDescent="0.35">
      <c r="I383" s="3">
        <f>SUM(I3:I382)</f>
        <v>9042811.0199999996</v>
      </c>
      <c r="J383" s="3">
        <f>SUM(J3:J382)</f>
        <v>221268.59999999998</v>
      </c>
      <c r="K383" s="3">
        <f>SUM(K3:K382)</f>
        <v>9082431</v>
      </c>
      <c r="L383" s="3">
        <f>SUM(L3:L382)</f>
        <v>9264079.6199999973</v>
      </c>
      <c r="M383" s="3">
        <f t="shared" ref="M383:N383" si="162">SUM(M3:M382)</f>
        <v>9445728.2400000021</v>
      </c>
      <c r="N383" s="3">
        <f t="shared" si="162"/>
        <v>9566827.3199999966</v>
      </c>
      <c r="O383" s="3">
        <f>SUM(O3:O382)</f>
        <v>4247405.4600000009</v>
      </c>
      <c r="P383" s="3">
        <f>SUM(P3:P382)</f>
        <v>3183492.42</v>
      </c>
      <c r="Q383" s="3">
        <f t="shared" ref="Q383:AI383" si="163">SUM(Q3:Q382)</f>
        <v>288551.88</v>
      </c>
      <c r="R383" s="3">
        <f t="shared" si="163"/>
        <v>116497.26000000001</v>
      </c>
      <c r="S383" s="3">
        <f t="shared" si="163"/>
        <v>38176.559999999998</v>
      </c>
      <c r="T383" s="3">
        <f t="shared" si="163"/>
        <v>964787.4</v>
      </c>
      <c r="U383" s="3">
        <f t="shared" si="163"/>
        <v>45517.5</v>
      </c>
      <c r="V383" s="3">
        <f t="shared" si="163"/>
        <v>2466.36</v>
      </c>
      <c r="W383" s="3">
        <f t="shared" si="163"/>
        <v>240500.7</v>
      </c>
      <c r="X383" s="3">
        <f t="shared" si="163"/>
        <v>16536.240000000002</v>
      </c>
      <c r="Y383" s="3">
        <f t="shared" si="163"/>
        <v>7674.4800000000005</v>
      </c>
      <c r="Z383" s="3">
        <f t="shared" si="163"/>
        <v>0</v>
      </c>
      <c r="AA383" s="3">
        <f t="shared" si="163"/>
        <v>0</v>
      </c>
      <c r="AB383" s="3">
        <f t="shared" si="163"/>
        <v>0</v>
      </c>
      <c r="AC383" s="3">
        <f t="shared" si="163"/>
        <v>0</v>
      </c>
      <c r="AD383" s="3">
        <f t="shared" si="163"/>
        <v>0</v>
      </c>
      <c r="AE383" s="3">
        <f t="shared" si="163"/>
        <v>56781.36</v>
      </c>
      <c r="AF383" s="3">
        <f t="shared" si="163"/>
        <v>55692</v>
      </c>
      <c r="AG383" s="3">
        <f t="shared" si="163"/>
        <v>0</v>
      </c>
      <c r="AH383" s="3">
        <f t="shared" si="163"/>
        <v>0</v>
      </c>
      <c r="AI383" s="3">
        <f t="shared" si="163"/>
        <v>0</v>
      </c>
    </row>
    <row r="385" spans="9:22" x14ac:dyDescent="0.35">
      <c r="I385" s="3">
        <f>SUM(I84+I180+I339)</f>
        <v>1324230.3</v>
      </c>
      <c r="J385" s="3">
        <f>SUM(J85)</f>
        <v>2466.36</v>
      </c>
      <c r="P385" s="3"/>
      <c r="V385" s="3">
        <f>SUM(L385*0.333333333333333)</f>
        <v>0</v>
      </c>
    </row>
    <row r="386" spans="9:22" x14ac:dyDescent="0.35">
      <c r="V386" s="3">
        <f>SUM(P385,V385)</f>
        <v>0</v>
      </c>
    </row>
    <row r="387" spans="9:22" x14ac:dyDescent="0.35">
      <c r="K387" s="3">
        <f>SUMIF($H$3:$H$382,"Yes",K$3:K$382)</f>
        <v>7964787</v>
      </c>
      <c r="L387" s="3">
        <f>SUMIF($H$3:$H$382,"Yes",L$3:L$382)</f>
        <v>8124082.7399999984</v>
      </c>
      <c r="M387" s="3">
        <f t="shared" ref="M387:N387" si="164">SUMIF($H$3:$H$382,"Yes",M$3:M$382)</f>
        <v>8283378.4800000023</v>
      </c>
      <c r="N387" s="3">
        <f t="shared" si="164"/>
        <v>8389575.6399999987</v>
      </c>
    </row>
  </sheetData>
  <autoFilter ref="A2:AI383" xr:uid="{2D9B151E-D121-402B-813B-B2B98CBF44A4}"/>
  <conditionalFormatting sqref="H1:H386 H388:H1048576">
    <cfRule type="containsText" dxfId="2" priority="2" operator="containsText" text="Yes">
      <formula>NOT(ISERROR(SEARCH("Yes",H1)))</formula>
    </cfRule>
  </conditionalFormatting>
  <conditionalFormatting sqref="I3:I383">
    <cfRule type="containsText" dxfId="1" priority="3" operator="containsText" text="not eligible">
      <formula>NOT(ISERROR(SEARCH("not eligible",I3)))</formula>
    </cfRule>
  </conditionalFormatting>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5929C-C8AD-40F3-93D7-57C5BA130FF8}">
  <dimension ref="A1:M23"/>
  <sheetViews>
    <sheetView showGridLines="0" workbookViewId="0">
      <pane xSplit="1" ySplit="5" topLeftCell="B6" activePane="bottomRight" state="frozen"/>
      <selection pane="topRight" activeCell="B1" sqref="B1"/>
      <selection pane="bottomLeft" activeCell="A6" sqref="A6"/>
      <selection pane="bottomRight" activeCell="J10" sqref="J10"/>
    </sheetView>
  </sheetViews>
  <sheetFormatPr defaultRowHeight="14.5" x14ac:dyDescent="0.35"/>
  <cols>
    <col min="1" max="1" width="39" bestFit="1" customWidth="1"/>
    <col min="2" max="2" width="11.54296875" bestFit="1" customWidth="1"/>
    <col min="4" max="4" width="24.7265625" bestFit="1" customWidth="1"/>
    <col min="5" max="5" width="12.54296875" bestFit="1" customWidth="1"/>
    <col min="12" max="12" width="8.7265625" style="136"/>
  </cols>
  <sheetData>
    <row r="1" spans="1:13" ht="22.5" x14ac:dyDescent="0.45">
      <c r="A1" s="240" t="s">
        <v>1914</v>
      </c>
      <c r="B1" s="240"/>
      <c r="C1" s="240"/>
      <c r="D1" s="240"/>
      <c r="E1" s="240"/>
      <c r="F1" s="240"/>
      <c r="G1" s="240"/>
      <c r="H1" s="240"/>
      <c r="I1" s="240"/>
      <c r="J1" s="240"/>
      <c r="K1" s="240"/>
      <c r="L1" s="240"/>
      <c r="M1" s="240"/>
    </row>
    <row r="3" spans="1:13" ht="15" thickBot="1" x14ac:dyDescent="0.4">
      <c r="A3" s="153" t="s">
        <v>1915</v>
      </c>
      <c r="B3" t="s">
        <v>1916</v>
      </c>
    </row>
    <row r="5" spans="1:13" x14ac:dyDescent="0.35">
      <c r="A5" s="122" t="s">
        <v>1917</v>
      </c>
      <c r="B5" s="122"/>
      <c r="D5" s="122" t="s">
        <v>1918</v>
      </c>
      <c r="E5" s="122"/>
      <c r="I5" s="136" t="s">
        <v>1919</v>
      </c>
      <c r="L5"/>
    </row>
    <row r="6" spans="1:13" x14ac:dyDescent="0.35">
      <c r="A6" s="122" t="s">
        <v>1920</v>
      </c>
      <c r="B6" s="154">
        <v>78595</v>
      </c>
      <c r="D6" s="122" t="s">
        <v>1921</v>
      </c>
      <c r="E6" s="155">
        <f>B10*1.75</f>
        <v>178244.5</v>
      </c>
      <c r="I6" s="136">
        <v>1</v>
      </c>
      <c r="J6" t="s">
        <v>1922</v>
      </c>
      <c r="L6"/>
      <c r="M6" t="s">
        <v>1922</v>
      </c>
    </row>
    <row r="7" spans="1:13" x14ac:dyDescent="0.35">
      <c r="A7" s="122" t="s">
        <v>1923</v>
      </c>
      <c r="B7" s="156">
        <f>B6/B10</f>
        <v>0.77164372533233849</v>
      </c>
      <c r="D7" s="122" t="s">
        <v>1924</v>
      </c>
      <c r="E7" s="155">
        <v>101045.3</v>
      </c>
      <c r="F7" t="s">
        <v>1925</v>
      </c>
      <c r="I7" s="136">
        <v>2</v>
      </c>
      <c r="J7" t="s">
        <v>1926</v>
      </c>
      <c r="L7"/>
      <c r="M7" t="s">
        <v>1926</v>
      </c>
    </row>
    <row r="8" spans="1:13" x14ac:dyDescent="0.35">
      <c r="A8" s="122" t="s">
        <v>1927</v>
      </c>
      <c r="B8" s="154">
        <v>23259</v>
      </c>
      <c r="D8" s="122" t="s">
        <v>1928</v>
      </c>
      <c r="E8" s="157">
        <f>(B16*6)+(B19*3)</f>
        <v>306885</v>
      </c>
      <c r="I8" s="136">
        <v>3</v>
      </c>
      <c r="J8" t="s">
        <v>1929</v>
      </c>
      <c r="L8"/>
      <c r="M8" t="s">
        <v>1929</v>
      </c>
    </row>
    <row r="9" spans="1:13" x14ac:dyDescent="0.35">
      <c r="A9" s="122" t="s">
        <v>1930</v>
      </c>
      <c r="B9" s="156">
        <f>B8/B10</f>
        <v>0.22835627466766156</v>
      </c>
      <c r="E9" s="158"/>
    </row>
    <row r="10" spans="1:13" x14ac:dyDescent="0.35">
      <c r="A10" s="122" t="s">
        <v>1931</v>
      </c>
      <c r="B10" s="154">
        <f>B6+B8</f>
        <v>101854</v>
      </c>
    </row>
    <row r="11" spans="1:13" x14ac:dyDescent="0.35">
      <c r="A11" s="122" t="s">
        <v>1932</v>
      </c>
      <c r="B11" s="154">
        <f>E7/1.75</f>
        <v>57740.171428571433</v>
      </c>
    </row>
    <row r="14" spans="1:13" x14ac:dyDescent="0.35">
      <c r="A14" s="159" t="s">
        <v>1933</v>
      </c>
      <c r="B14" s="159"/>
      <c r="D14" s="160" t="s">
        <v>1934</v>
      </c>
      <c r="E14" s="160"/>
    </row>
    <row r="15" spans="1:13" x14ac:dyDescent="0.35">
      <c r="A15" s="159" t="s">
        <v>1935</v>
      </c>
      <c r="B15" s="159">
        <f>B21*B7</f>
        <v>44554.840982470712</v>
      </c>
      <c r="D15" s="161">
        <v>2022</v>
      </c>
      <c r="E15" s="162">
        <f>E7</f>
        <v>101045.3</v>
      </c>
    </row>
    <row r="16" spans="1:13" x14ac:dyDescent="0.35">
      <c r="A16" s="159" t="s">
        <v>1936</v>
      </c>
      <c r="B16" s="163">
        <v>44555</v>
      </c>
      <c r="D16" s="160" t="s">
        <v>1937</v>
      </c>
      <c r="E16" s="164">
        <f>E8*0.4</f>
        <v>122754</v>
      </c>
    </row>
    <row r="17" spans="1:5" x14ac:dyDescent="0.35">
      <c r="A17" s="159" t="s">
        <v>1938</v>
      </c>
      <c r="B17" s="159">
        <f>B15/B21</f>
        <v>0.77164372533233849</v>
      </c>
      <c r="D17" s="160" t="s">
        <v>1939</v>
      </c>
      <c r="E17" s="164">
        <f>E8*0.2</f>
        <v>61377</v>
      </c>
    </row>
    <row r="18" spans="1:5" x14ac:dyDescent="0.35">
      <c r="A18" s="159" t="s">
        <v>1940</v>
      </c>
      <c r="B18" s="159">
        <f>B21*B9</f>
        <v>13185.330446100723</v>
      </c>
      <c r="D18" s="160" t="s">
        <v>1941</v>
      </c>
      <c r="E18" s="164">
        <f>E8*0.2</f>
        <v>61377</v>
      </c>
    </row>
    <row r="19" spans="1:5" x14ac:dyDescent="0.35">
      <c r="A19" s="159" t="s">
        <v>1942</v>
      </c>
      <c r="B19" s="163">
        <v>13185</v>
      </c>
      <c r="D19" s="160" t="s">
        <v>1943</v>
      </c>
      <c r="E19" s="164">
        <f>E8*0.2</f>
        <v>61377</v>
      </c>
    </row>
    <row r="20" spans="1:5" x14ac:dyDescent="0.35">
      <c r="A20" s="159" t="s">
        <v>1944</v>
      </c>
      <c r="B20" s="159">
        <f>B18/B21</f>
        <v>0.22835627466766156</v>
      </c>
      <c r="D20" s="160" t="s">
        <v>1945</v>
      </c>
      <c r="E20" s="164">
        <f>SUM(E16:E19)</f>
        <v>306885</v>
      </c>
    </row>
    <row r="21" spans="1:5" x14ac:dyDescent="0.35">
      <c r="A21" s="159" t="s">
        <v>1946</v>
      </c>
      <c r="B21" s="163">
        <f>B11</f>
        <v>57740.171428571433</v>
      </c>
    </row>
    <row r="23" spans="1:5" x14ac:dyDescent="0.35">
      <c r="D23" t="s">
        <v>1947</v>
      </c>
    </row>
  </sheetData>
  <mergeCells count="1">
    <mergeCell ref="A1:M1"/>
  </mergeCell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AA5D4-3AC8-48BB-9EC1-A1E45074E1D5}">
  <sheetPr>
    <pageSetUpPr fitToPage="1"/>
  </sheetPr>
  <dimension ref="B1:K78"/>
  <sheetViews>
    <sheetView tabSelected="1" zoomScaleNormal="100" workbookViewId="0">
      <selection activeCell="B1" sqref="B1"/>
    </sheetView>
  </sheetViews>
  <sheetFormatPr defaultRowHeight="14.5" x14ac:dyDescent="0.35"/>
  <cols>
    <col min="1" max="1" width="2.453125" customWidth="1"/>
    <col min="2" max="2" width="14.81640625" customWidth="1"/>
    <col min="3" max="3" width="42.453125" customWidth="1"/>
    <col min="4" max="4" width="20.1796875" bestFit="1" customWidth="1"/>
    <col min="5" max="6" width="13.54296875" bestFit="1" customWidth="1"/>
    <col min="7" max="8" width="13.54296875" customWidth="1"/>
    <col min="9" max="9" width="14" style="4" bestFit="1" customWidth="1"/>
    <col min="10" max="10" width="39" style="4" customWidth="1"/>
    <col min="11" max="11" width="23" customWidth="1"/>
    <col min="12" max="12" width="12.81640625" customWidth="1"/>
    <col min="13" max="13" width="10.81640625" bestFit="1" customWidth="1"/>
    <col min="14" max="14" width="10.81640625" customWidth="1"/>
    <col min="15" max="15" width="11.81640625" customWidth="1"/>
    <col min="16" max="16" width="13.54296875" customWidth="1"/>
    <col min="17" max="17" width="12.1796875" customWidth="1"/>
  </cols>
  <sheetData>
    <row r="1" spans="2:11" x14ac:dyDescent="0.35">
      <c r="K1" s="4"/>
    </row>
    <row r="2" spans="2:11" ht="16.5" x14ac:dyDescent="0.4">
      <c r="B2" s="144" t="s">
        <v>1948</v>
      </c>
      <c r="G2" s="114"/>
      <c r="H2" s="114"/>
      <c r="I2" s="114"/>
    </row>
    <row r="3" spans="2:11" ht="15" x14ac:dyDescent="0.35">
      <c r="B3" s="139"/>
      <c r="G3" s="114"/>
      <c r="H3" s="114"/>
      <c r="I3" s="236"/>
    </row>
    <row r="4" spans="2:11" ht="14.5" customHeight="1" x14ac:dyDescent="0.35">
      <c r="B4" s="139"/>
    </row>
    <row r="5" spans="2:11" s="4" customFormat="1" ht="43.5" x14ac:dyDescent="0.35">
      <c r="B5" s="181" t="s">
        <v>1949</v>
      </c>
      <c r="C5" s="181" t="s">
        <v>1950</v>
      </c>
      <c r="D5" s="182" t="s">
        <v>1951</v>
      </c>
      <c r="E5" s="182" t="s">
        <v>1952</v>
      </c>
      <c r="F5" s="182" t="s">
        <v>1953</v>
      </c>
      <c r="G5" s="182" t="s">
        <v>1954</v>
      </c>
      <c r="H5" s="182" t="s">
        <v>1955</v>
      </c>
      <c r="I5" s="142" t="s">
        <v>1956</v>
      </c>
      <c r="J5" s="142" t="s">
        <v>1957</v>
      </c>
      <c r="K5" s="182" t="s">
        <v>1958</v>
      </c>
    </row>
    <row r="6" spans="2:11" x14ac:dyDescent="0.35">
      <c r="B6" s="121" t="s">
        <v>8</v>
      </c>
      <c r="C6" s="121" t="s">
        <v>1959</v>
      </c>
      <c r="D6" s="180">
        <v>14187.140000000001</v>
      </c>
      <c r="E6" s="180">
        <v>14187.140000000001</v>
      </c>
      <c r="F6" s="132">
        <v>14187.140000000001</v>
      </c>
      <c r="G6" s="132">
        <v>17449.88</v>
      </c>
      <c r="H6" s="132">
        <v>-3262.74</v>
      </c>
      <c r="I6" s="141">
        <v>-3262.74</v>
      </c>
      <c r="J6" s="131"/>
      <c r="K6" s="131" t="s">
        <v>1960</v>
      </c>
    </row>
    <row r="7" spans="2:11" x14ac:dyDescent="0.35">
      <c r="B7" s="121" t="s">
        <v>8</v>
      </c>
      <c r="C7" s="121" t="s">
        <v>415</v>
      </c>
      <c r="D7" s="180">
        <v>83805.37000000001</v>
      </c>
      <c r="E7" s="180">
        <v>83805.37000000001</v>
      </c>
      <c r="F7" s="223">
        <v>83805.37000000001</v>
      </c>
      <c r="G7" s="223">
        <v>74785.2</v>
      </c>
      <c r="H7" s="132">
        <v>9020.1700000000128</v>
      </c>
      <c r="I7" s="141">
        <v>9020.1700000000128</v>
      </c>
      <c r="J7" s="131"/>
      <c r="K7" s="131"/>
    </row>
    <row r="8" spans="2:11" x14ac:dyDescent="0.35">
      <c r="B8" s="121" t="s">
        <v>8</v>
      </c>
      <c r="C8" s="121" t="s">
        <v>556</v>
      </c>
      <c r="D8" s="180">
        <v>35519.770000000004</v>
      </c>
      <c r="E8" s="180">
        <v>35261.42</v>
      </c>
      <c r="F8" s="223">
        <v>35261.42</v>
      </c>
      <c r="G8" s="223">
        <v>15779.8</v>
      </c>
      <c r="H8" s="132">
        <v>19481.62</v>
      </c>
      <c r="I8" s="141">
        <v>19481.62</v>
      </c>
      <c r="J8" s="131"/>
      <c r="K8" s="131"/>
    </row>
    <row r="9" spans="2:11" x14ac:dyDescent="0.35">
      <c r="B9" s="121" t="s">
        <v>8</v>
      </c>
      <c r="C9" s="121" t="s">
        <v>1001</v>
      </c>
      <c r="D9" s="180">
        <v>78827.540000000008</v>
      </c>
      <c r="E9" s="180">
        <v>78827.540000000008</v>
      </c>
      <c r="F9" s="223">
        <v>78827.540000000008</v>
      </c>
      <c r="G9" s="223">
        <v>97355.839999999997</v>
      </c>
      <c r="H9" s="132">
        <v>-18528.299999999988</v>
      </c>
      <c r="I9" s="141">
        <v>-18528.299999999988</v>
      </c>
      <c r="J9" s="131"/>
      <c r="K9" s="235" t="s">
        <v>1960</v>
      </c>
    </row>
    <row r="10" spans="2:11" x14ac:dyDescent="0.35">
      <c r="B10" s="121" t="s">
        <v>19</v>
      </c>
      <c r="C10" s="121" t="s">
        <v>18</v>
      </c>
      <c r="D10" s="180">
        <v>79307.87999999999</v>
      </c>
      <c r="E10" s="180">
        <v>79307.87999999999</v>
      </c>
      <c r="F10" s="223">
        <v>79307.87999999999</v>
      </c>
      <c r="G10" s="223">
        <v>243217.27999999997</v>
      </c>
      <c r="H10" s="132">
        <v>-163909.39999999997</v>
      </c>
      <c r="I10" s="141">
        <v>-163909.39999999997</v>
      </c>
      <c r="J10" s="131"/>
      <c r="K10" s="131" t="s">
        <v>1961</v>
      </c>
    </row>
    <row r="11" spans="2:11" x14ac:dyDescent="0.35">
      <c r="B11" s="121" t="s">
        <v>19</v>
      </c>
      <c r="C11" s="121" t="s">
        <v>23</v>
      </c>
      <c r="D11" s="180">
        <v>12655133.000000006</v>
      </c>
      <c r="E11" s="180">
        <v>12655133.000000006</v>
      </c>
      <c r="F11" s="223">
        <v>12655133.000000006</v>
      </c>
      <c r="G11" s="223">
        <v>13508174</v>
      </c>
      <c r="H11" s="132">
        <v>-853040.99999999441</v>
      </c>
      <c r="I11" s="141">
        <v>-853040.99999999441</v>
      </c>
      <c r="J11" s="131"/>
      <c r="K11" s="131" t="s">
        <v>1960</v>
      </c>
    </row>
    <row r="12" spans="2:11" x14ac:dyDescent="0.35">
      <c r="B12" s="121" t="s">
        <v>19</v>
      </c>
      <c r="C12" s="121" t="s">
        <v>26</v>
      </c>
      <c r="D12" s="180">
        <v>149371.94999999998</v>
      </c>
      <c r="E12" s="180">
        <v>149371.94999999998</v>
      </c>
      <c r="F12" s="223">
        <v>149371.94999999998</v>
      </c>
      <c r="G12" s="223">
        <v>132194.79999999999</v>
      </c>
      <c r="H12" s="132">
        <v>17177.149999999994</v>
      </c>
      <c r="I12" s="141">
        <v>17177.149999999994</v>
      </c>
      <c r="J12" s="131"/>
      <c r="K12" s="131"/>
    </row>
    <row r="13" spans="2:11" x14ac:dyDescent="0.35">
      <c r="B13" s="121" t="s">
        <v>19</v>
      </c>
      <c r="C13" s="121" t="s">
        <v>25</v>
      </c>
      <c r="D13" s="180">
        <v>10472987.479999993</v>
      </c>
      <c r="E13" s="180">
        <v>10472987.479999993</v>
      </c>
      <c r="F13" s="223">
        <v>10472987.479999993</v>
      </c>
      <c r="G13" s="223">
        <v>9675428.0899999999</v>
      </c>
      <c r="H13" s="132">
        <v>797559.38999999315</v>
      </c>
      <c r="I13" s="141">
        <v>797559.38999999315</v>
      </c>
      <c r="J13" s="131"/>
      <c r="K13" s="131"/>
    </row>
    <row r="14" spans="2:11" x14ac:dyDescent="0.35">
      <c r="B14" s="121" t="s">
        <v>19</v>
      </c>
      <c r="C14" s="121" t="s">
        <v>32</v>
      </c>
      <c r="D14" s="180">
        <v>1132619.71</v>
      </c>
      <c r="E14" s="180">
        <v>1132619.71</v>
      </c>
      <c r="F14" s="223">
        <v>1132619.71</v>
      </c>
      <c r="G14" s="223">
        <v>1031690.3</v>
      </c>
      <c r="H14" s="132">
        <v>100929.40999999992</v>
      </c>
      <c r="I14" s="141">
        <v>100929.40999999992</v>
      </c>
      <c r="J14" s="131"/>
      <c r="K14" s="131"/>
    </row>
    <row r="15" spans="2:11" x14ac:dyDescent="0.35">
      <c r="B15" s="121" t="s">
        <v>19</v>
      </c>
      <c r="C15" s="121" t="s">
        <v>28</v>
      </c>
      <c r="D15" s="180">
        <v>184188.24</v>
      </c>
      <c r="E15" s="180">
        <v>184188.24</v>
      </c>
      <c r="F15" s="223">
        <v>184188.24</v>
      </c>
      <c r="G15" s="223">
        <v>356558.13</v>
      </c>
      <c r="H15" s="132">
        <v>-172369.89</v>
      </c>
      <c r="I15" s="141">
        <v>-172369.89</v>
      </c>
      <c r="J15" s="131"/>
      <c r="K15" s="235" t="s">
        <v>1961</v>
      </c>
    </row>
    <row r="16" spans="2:11" x14ac:dyDescent="0.35">
      <c r="B16" s="121" t="s">
        <v>19</v>
      </c>
      <c r="C16" s="121" t="s">
        <v>21</v>
      </c>
      <c r="D16" s="180">
        <v>3867592.5900000008</v>
      </c>
      <c r="E16" s="180">
        <v>3867592.5900000008</v>
      </c>
      <c r="F16" s="223">
        <v>3867592.5900000008</v>
      </c>
      <c r="G16" s="223">
        <v>3233117.06</v>
      </c>
      <c r="H16" s="132">
        <v>634475.53000000073</v>
      </c>
      <c r="I16" s="141">
        <v>634475.53000000073</v>
      </c>
      <c r="J16" s="131"/>
      <c r="K16" s="131"/>
    </row>
    <row r="17" spans="2:11" x14ac:dyDescent="0.35">
      <c r="B17" s="121" t="s">
        <v>19</v>
      </c>
      <c r="C17" s="121" t="s">
        <v>35</v>
      </c>
      <c r="D17" s="180">
        <v>341051.85000000003</v>
      </c>
      <c r="E17" s="180">
        <v>341051.85000000003</v>
      </c>
      <c r="F17" s="223">
        <v>341051.85000000003</v>
      </c>
      <c r="G17" s="223">
        <v>70002.58</v>
      </c>
      <c r="H17" s="132">
        <v>271049.27</v>
      </c>
      <c r="I17" s="141">
        <v>271049.27</v>
      </c>
      <c r="J17" s="131"/>
      <c r="K17" s="131"/>
    </row>
    <row r="18" spans="2:11" x14ac:dyDescent="0.35">
      <c r="B18" s="121" t="s">
        <v>8</v>
      </c>
      <c r="C18" s="121" t="s">
        <v>1962</v>
      </c>
      <c r="D18" s="180">
        <v>42600.36</v>
      </c>
      <c r="E18" s="180">
        <v>42600.36</v>
      </c>
      <c r="F18" s="223">
        <v>42600.36</v>
      </c>
      <c r="G18" s="224">
        <v>0</v>
      </c>
      <c r="H18" s="224">
        <v>0</v>
      </c>
      <c r="I18" s="141">
        <v>42600.36</v>
      </c>
      <c r="J18" s="131"/>
      <c r="K18" s="131"/>
    </row>
    <row r="19" spans="2:11" x14ac:dyDescent="0.35">
      <c r="B19" s="121" t="s">
        <v>8</v>
      </c>
      <c r="C19" s="121" t="s">
        <v>1963</v>
      </c>
      <c r="D19" s="180">
        <v>14602.5</v>
      </c>
      <c r="E19" s="180">
        <v>9112.8900000000012</v>
      </c>
      <c r="F19" s="223">
        <v>9112.8900000000012</v>
      </c>
      <c r="G19" s="224">
        <v>0</v>
      </c>
      <c r="H19" s="224">
        <v>0</v>
      </c>
      <c r="I19" s="141">
        <v>9112.8900000000012</v>
      </c>
      <c r="J19" s="131"/>
      <c r="K19" s="131"/>
    </row>
    <row r="20" spans="2:11" x14ac:dyDescent="0.35">
      <c r="B20" s="121" t="s">
        <v>8</v>
      </c>
      <c r="C20" s="121" t="s">
        <v>289</v>
      </c>
      <c r="D20" s="180">
        <v>22085.47</v>
      </c>
      <c r="E20" s="180">
        <v>22085.47</v>
      </c>
      <c r="F20" s="223">
        <v>22085.47</v>
      </c>
      <c r="G20" s="224">
        <v>0</v>
      </c>
      <c r="H20" s="224">
        <v>0</v>
      </c>
      <c r="I20" s="141">
        <v>22085.47</v>
      </c>
      <c r="J20" s="131"/>
      <c r="K20" s="131"/>
    </row>
    <row r="21" spans="2:11" x14ac:dyDescent="0.35">
      <c r="B21" s="121" t="s">
        <v>8</v>
      </c>
      <c r="C21" s="121" t="s">
        <v>297</v>
      </c>
      <c r="D21" s="180">
        <v>10961.61</v>
      </c>
      <c r="E21" s="180">
        <v>10961.61</v>
      </c>
      <c r="F21" s="223">
        <v>10961.61</v>
      </c>
      <c r="G21" s="224">
        <v>0</v>
      </c>
      <c r="H21" s="224">
        <v>0</v>
      </c>
      <c r="I21" s="141">
        <v>10961.61</v>
      </c>
      <c r="J21" s="131"/>
      <c r="K21" s="131"/>
    </row>
    <row r="22" spans="2:11" x14ac:dyDescent="0.35">
      <c r="B22" s="121" t="s">
        <v>8</v>
      </c>
      <c r="C22" s="121" t="s">
        <v>1964</v>
      </c>
      <c r="D22" s="180">
        <v>44378.62</v>
      </c>
      <c r="E22" s="180">
        <v>44378.62</v>
      </c>
      <c r="F22" s="223">
        <v>44378.62</v>
      </c>
      <c r="G22" s="224">
        <v>0</v>
      </c>
      <c r="H22" s="224">
        <v>0</v>
      </c>
      <c r="I22" s="141">
        <v>44378.62</v>
      </c>
      <c r="J22" s="131"/>
      <c r="K22" s="131"/>
    </row>
    <row r="23" spans="2:11" x14ac:dyDescent="0.35">
      <c r="B23" s="121" t="s">
        <v>8</v>
      </c>
      <c r="C23" s="121" t="s">
        <v>459</v>
      </c>
      <c r="D23" s="180">
        <v>12103.85</v>
      </c>
      <c r="E23" s="180">
        <v>12103.85</v>
      </c>
      <c r="F23" s="223">
        <v>12103.85</v>
      </c>
      <c r="G23" s="224">
        <v>0</v>
      </c>
      <c r="H23" s="224">
        <v>0</v>
      </c>
      <c r="I23" s="141">
        <v>12103.85</v>
      </c>
      <c r="J23" s="131"/>
      <c r="K23" s="131"/>
    </row>
    <row r="24" spans="2:11" x14ac:dyDescent="0.35">
      <c r="B24" s="121" t="s">
        <v>8</v>
      </c>
      <c r="C24" s="121" t="s">
        <v>1965</v>
      </c>
      <c r="D24" s="180">
        <v>14888.060000000001</v>
      </c>
      <c r="E24" s="180">
        <v>14888.060000000001</v>
      </c>
      <c r="F24" s="223">
        <v>14888.060000000001</v>
      </c>
      <c r="G24" s="224">
        <v>0</v>
      </c>
      <c r="H24" s="224">
        <v>0</v>
      </c>
      <c r="I24" s="141">
        <v>14888.060000000001</v>
      </c>
      <c r="J24" s="131"/>
      <c r="K24" s="131"/>
    </row>
    <row r="25" spans="2:11" x14ac:dyDescent="0.35">
      <c r="B25" s="121" t="s">
        <v>8</v>
      </c>
      <c r="C25" s="121" t="s">
        <v>1966</v>
      </c>
      <c r="D25" s="180">
        <v>15679.84</v>
      </c>
      <c r="E25" s="180">
        <v>15679.84</v>
      </c>
      <c r="F25" s="223">
        <v>15679.84</v>
      </c>
      <c r="G25" s="224">
        <v>0</v>
      </c>
      <c r="H25" s="224">
        <v>0</v>
      </c>
      <c r="I25" s="141">
        <v>15679.84</v>
      </c>
      <c r="J25" s="131"/>
      <c r="K25" s="131"/>
    </row>
    <row r="26" spans="2:11" x14ac:dyDescent="0.35">
      <c r="B26" s="121" t="s">
        <v>8</v>
      </c>
      <c r="C26" s="121" t="s">
        <v>1967</v>
      </c>
      <c r="D26" s="180">
        <v>15666.86</v>
      </c>
      <c r="E26" s="180">
        <v>15666.86</v>
      </c>
      <c r="F26" s="223">
        <v>15666.86</v>
      </c>
      <c r="G26" s="224">
        <v>0</v>
      </c>
      <c r="H26" s="224">
        <v>0</v>
      </c>
      <c r="I26" s="141">
        <v>15666.86</v>
      </c>
      <c r="J26" s="131"/>
      <c r="K26" s="131"/>
    </row>
    <row r="27" spans="2:11" x14ac:dyDescent="0.35">
      <c r="B27" s="121" t="s">
        <v>8</v>
      </c>
      <c r="C27" s="121" t="s">
        <v>1968</v>
      </c>
      <c r="D27" s="180">
        <v>24331.010000000002</v>
      </c>
      <c r="E27" s="180">
        <v>24331.010000000002</v>
      </c>
      <c r="F27" s="223">
        <v>24331.010000000002</v>
      </c>
      <c r="G27" s="224">
        <v>0</v>
      </c>
      <c r="H27" s="224">
        <v>0</v>
      </c>
      <c r="I27" s="141">
        <v>24331.010000000002</v>
      </c>
      <c r="J27" s="131"/>
      <c r="K27" s="131"/>
    </row>
    <row r="28" spans="2:11" x14ac:dyDescent="0.35">
      <c r="B28" s="121" t="s">
        <v>8</v>
      </c>
      <c r="C28" s="121" t="s">
        <v>530</v>
      </c>
      <c r="D28" s="180">
        <v>17600.88</v>
      </c>
      <c r="E28" s="180">
        <v>17600.88</v>
      </c>
      <c r="F28" s="223">
        <v>17600.88</v>
      </c>
      <c r="G28" s="224">
        <v>0</v>
      </c>
      <c r="H28" s="224">
        <v>0</v>
      </c>
      <c r="I28" s="141">
        <v>17600.88</v>
      </c>
      <c r="J28" s="131"/>
      <c r="K28" s="131"/>
    </row>
    <row r="29" spans="2:11" x14ac:dyDescent="0.35">
      <c r="B29" s="121" t="s">
        <v>8</v>
      </c>
      <c r="C29" s="121" t="s">
        <v>1969</v>
      </c>
      <c r="D29" s="180">
        <v>16322.35</v>
      </c>
      <c r="E29" s="180">
        <v>16322.35</v>
      </c>
      <c r="F29" s="223">
        <v>16322.35</v>
      </c>
      <c r="G29" s="224">
        <v>0</v>
      </c>
      <c r="H29" s="224">
        <v>0</v>
      </c>
      <c r="I29" s="141">
        <v>16322.35</v>
      </c>
      <c r="J29" s="131"/>
      <c r="K29" s="131"/>
    </row>
    <row r="30" spans="2:11" x14ac:dyDescent="0.35">
      <c r="B30" s="121" t="s">
        <v>8</v>
      </c>
      <c r="C30" s="121" t="s">
        <v>590</v>
      </c>
      <c r="D30" s="180">
        <v>84616.62000000001</v>
      </c>
      <c r="E30" s="180">
        <v>68973.350000000006</v>
      </c>
      <c r="F30" s="223">
        <v>68973.350000000006</v>
      </c>
      <c r="G30" s="224">
        <v>0</v>
      </c>
      <c r="H30" s="224">
        <v>0</v>
      </c>
      <c r="I30" s="141">
        <v>68973.350000000006</v>
      </c>
      <c r="J30" s="131"/>
      <c r="K30" s="131"/>
    </row>
    <row r="31" spans="2:11" x14ac:dyDescent="0.35">
      <c r="B31" s="121" t="s">
        <v>8</v>
      </c>
      <c r="C31" s="121" t="s">
        <v>1970</v>
      </c>
      <c r="D31" s="180">
        <v>14784.220000000001</v>
      </c>
      <c r="E31" s="180">
        <v>14784.220000000001</v>
      </c>
      <c r="F31" s="223">
        <v>14784.220000000001</v>
      </c>
      <c r="G31" s="224">
        <v>0</v>
      </c>
      <c r="H31" s="224">
        <v>0</v>
      </c>
      <c r="I31" s="141">
        <v>14784.220000000001</v>
      </c>
      <c r="J31" s="131"/>
      <c r="K31" s="131"/>
    </row>
    <row r="32" spans="2:11" x14ac:dyDescent="0.35">
      <c r="B32" s="121" t="s">
        <v>8</v>
      </c>
      <c r="C32" s="121" t="s">
        <v>1971</v>
      </c>
      <c r="D32" s="180">
        <v>17153.07</v>
      </c>
      <c r="E32" s="180">
        <v>17153.07</v>
      </c>
      <c r="F32" s="223">
        <v>17153.07</v>
      </c>
      <c r="G32" s="224">
        <v>0</v>
      </c>
      <c r="H32" s="224">
        <v>0</v>
      </c>
      <c r="I32" s="141">
        <v>17153.07</v>
      </c>
      <c r="J32" s="131"/>
      <c r="K32" s="131"/>
    </row>
    <row r="33" spans="2:11" x14ac:dyDescent="0.35">
      <c r="B33" s="121" t="s">
        <v>8</v>
      </c>
      <c r="C33" s="121" t="s">
        <v>1972</v>
      </c>
      <c r="D33" s="180">
        <v>61213.68</v>
      </c>
      <c r="E33" s="180">
        <v>61213.68</v>
      </c>
      <c r="F33" s="223">
        <v>61213.68</v>
      </c>
      <c r="G33" s="224">
        <v>0</v>
      </c>
      <c r="H33" s="224">
        <v>0</v>
      </c>
      <c r="I33" s="141">
        <v>61213.68</v>
      </c>
      <c r="J33" s="131"/>
      <c r="K33" s="131"/>
    </row>
    <row r="34" spans="2:11" x14ac:dyDescent="0.35">
      <c r="B34" s="121" t="s">
        <v>8</v>
      </c>
      <c r="C34" s="121" t="s">
        <v>1973</v>
      </c>
      <c r="D34" s="180">
        <v>57442.990000000005</v>
      </c>
      <c r="E34" s="180">
        <v>57442.990000000005</v>
      </c>
      <c r="F34" s="223">
        <v>57442.990000000005</v>
      </c>
      <c r="G34" s="224">
        <v>0</v>
      </c>
      <c r="H34" s="224">
        <v>0</v>
      </c>
      <c r="I34" s="141">
        <v>57442.990000000005</v>
      </c>
      <c r="J34" s="131"/>
      <c r="K34" s="131"/>
    </row>
    <row r="35" spans="2:11" x14ac:dyDescent="0.35">
      <c r="B35" s="121" t="s">
        <v>8</v>
      </c>
      <c r="C35" s="121" t="s">
        <v>757</v>
      </c>
      <c r="D35" s="180">
        <v>18172</v>
      </c>
      <c r="E35" s="180">
        <v>18172</v>
      </c>
      <c r="F35" s="223">
        <v>18172</v>
      </c>
      <c r="G35" s="224">
        <v>0</v>
      </c>
      <c r="H35" s="224">
        <v>0</v>
      </c>
      <c r="I35" s="141">
        <v>18172</v>
      </c>
      <c r="J35" s="131"/>
      <c r="K35" s="131"/>
    </row>
    <row r="36" spans="2:11" x14ac:dyDescent="0.35">
      <c r="B36" s="121" t="s">
        <v>8</v>
      </c>
      <c r="C36" s="121" t="s">
        <v>1974</v>
      </c>
      <c r="D36" s="180">
        <v>15472.16</v>
      </c>
      <c r="E36" s="180">
        <v>15472.16</v>
      </c>
      <c r="F36" s="223">
        <v>15472.16</v>
      </c>
      <c r="G36" s="224">
        <v>0</v>
      </c>
      <c r="H36" s="224">
        <v>0</v>
      </c>
      <c r="I36" s="141">
        <v>15472.16</v>
      </c>
      <c r="J36" s="131"/>
      <c r="K36" s="131"/>
    </row>
    <row r="37" spans="2:11" x14ac:dyDescent="0.35">
      <c r="B37" s="121" t="s">
        <v>8</v>
      </c>
      <c r="C37" s="121" t="s">
        <v>1975</v>
      </c>
      <c r="D37" s="180">
        <v>11136.84</v>
      </c>
      <c r="E37" s="180">
        <v>4240.8</v>
      </c>
      <c r="F37" s="223">
        <v>4240.8</v>
      </c>
      <c r="G37" s="224">
        <v>0</v>
      </c>
      <c r="H37" s="224">
        <v>0</v>
      </c>
      <c r="I37" s="141">
        <v>4240.8</v>
      </c>
      <c r="J37" s="131"/>
      <c r="K37" s="131"/>
    </row>
    <row r="38" spans="2:11" x14ac:dyDescent="0.35">
      <c r="B38" s="121" t="s">
        <v>8</v>
      </c>
      <c r="C38" s="121" t="s">
        <v>1976</v>
      </c>
      <c r="D38" s="180">
        <v>21027.600000000002</v>
      </c>
      <c r="E38" s="180">
        <v>21027.600000000002</v>
      </c>
      <c r="F38" s="223">
        <v>21027.600000000002</v>
      </c>
      <c r="G38" s="224">
        <v>0</v>
      </c>
      <c r="H38" s="224">
        <v>0</v>
      </c>
      <c r="I38" s="141">
        <v>21027.600000000002</v>
      </c>
      <c r="J38" s="131"/>
      <c r="K38" s="131"/>
    </row>
    <row r="39" spans="2:11" x14ac:dyDescent="0.35">
      <c r="B39" s="121" t="s">
        <v>8</v>
      </c>
      <c r="C39" s="121" t="s">
        <v>1977</v>
      </c>
      <c r="D39" s="180">
        <v>20488.93</v>
      </c>
      <c r="E39" s="180">
        <v>14661.07</v>
      </c>
      <c r="F39" s="223">
        <v>14661.07</v>
      </c>
      <c r="G39" s="224">
        <v>0</v>
      </c>
      <c r="H39" s="224">
        <v>0</v>
      </c>
      <c r="I39" s="141">
        <v>14661.07</v>
      </c>
      <c r="J39" s="131"/>
      <c r="K39" s="131"/>
    </row>
    <row r="40" spans="2:11" x14ac:dyDescent="0.35">
      <c r="B40" s="121" t="s">
        <v>8</v>
      </c>
      <c r="C40" s="121" t="s">
        <v>920</v>
      </c>
      <c r="D40" s="180">
        <v>17763.13</v>
      </c>
      <c r="E40" s="180">
        <v>17763.13</v>
      </c>
      <c r="F40" s="223">
        <v>17763.13</v>
      </c>
      <c r="G40" s="224">
        <v>0</v>
      </c>
      <c r="H40" s="224">
        <v>0</v>
      </c>
      <c r="I40" s="141">
        <v>17763.13</v>
      </c>
      <c r="J40" s="131"/>
      <c r="K40" s="131"/>
    </row>
    <row r="41" spans="2:11" x14ac:dyDescent="0.35">
      <c r="B41" s="121" t="s">
        <v>8</v>
      </c>
      <c r="C41" s="121" t="s">
        <v>1978</v>
      </c>
      <c r="D41" s="180">
        <v>33949.19</v>
      </c>
      <c r="E41" s="180">
        <v>30961.95</v>
      </c>
      <c r="F41" s="223">
        <v>30961.95</v>
      </c>
      <c r="G41" s="224">
        <v>0</v>
      </c>
      <c r="H41" s="224">
        <v>0</v>
      </c>
      <c r="I41" s="141">
        <v>30961.95</v>
      </c>
      <c r="J41" s="131"/>
      <c r="K41" s="131"/>
    </row>
    <row r="42" spans="2:11" x14ac:dyDescent="0.35">
      <c r="B42" s="121" t="s">
        <v>8</v>
      </c>
      <c r="C42" s="121" t="s">
        <v>1979</v>
      </c>
      <c r="D42" s="180">
        <v>14466.210000000001</v>
      </c>
      <c r="E42" s="180">
        <v>14466.210000000001</v>
      </c>
      <c r="F42" s="223">
        <v>14466.210000000001</v>
      </c>
      <c r="G42" s="224">
        <v>0</v>
      </c>
      <c r="H42" s="224">
        <v>0</v>
      </c>
      <c r="I42" s="141">
        <v>14466.210000000001</v>
      </c>
      <c r="J42" s="131"/>
      <c r="K42" s="131"/>
    </row>
    <row r="43" spans="2:11" x14ac:dyDescent="0.35">
      <c r="B43" s="121" t="s">
        <v>8</v>
      </c>
      <c r="C43" s="121" t="s">
        <v>1980</v>
      </c>
      <c r="D43" s="180">
        <v>59708</v>
      </c>
      <c r="E43" s="180">
        <v>59708</v>
      </c>
      <c r="F43" s="223">
        <v>59708</v>
      </c>
      <c r="G43" s="224">
        <v>0</v>
      </c>
      <c r="H43" s="224">
        <v>0</v>
      </c>
      <c r="I43" s="141">
        <v>59708</v>
      </c>
      <c r="J43" s="131"/>
      <c r="K43" s="131"/>
    </row>
    <row r="44" spans="2:11" x14ac:dyDescent="0.35">
      <c r="B44" s="121" t="s">
        <v>8</v>
      </c>
      <c r="C44" s="121" t="s">
        <v>1981</v>
      </c>
      <c r="D44" s="180">
        <v>20553.830000000002</v>
      </c>
      <c r="E44" s="180">
        <v>20553.830000000002</v>
      </c>
      <c r="F44" s="223">
        <v>20553.830000000002</v>
      </c>
      <c r="G44" s="224">
        <v>0</v>
      </c>
      <c r="H44" s="224">
        <v>0</v>
      </c>
      <c r="I44" s="141">
        <v>20553.830000000002</v>
      </c>
      <c r="J44" s="131"/>
      <c r="K44" s="131"/>
    </row>
    <row r="45" spans="2:11" x14ac:dyDescent="0.35">
      <c r="B45" s="121" t="s">
        <v>19</v>
      </c>
      <c r="C45" s="121" t="s">
        <v>44</v>
      </c>
      <c r="D45" s="180">
        <v>368613.31000000006</v>
      </c>
      <c r="E45" s="180">
        <v>167345.38</v>
      </c>
      <c r="F45" s="223">
        <v>167345.38</v>
      </c>
      <c r="G45" s="224">
        <v>0</v>
      </c>
      <c r="H45" s="224">
        <v>0</v>
      </c>
      <c r="I45" s="141">
        <v>167345.38</v>
      </c>
      <c r="J45" s="131"/>
      <c r="K45" s="131"/>
    </row>
    <row r="46" spans="2:11" x14ac:dyDescent="0.35">
      <c r="B46" s="121" t="s">
        <v>19</v>
      </c>
      <c r="C46" s="121" t="s">
        <v>1982</v>
      </c>
      <c r="D46" s="180">
        <v>260826.60999999996</v>
      </c>
      <c r="E46" s="180">
        <v>199145.41</v>
      </c>
      <c r="F46" s="223">
        <v>199145.41</v>
      </c>
      <c r="G46" s="224">
        <v>0</v>
      </c>
      <c r="H46" s="224">
        <v>0</v>
      </c>
      <c r="I46" s="141">
        <v>199145.41</v>
      </c>
      <c r="J46" s="131"/>
      <c r="K46" s="131"/>
    </row>
    <row r="47" spans="2:11" x14ac:dyDescent="0.35">
      <c r="B47" s="121" t="s">
        <v>19</v>
      </c>
      <c r="C47" s="121" t="s">
        <v>42</v>
      </c>
      <c r="D47" s="180">
        <v>24421.870000000003</v>
      </c>
      <c r="E47" s="180">
        <v>24421.870000000003</v>
      </c>
      <c r="F47" s="223">
        <v>24421.870000000003</v>
      </c>
      <c r="G47" s="224">
        <v>0</v>
      </c>
      <c r="H47" s="224">
        <v>0</v>
      </c>
      <c r="I47" s="141">
        <v>24421.870000000003</v>
      </c>
      <c r="J47" s="131"/>
      <c r="K47" s="131"/>
    </row>
    <row r="48" spans="2:11" x14ac:dyDescent="0.35">
      <c r="B48" s="121" t="s">
        <v>19</v>
      </c>
      <c r="C48" s="121" t="s">
        <v>1983</v>
      </c>
      <c r="D48" s="180">
        <v>112439.25</v>
      </c>
      <c r="E48" s="180">
        <v>112439.25</v>
      </c>
      <c r="F48" s="223">
        <v>112439.25</v>
      </c>
      <c r="G48" s="224">
        <v>0</v>
      </c>
      <c r="H48" s="224">
        <v>0</v>
      </c>
      <c r="I48" s="141">
        <v>112439.25</v>
      </c>
      <c r="J48" s="131"/>
      <c r="K48" s="131"/>
    </row>
    <row r="49" spans="2:11" x14ac:dyDescent="0.35">
      <c r="B49" s="121" t="s">
        <v>19</v>
      </c>
      <c r="C49" s="121" t="s">
        <v>1168</v>
      </c>
      <c r="D49" s="180">
        <v>378713.6100000001</v>
      </c>
      <c r="E49" s="180">
        <v>28234.01</v>
      </c>
      <c r="F49" s="223">
        <v>28234.01</v>
      </c>
      <c r="G49" s="224">
        <v>0</v>
      </c>
      <c r="H49" s="224">
        <v>0</v>
      </c>
      <c r="I49" s="141">
        <v>28234.01</v>
      </c>
      <c r="J49" s="131"/>
      <c r="K49" s="131"/>
    </row>
    <row r="50" spans="2:11" x14ac:dyDescent="0.35">
      <c r="B50" s="121" t="s">
        <v>19</v>
      </c>
      <c r="C50" s="121" t="s">
        <v>1171</v>
      </c>
      <c r="D50" s="180">
        <v>89414.89</v>
      </c>
      <c r="E50" s="180">
        <v>87430.44</v>
      </c>
      <c r="F50" s="223">
        <v>87430.44</v>
      </c>
      <c r="G50" s="224">
        <v>0</v>
      </c>
      <c r="H50" s="224">
        <v>0</v>
      </c>
      <c r="I50" s="141">
        <v>87430.44</v>
      </c>
      <c r="J50" s="131"/>
      <c r="K50" s="131"/>
    </row>
    <row r="51" spans="2:11" x14ac:dyDescent="0.35">
      <c r="B51" s="121" t="s">
        <v>8</v>
      </c>
      <c r="C51" s="121" t="s">
        <v>1984</v>
      </c>
      <c r="D51" s="180">
        <v>13090.33</v>
      </c>
      <c r="E51" s="224">
        <v>0</v>
      </c>
      <c r="F51" s="224">
        <v>0</v>
      </c>
      <c r="G51" s="224">
        <v>0</v>
      </c>
      <c r="H51" s="224">
        <v>0</v>
      </c>
      <c r="I51" s="221">
        <v>0</v>
      </c>
      <c r="J51" s="131" t="s">
        <v>1985</v>
      </c>
      <c r="K51" s="131"/>
    </row>
    <row r="52" spans="2:11" x14ac:dyDescent="0.35">
      <c r="B52" s="121" t="s">
        <v>8</v>
      </c>
      <c r="C52" s="121" t="s">
        <v>1986</v>
      </c>
      <c r="D52" s="180">
        <v>13427.810000000001</v>
      </c>
      <c r="E52" s="224">
        <v>0</v>
      </c>
      <c r="F52" s="224">
        <v>0</v>
      </c>
      <c r="G52" s="224">
        <v>0</v>
      </c>
      <c r="H52" s="224">
        <v>0</v>
      </c>
      <c r="I52" s="221">
        <v>0</v>
      </c>
      <c r="J52" s="131" t="s">
        <v>1985</v>
      </c>
      <c r="K52" s="131"/>
    </row>
    <row r="53" spans="2:11" x14ac:dyDescent="0.35">
      <c r="B53" s="121" t="s">
        <v>8</v>
      </c>
      <c r="C53" s="121" t="s">
        <v>1987</v>
      </c>
      <c r="D53" s="180">
        <v>14005.42</v>
      </c>
      <c r="E53" s="224">
        <v>0</v>
      </c>
      <c r="F53" s="224">
        <v>0</v>
      </c>
      <c r="G53" s="224">
        <v>0</v>
      </c>
      <c r="H53" s="224">
        <v>0</v>
      </c>
      <c r="I53" s="221">
        <v>0</v>
      </c>
      <c r="J53" s="131" t="s">
        <v>1985</v>
      </c>
      <c r="K53" s="131"/>
    </row>
    <row r="54" spans="2:11" x14ac:dyDescent="0.35">
      <c r="B54" s="121" t="s">
        <v>8</v>
      </c>
      <c r="C54" s="121" t="s">
        <v>12</v>
      </c>
      <c r="D54" s="224">
        <v>0</v>
      </c>
      <c r="E54" s="224">
        <v>0</v>
      </c>
      <c r="F54" s="224">
        <v>0</v>
      </c>
      <c r="G54" s="129">
        <v>13769.550000000001</v>
      </c>
      <c r="H54" s="132">
        <v>-13769.550000000001</v>
      </c>
      <c r="I54" s="221">
        <v>0</v>
      </c>
      <c r="J54" s="130" t="s">
        <v>1988</v>
      </c>
      <c r="K54" s="238" t="s">
        <v>1960</v>
      </c>
    </row>
    <row r="55" spans="2:11" x14ac:dyDescent="0.35">
      <c r="B55" s="121" t="s">
        <v>8</v>
      </c>
      <c r="C55" s="121" t="s">
        <v>7</v>
      </c>
      <c r="D55" s="224">
        <v>0</v>
      </c>
      <c r="E55" s="224">
        <v>0</v>
      </c>
      <c r="F55" s="224">
        <v>0</v>
      </c>
      <c r="G55" s="129">
        <v>12089.66</v>
      </c>
      <c r="H55" s="132">
        <v>-12089.66</v>
      </c>
      <c r="I55" s="222">
        <v>-12089.66</v>
      </c>
      <c r="J55" s="130" t="s">
        <v>1988</v>
      </c>
      <c r="K55" s="239" t="s">
        <v>1989</v>
      </c>
    </row>
    <row r="56" spans="2:11" x14ac:dyDescent="0.35">
      <c r="B56" s="121" t="s">
        <v>8</v>
      </c>
      <c r="C56" s="121" t="s">
        <v>67</v>
      </c>
      <c r="D56" s="224">
        <v>0</v>
      </c>
      <c r="E56" s="224">
        <v>0</v>
      </c>
      <c r="F56" s="224">
        <v>0</v>
      </c>
      <c r="G56" s="129">
        <v>34966.080000000002</v>
      </c>
      <c r="H56" s="132">
        <v>-34966.080000000002</v>
      </c>
      <c r="I56" s="221">
        <v>0</v>
      </c>
      <c r="J56" s="132" t="s">
        <v>1990</v>
      </c>
      <c r="K56" s="238" t="s">
        <v>1960</v>
      </c>
    </row>
    <row r="57" spans="2:11" x14ac:dyDescent="0.35">
      <c r="B57" s="121" t="s">
        <v>8</v>
      </c>
      <c r="C57" s="121" t="s">
        <v>63</v>
      </c>
      <c r="D57" s="224">
        <v>0</v>
      </c>
      <c r="E57" s="224">
        <v>0</v>
      </c>
      <c r="F57" s="224">
        <v>0</v>
      </c>
      <c r="G57" s="129">
        <v>11639.11</v>
      </c>
      <c r="H57" s="132">
        <v>-11639.11</v>
      </c>
      <c r="I57" s="221">
        <v>0</v>
      </c>
      <c r="J57" s="132" t="s">
        <v>1990</v>
      </c>
      <c r="K57" s="238" t="s">
        <v>1960</v>
      </c>
    </row>
    <row r="58" spans="2:11" x14ac:dyDescent="0.35">
      <c r="B58" s="121" t="s">
        <v>8</v>
      </c>
      <c r="C58" s="121" t="s">
        <v>56</v>
      </c>
      <c r="D58" s="224">
        <v>0</v>
      </c>
      <c r="E58" s="224">
        <v>0</v>
      </c>
      <c r="F58" s="224">
        <v>0</v>
      </c>
      <c r="G58" s="129">
        <v>11230.06</v>
      </c>
      <c r="H58" s="132">
        <v>-11230.06</v>
      </c>
      <c r="I58" s="221">
        <v>0</v>
      </c>
      <c r="J58" s="132" t="s">
        <v>1990</v>
      </c>
      <c r="K58" s="238" t="s">
        <v>1960</v>
      </c>
    </row>
    <row r="59" spans="2:11" x14ac:dyDescent="0.35">
      <c r="B59" s="121" t="s">
        <v>8</v>
      </c>
      <c r="C59" s="121" t="s">
        <v>50</v>
      </c>
      <c r="D59" s="224">
        <v>0</v>
      </c>
      <c r="E59" s="224">
        <v>0</v>
      </c>
      <c r="F59" s="224">
        <v>0</v>
      </c>
      <c r="G59" s="129">
        <v>25223.119999999999</v>
      </c>
      <c r="H59" s="132">
        <v>-25223.119999999999</v>
      </c>
      <c r="I59" s="221">
        <v>0</v>
      </c>
      <c r="J59" s="132" t="s">
        <v>1990</v>
      </c>
      <c r="K59" s="238" t="s">
        <v>1960</v>
      </c>
    </row>
    <row r="60" spans="2:11" x14ac:dyDescent="0.35">
      <c r="B60" s="121" t="s">
        <v>8</v>
      </c>
      <c r="C60" s="121" t="s">
        <v>51</v>
      </c>
      <c r="D60" s="224">
        <v>0</v>
      </c>
      <c r="E60" s="224">
        <v>0</v>
      </c>
      <c r="F60" s="224">
        <v>0</v>
      </c>
      <c r="G60" s="129">
        <v>16565.72</v>
      </c>
      <c r="H60" s="132">
        <v>-16565.72</v>
      </c>
      <c r="I60" s="221">
        <v>0</v>
      </c>
      <c r="J60" s="132" t="s">
        <v>1990</v>
      </c>
      <c r="K60" s="238" t="s">
        <v>1960</v>
      </c>
    </row>
    <row r="61" spans="2:11" x14ac:dyDescent="0.35">
      <c r="B61" s="121" t="s">
        <v>8</v>
      </c>
      <c r="C61" s="121" t="s">
        <v>45</v>
      </c>
      <c r="D61" s="224">
        <v>0</v>
      </c>
      <c r="E61" s="224">
        <v>0</v>
      </c>
      <c r="F61" s="224">
        <v>0</v>
      </c>
      <c r="G61" s="129">
        <v>10450.279999999999</v>
      </c>
      <c r="H61" s="132">
        <v>-10450.279999999999</v>
      </c>
      <c r="I61" s="221">
        <v>0</v>
      </c>
      <c r="J61" s="132" t="s">
        <v>1990</v>
      </c>
      <c r="K61" s="238" t="s">
        <v>1960</v>
      </c>
    </row>
    <row r="62" spans="2:11" x14ac:dyDescent="0.35">
      <c r="B62" s="121" t="s">
        <v>8</v>
      </c>
      <c r="C62" s="121" t="s">
        <v>71</v>
      </c>
      <c r="D62" s="224">
        <v>0</v>
      </c>
      <c r="E62" s="224">
        <v>0</v>
      </c>
      <c r="F62" s="224">
        <v>0</v>
      </c>
      <c r="G62" s="129">
        <v>22711.86</v>
      </c>
      <c r="H62" s="132">
        <v>-22711.86</v>
      </c>
      <c r="I62" s="222">
        <v>-22711.86</v>
      </c>
      <c r="J62" s="132" t="s">
        <v>1990</v>
      </c>
      <c r="K62" s="239" t="s">
        <v>1989</v>
      </c>
    </row>
    <row r="63" spans="2:11" x14ac:dyDescent="0.35">
      <c r="B63" s="121" t="s">
        <v>8</v>
      </c>
      <c r="C63" s="121" t="s">
        <v>49</v>
      </c>
      <c r="D63" s="224">
        <v>0</v>
      </c>
      <c r="E63" s="224">
        <v>0</v>
      </c>
      <c r="F63" s="224">
        <v>0</v>
      </c>
      <c r="G63" s="129">
        <v>62591.159999999996</v>
      </c>
      <c r="H63" s="132">
        <v>-62591.159999999996</v>
      </c>
      <c r="I63" s="222">
        <v>-62591.159999999996</v>
      </c>
      <c r="J63" s="132" t="s">
        <v>1990</v>
      </c>
      <c r="K63" s="239" t="s">
        <v>1989</v>
      </c>
    </row>
    <row r="64" spans="2:11" x14ac:dyDescent="0.35">
      <c r="B64" s="121" t="s">
        <v>19</v>
      </c>
      <c r="C64" s="121" t="s">
        <v>29</v>
      </c>
      <c r="D64" s="224">
        <v>0</v>
      </c>
      <c r="E64" s="224">
        <v>0</v>
      </c>
      <c r="F64" s="224">
        <v>0</v>
      </c>
      <c r="G64" s="129">
        <v>16579.48</v>
      </c>
      <c r="H64" s="132">
        <v>-16579.48</v>
      </c>
      <c r="I64" s="221">
        <v>0</v>
      </c>
      <c r="J64" s="130" t="s">
        <v>1988</v>
      </c>
      <c r="K64" s="132" t="s">
        <v>1960</v>
      </c>
    </row>
    <row r="65" spans="2:11" x14ac:dyDescent="0.35">
      <c r="B65" s="121" t="s">
        <v>19</v>
      </c>
      <c r="C65" s="121" t="s">
        <v>33</v>
      </c>
      <c r="D65" s="224">
        <v>0</v>
      </c>
      <c r="E65" s="224">
        <v>0</v>
      </c>
      <c r="F65" s="224">
        <v>0</v>
      </c>
      <c r="G65" s="129">
        <v>31487.05</v>
      </c>
      <c r="H65" s="132">
        <v>-31487.05</v>
      </c>
      <c r="I65" s="221">
        <v>0</v>
      </c>
      <c r="J65" s="130" t="s">
        <v>1988</v>
      </c>
      <c r="K65" s="132" t="s">
        <v>1960</v>
      </c>
    </row>
    <row r="66" spans="2:11" s="4" customFormat="1" x14ac:dyDescent="0.35">
      <c r="B66" s="205" t="s">
        <v>1874</v>
      </c>
      <c r="C66" s="205"/>
      <c r="D66" s="143">
        <v>31088715.499999993</v>
      </c>
      <c r="E66" s="143">
        <v>30395676.390000001</v>
      </c>
      <c r="F66" s="143">
        <v>30395676.390000001</v>
      </c>
      <c r="G66" s="143">
        <v>28725056.089999996</v>
      </c>
      <c r="H66" s="143">
        <v>369278.07999999949</v>
      </c>
      <c r="I66" s="143">
        <v>1842530.7499999993</v>
      </c>
      <c r="J66" s="143"/>
      <c r="K66" s="143"/>
    </row>
    <row r="67" spans="2:11" x14ac:dyDescent="0.35">
      <c r="D67" s="114"/>
      <c r="E67" s="114"/>
      <c r="F67" s="114"/>
      <c r="G67" s="114"/>
      <c r="H67" s="114"/>
      <c r="I67" s="114"/>
    </row>
    <row r="68" spans="2:11" ht="15" x14ac:dyDescent="0.35">
      <c r="B68" s="183" t="s">
        <v>1991</v>
      </c>
      <c r="C68" s="184"/>
      <c r="D68" s="185"/>
      <c r="E68" s="185"/>
      <c r="F68" s="185"/>
      <c r="G68" s="186"/>
      <c r="H68" s="187"/>
      <c r="I68" s="187"/>
      <c r="J68" s="186"/>
      <c r="K68" s="188"/>
    </row>
    <row r="69" spans="2:11" ht="15" x14ac:dyDescent="0.35">
      <c r="B69" s="189" t="s">
        <v>1992</v>
      </c>
      <c r="C69" s="190"/>
      <c r="D69" s="191"/>
      <c r="E69" s="191"/>
      <c r="F69" s="191"/>
      <c r="G69" s="192"/>
      <c r="H69" s="193"/>
      <c r="I69" s="193"/>
      <c r="J69" s="192"/>
      <c r="K69" s="194"/>
    </row>
    <row r="70" spans="2:11" ht="15" x14ac:dyDescent="0.35">
      <c r="B70" s="195" t="s">
        <v>1993</v>
      </c>
      <c r="C70" s="190"/>
      <c r="D70" s="191"/>
      <c r="E70" s="191"/>
      <c r="F70" s="191"/>
      <c r="G70" s="192"/>
      <c r="H70" s="193"/>
      <c r="I70" s="193"/>
      <c r="J70" s="192"/>
      <c r="K70" s="194"/>
    </row>
    <row r="71" spans="2:11" ht="15" x14ac:dyDescent="0.35">
      <c r="B71" s="195" t="s">
        <v>1994</v>
      </c>
      <c r="C71" s="190"/>
      <c r="D71" s="191"/>
      <c r="E71" s="191"/>
      <c r="F71" s="191"/>
      <c r="G71" s="192"/>
      <c r="H71" s="193"/>
      <c r="I71" s="193"/>
      <c r="J71" s="192"/>
      <c r="K71" s="194"/>
    </row>
    <row r="72" spans="2:11" ht="29.15" customHeight="1" x14ac:dyDescent="0.35">
      <c r="B72" s="241" t="s">
        <v>1995</v>
      </c>
      <c r="C72" s="242"/>
      <c r="D72" s="242"/>
      <c r="E72" s="242"/>
      <c r="F72" s="242"/>
      <c r="G72" s="242"/>
      <c r="H72" s="242"/>
      <c r="I72" s="242"/>
      <c r="J72" s="242"/>
      <c r="K72" s="243"/>
    </row>
    <row r="73" spans="2:11" x14ac:dyDescent="0.35">
      <c r="B73" s="241" t="s">
        <v>1996</v>
      </c>
      <c r="C73" s="242"/>
      <c r="D73" s="242"/>
      <c r="E73" s="242"/>
      <c r="F73" s="242"/>
      <c r="G73" s="242"/>
      <c r="H73" s="242"/>
      <c r="I73" s="242"/>
      <c r="J73" s="242"/>
      <c r="K73" s="243"/>
    </row>
    <row r="74" spans="2:11" ht="14.5" customHeight="1" x14ac:dyDescent="0.35">
      <c r="B74" s="241" t="s">
        <v>1997</v>
      </c>
      <c r="C74" s="242"/>
      <c r="D74" s="242"/>
      <c r="E74" s="242"/>
      <c r="F74" s="242"/>
      <c r="G74" s="242"/>
      <c r="H74" s="242"/>
      <c r="I74" s="242"/>
      <c r="J74" s="242"/>
      <c r="K74" s="243"/>
    </row>
    <row r="75" spans="2:11" x14ac:dyDescent="0.35">
      <c r="B75" s="241" t="s">
        <v>1998</v>
      </c>
      <c r="C75" s="242"/>
      <c r="D75" s="242"/>
      <c r="E75" s="242"/>
      <c r="F75" s="242"/>
      <c r="G75" s="242"/>
      <c r="H75" s="242"/>
      <c r="I75" s="242"/>
      <c r="J75" s="242"/>
      <c r="K75" s="243"/>
    </row>
    <row r="76" spans="2:11" ht="29.5" customHeight="1" x14ac:dyDescent="0.35">
      <c r="B76" s="241" t="s">
        <v>1999</v>
      </c>
      <c r="C76" s="242"/>
      <c r="D76" s="242"/>
      <c r="E76" s="242"/>
      <c r="F76" s="242"/>
      <c r="G76" s="242"/>
      <c r="H76" s="242"/>
      <c r="I76" s="242"/>
      <c r="J76" s="242"/>
      <c r="K76" s="243"/>
    </row>
    <row r="77" spans="2:11" x14ac:dyDescent="0.35">
      <c r="B77" s="195"/>
      <c r="C77" s="193"/>
      <c r="D77" s="191"/>
      <c r="E77" s="191"/>
      <c r="F77" s="191"/>
      <c r="G77" s="192"/>
      <c r="H77" s="193"/>
      <c r="I77" s="193"/>
      <c r="J77" s="192"/>
      <c r="K77" s="194"/>
    </row>
    <row r="78" spans="2:11" x14ac:dyDescent="0.35">
      <c r="B78" s="196"/>
      <c r="C78" s="197"/>
      <c r="D78" s="198"/>
      <c r="E78" s="198"/>
      <c r="F78" s="198"/>
      <c r="G78" s="199"/>
      <c r="H78" s="197"/>
      <c r="I78" s="197"/>
      <c r="J78" s="199"/>
      <c r="K78" s="200" t="s">
        <v>2000</v>
      </c>
    </row>
  </sheetData>
  <mergeCells count="5">
    <mergeCell ref="B72:K72"/>
    <mergeCell ref="B73:K73"/>
    <mergeCell ref="B74:K74"/>
    <mergeCell ref="B76:K76"/>
    <mergeCell ref="B75:K75"/>
  </mergeCells>
  <printOptions horizontalCentered="1"/>
  <pageMargins left="0.70866141732283472" right="0.70866141732283472" top="0.74803149606299213" bottom="0.74803149606299213" header="0.31496062992125984" footer="0.31496062992125984"/>
  <pageSetup paperSize="9" scale="62" fitToHeight="0" orientation="landscape" r:id="rId1"/>
  <headerFooter>
    <oddHeader>&amp;C&amp;"Calibri"&amp;10&amp;KFF0000OFFICIAL&amp;1#</oddHeader>
    <oddFooter>&amp;C&amp;1#&amp;"Calibri"&amp;10&amp;KFF0000OFFICIAL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99C9B-0E01-4000-9291-A77869329EF5}">
  <sheetPr>
    <pageSetUpPr fitToPage="1"/>
  </sheetPr>
  <dimension ref="B2:J41"/>
  <sheetViews>
    <sheetView zoomScaleNormal="100" workbookViewId="0">
      <selection activeCell="B1" sqref="B1"/>
    </sheetView>
  </sheetViews>
  <sheetFormatPr defaultRowHeight="14.5" x14ac:dyDescent="0.35"/>
  <cols>
    <col min="1" max="1" width="4.1796875" customWidth="1"/>
    <col min="2" max="2" width="14.81640625" customWidth="1"/>
    <col min="3" max="3" width="39.1796875" customWidth="1"/>
    <col min="4" max="4" width="14" bestFit="1" customWidth="1"/>
    <col min="5" max="5" width="14.7265625" customWidth="1"/>
    <col min="6" max="6" width="14.26953125" customWidth="1"/>
    <col min="7" max="7" width="14" style="4" customWidth="1"/>
    <col min="8" max="10" width="14.1796875" customWidth="1"/>
    <col min="11" max="11" width="4.1796875" customWidth="1"/>
  </cols>
  <sheetData>
    <row r="2" spans="2:10" ht="16.5" x14ac:dyDescent="0.4">
      <c r="B2" s="144" t="s">
        <v>2001</v>
      </c>
      <c r="C2" s="144"/>
    </row>
    <row r="3" spans="2:10" ht="15" x14ac:dyDescent="0.35">
      <c r="C3" s="139"/>
      <c r="G3" s="138"/>
    </row>
    <row r="4" spans="2:10" ht="14.5" customHeight="1" x14ac:dyDescent="0.35">
      <c r="C4" s="139"/>
      <c r="D4" s="139"/>
      <c r="E4" s="139"/>
      <c r="F4" s="139"/>
      <c r="H4" s="137"/>
    </row>
    <row r="5" spans="2:10" ht="19.5" customHeight="1" x14ac:dyDescent="0.35">
      <c r="C5" s="139"/>
      <c r="D5" s="139"/>
      <c r="E5" s="139"/>
      <c r="F5" s="139"/>
      <c r="G5" s="182" t="s">
        <v>2002</v>
      </c>
      <c r="H5" s="244" t="s">
        <v>2003</v>
      </c>
      <c r="I5" s="245"/>
      <c r="J5" s="245"/>
    </row>
    <row r="6" spans="2:10" s="4" customFormat="1" ht="58.5" customHeight="1" x14ac:dyDescent="0.35">
      <c r="B6" s="182" t="s">
        <v>1949</v>
      </c>
      <c r="C6" s="181" t="s">
        <v>1950</v>
      </c>
      <c r="D6" s="182" t="s">
        <v>1951</v>
      </c>
      <c r="E6" s="182" t="s">
        <v>1952</v>
      </c>
      <c r="F6" s="182" t="s">
        <v>1953</v>
      </c>
      <c r="G6" s="182" t="s">
        <v>2004</v>
      </c>
      <c r="H6" s="182" t="s">
        <v>2005</v>
      </c>
      <c r="I6" s="182" t="s">
        <v>2006</v>
      </c>
      <c r="J6" s="182" t="s">
        <v>2007</v>
      </c>
    </row>
    <row r="7" spans="2:10" x14ac:dyDescent="0.35">
      <c r="B7" s="126" t="s">
        <v>8</v>
      </c>
      <c r="C7" s="121" t="s">
        <v>1964</v>
      </c>
      <c r="D7" s="178">
        <v>44378.62</v>
      </c>
      <c r="E7" s="179">
        <v>44378.62</v>
      </c>
      <c r="F7" s="132">
        <v>44378.62</v>
      </c>
      <c r="G7" s="141">
        <v>17751.448</v>
      </c>
      <c r="H7" s="130"/>
      <c r="I7" s="130"/>
      <c r="J7" s="130"/>
    </row>
    <row r="8" spans="2:10" x14ac:dyDescent="0.35">
      <c r="B8" s="126" t="s">
        <v>8</v>
      </c>
      <c r="C8" s="121" t="s">
        <v>415</v>
      </c>
      <c r="D8" s="180">
        <v>83805.37000000001</v>
      </c>
      <c r="E8" s="178">
        <v>83805.37000000001</v>
      </c>
      <c r="F8" s="132">
        <v>83805.37000000001</v>
      </c>
      <c r="G8" s="141">
        <v>33522.148000000008</v>
      </c>
      <c r="H8" s="132"/>
      <c r="I8" s="132"/>
      <c r="J8" s="132"/>
    </row>
    <row r="9" spans="2:10" x14ac:dyDescent="0.35">
      <c r="B9" s="126" t="s">
        <v>8</v>
      </c>
      <c r="C9" s="121" t="s">
        <v>1967</v>
      </c>
      <c r="D9" s="180">
        <v>15666.86</v>
      </c>
      <c r="E9" s="179">
        <v>15666.86</v>
      </c>
      <c r="F9" s="132">
        <v>15666.86</v>
      </c>
      <c r="G9" s="141">
        <v>6266.7440000000006</v>
      </c>
      <c r="H9" s="132"/>
      <c r="I9" s="132"/>
      <c r="J9" s="132"/>
    </row>
    <row r="10" spans="2:10" x14ac:dyDescent="0.35">
      <c r="B10" s="126" t="s">
        <v>8</v>
      </c>
      <c r="C10" s="121" t="s">
        <v>530</v>
      </c>
      <c r="D10" s="180">
        <v>17600.88</v>
      </c>
      <c r="E10" s="179">
        <v>17600.88</v>
      </c>
      <c r="F10" s="132">
        <v>17600.88</v>
      </c>
      <c r="G10" s="141">
        <v>7040.3520000000008</v>
      </c>
      <c r="H10" s="132"/>
      <c r="I10" s="132"/>
      <c r="J10" s="132"/>
    </row>
    <row r="11" spans="2:10" x14ac:dyDescent="0.35">
      <c r="B11" s="126" t="s">
        <v>8</v>
      </c>
      <c r="C11" s="121" t="s">
        <v>556</v>
      </c>
      <c r="D11" s="180">
        <v>35519.770000000004</v>
      </c>
      <c r="E11" s="179">
        <v>35261.42</v>
      </c>
      <c r="F11" s="132">
        <v>35261.42</v>
      </c>
      <c r="G11" s="141">
        <v>14104.567999999999</v>
      </c>
      <c r="H11" s="132"/>
      <c r="I11" s="132"/>
      <c r="J11" s="132"/>
    </row>
    <row r="12" spans="2:10" x14ac:dyDescent="0.35">
      <c r="B12" s="126" t="s">
        <v>8</v>
      </c>
      <c r="C12" s="121" t="s">
        <v>590</v>
      </c>
      <c r="D12" s="180">
        <v>84616.62000000001</v>
      </c>
      <c r="E12" s="179">
        <v>68973.350000000006</v>
      </c>
      <c r="F12" s="132">
        <v>68973.350000000006</v>
      </c>
      <c r="G12" s="141">
        <v>27589.340000000004</v>
      </c>
      <c r="H12" s="132"/>
      <c r="I12" s="132"/>
      <c r="J12" s="132"/>
    </row>
    <row r="13" spans="2:10" x14ac:dyDescent="0.35">
      <c r="B13" s="126" t="s">
        <v>8</v>
      </c>
      <c r="C13" s="121" t="s">
        <v>1973</v>
      </c>
      <c r="D13" s="180">
        <v>57442.990000000005</v>
      </c>
      <c r="E13" s="179">
        <v>57442.990000000005</v>
      </c>
      <c r="F13" s="132">
        <v>57442.990000000005</v>
      </c>
      <c r="G13" s="141">
        <v>22977.196000000004</v>
      </c>
      <c r="H13" s="132"/>
      <c r="I13" s="132"/>
      <c r="J13" s="132"/>
    </row>
    <row r="14" spans="2:10" x14ac:dyDescent="0.35">
      <c r="B14" s="126" t="s">
        <v>8</v>
      </c>
      <c r="C14" s="121" t="s">
        <v>1978</v>
      </c>
      <c r="D14" s="180">
        <v>33949.19</v>
      </c>
      <c r="E14" s="179">
        <v>30961.95</v>
      </c>
      <c r="F14" s="132">
        <v>30961.95</v>
      </c>
      <c r="G14" s="141">
        <v>12384.78</v>
      </c>
      <c r="H14" s="132"/>
      <c r="I14" s="132"/>
      <c r="J14" s="132"/>
    </row>
    <row r="15" spans="2:10" x14ac:dyDescent="0.35">
      <c r="B15" s="126" t="s">
        <v>8</v>
      </c>
      <c r="C15" s="121" t="s">
        <v>1001</v>
      </c>
      <c r="D15" s="180">
        <v>78827.540000000008</v>
      </c>
      <c r="E15" s="179">
        <v>78827.540000000008</v>
      </c>
      <c r="F15" s="132">
        <v>78827.540000000008</v>
      </c>
      <c r="G15" s="141">
        <v>31531.016000000003</v>
      </c>
      <c r="H15" s="132"/>
      <c r="I15" s="132"/>
      <c r="J15" s="132"/>
    </row>
    <row r="16" spans="2:10" x14ac:dyDescent="0.35">
      <c r="B16" s="126" t="s">
        <v>8</v>
      </c>
      <c r="C16" s="121" t="s">
        <v>1980</v>
      </c>
      <c r="D16" s="180">
        <v>59708</v>
      </c>
      <c r="E16" s="179">
        <v>59708</v>
      </c>
      <c r="F16" s="132">
        <v>59708</v>
      </c>
      <c r="G16" s="141">
        <v>23883.200000000001</v>
      </c>
      <c r="H16" s="132"/>
      <c r="I16" s="132"/>
      <c r="J16" s="132"/>
    </row>
    <row r="17" spans="2:10" x14ac:dyDescent="0.35">
      <c r="B17" s="126" t="s">
        <v>8</v>
      </c>
      <c r="C17" s="121" t="s">
        <v>1981</v>
      </c>
      <c r="D17" s="180">
        <v>20553.830000000002</v>
      </c>
      <c r="E17" s="179">
        <v>20553.830000000002</v>
      </c>
      <c r="F17" s="132">
        <v>20553.830000000002</v>
      </c>
      <c r="G17" s="141">
        <v>8221.5320000000011</v>
      </c>
      <c r="H17" s="132"/>
      <c r="I17" s="132"/>
      <c r="J17" s="132"/>
    </row>
    <row r="18" spans="2:10" x14ac:dyDescent="0.35">
      <c r="B18" s="126" t="s">
        <v>19</v>
      </c>
      <c r="C18" s="121" t="s">
        <v>18</v>
      </c>
      <c r="D18" s="180">
        <v>79307.87999999999</v>
      </c>
      <c r="E18" s="179">
        <v>79307.87999999999</v>
      </c>
      <c r="F18" s="132">
        <v>79307.87999999999</v>
      </c>
      <c r="G18" s="141">
        <v>31723.151999999998</v>
      </c>
      <c r="H18" s="132"/>
      <c r="I18" s="132"/>
      <c r="J18" s="132"/>
    </row>
    <row r="19" spans="2:10" x14ac:dyDescent="0.35">
      <c r="B19" s="126" t="s">
        <v>19</v>
      </c>
      <c r="C19" s="121" t="s">
        <v>23</v>
      </c>
      <c r="D19" s="180">
        <v>12655133.000000006</v>
      </c>
      <c r="E19" s="179">
        <v>12655133.000000006</v>
      </c>
      <c r="F19" s="132">
        <v>12655133.000000006</v>
      </c>
      <c r="G19" s="141">
        <v>5062053.200000003</v>
      </c>
      <c r="H19" s="132"/>
      <c r="I19" s="132"/>
      <c r="J19" s="132"/>
    </row>
    <row r="20" spans="2:10" x14ac:dyDescent="0.35">
      <c r="B20" s="126" t="s">
        <v>19</v>
      </c>
      <c r="C20" s="121" t="s">
        <v>44</v>
      </c>
      <c r="D20" s="180">
        <v>368613.31000000006</v>
      </c>
      <c r="E20" s="179">
        <v>167345.38</v>
      </c>
      <c r="F20" s="132">
        <v>167345.38</v>
      </c>
      <c r="G20" s="141">
        <v>66938.152000000002</v>
      </c>
      <c r="H20" s="132"/>
      <c r="I20" s="132"/>
      <c r="J20" s="132"/>
    </row>
    <row r="21" spans="2:10" x14ac:dyDescent="0.35">
      <c r="B21" s="126" t="s">
        <v>19</v>
      </c>
      <c r="C21" s="121" t="s">
        <v>1982</v>
      </c>
      <c r="D21" s="180">
        <v>260826.60999999996</v>
      </c>
      <c r="E21" s="179">
        <v>199145.41</v>
      </c>
      <c r="F21" s="132">
        <v>199145.41</v>
      </c>
      <c r="G21" s="141">
        <v>79658.164000000004</v>
      </c>
      <c r="H21" s="132"/>
      <c r="I21" s="132"/>
      <c r="J21" s="132"/>
    </row>
    <row r="22" spans="2:10" x14ac:dyDescent="0.35">
      <c r="B22" s="126" t="s">
        <v>19</v>
      </c>
      <c r="C22" s="121" t="s">
        <v>1983</v>
      </c>
      <c r="D22" s="180">
        <v>112439.25</v>
      </c>
      <c r="E22" s="179">
        <v>112439.25</v>
      </c>
      <c r="F22" s="132">
        <v>112439.25</v>
      </c>
      <c r="G22" s="141">
        <v>44975.700000000004</v>
      </c>
      <c r="H22" s="132"/>
      <c r="I22" s="132"/>
      <c r="J22" s="132"/>
    </row>
    <row r="23" spans="2:10" x14ac:dyDescent="0.35">
      <c r="B23" s="126" t="s">
        <v>19</v>
      </c>
      <c r="C23" s="121" t="s">
        <v>1168</v>
      </c>
      <c r="D23" s="180">
        <v>378713.6100000001</v>
      </c>
      <c r="E23" s="179">
        <v>28234.01</v>
      </c>
      <c r="F23" s="132">
        <v>28234.01</v>
      </c>
      <c r="G23" s="141">
        <v>11293.603999999999</v>
      </c>
      <c r="H23" s="132"/>
      <c r="I23" s="132"/>
      <c r="J23" s="132"/>
    </row>
    <row r="24" spans="2:10" x14ac:dyDescent="0.35">
      <c r="B24" s="126" t="s">
        <v>19</v>
      </c>
      <c r="C24" s="121" t="s">
        <v>26</v>
      </c>
      <c r="D24" s="180">
        <v>149371.94999999998</v>
      </c>
      <c r="E24" s="179">
        <v>149371.94999999998</v>
      </c>
      <c r="F24" s="132">
        <v>149371.94999999998</v>
      </c>
      <c r="G24" s="141">
        <v>59748.78</v>
      </c>
      <c r="H24" s="132"/>
      <c r="I24" s="132"/>
      <c r="J24" s="132"/>
    </row>
    <row r="25" spans="2:10" x14ac:dyDescent="0.35">
      <c r="B25" s="126" t="s">
        <v>19</v>
      </c>
      <c r="C25" s="121" t="s">
        <v>25</v>
      </c>
      <c r="D25" s="180">
        <v>10472987.479999993</v>
      </c>
      <c r="E25" s="179">
        <v>10472987.479999993</v>
      </c>
      <c r="F25" s="132">
        <v>10472987.479999993</v>
      </c>
      <c r="G25" s="141">
        <v>4189194.9919999973</v>
      </c>
      <c r="H25" s="132"/>
      <c r="I25" s="132"/>
      <c r="J25" s="132"/>
    </row>
    <row r="26" spans="2:10" x14ac:dyDescent="0.35">
      <c r="B26" s="126" t="s">
        <v>19</v>
      </c>
      <c r="C26" s="121" t="s">
        <v>32</v>
      </c>
      <c r="D26" s="180">
        <v>1132619.71</v>
      </c>
      <c r="E26" s="179">
        <v>1132619.71</v>
      </c>
      <c r="F26" s="132">
        <v>1132619.71</v>
      </c>
      <c r="G26" s="141">
        <v>453047.88400000002</v>
      </c>
      <c r="H26" s="132"/>
      <c r="I26" s="132"/>
      <c r="J26" s="132"/>
    </row>
    <row r="27" spans="2:10" x14ac:dyDescent="0.35">
      <c r="B27" s="126" t="s">
        <v>19</v>
      </c>
      <c r="C27" s="121" t="s">
        <v>1171</v>
      </c>
      <c r="D27" s="180">
        <v>89414.89</v>
      </c>
      <c r="E27" s="179">
        <v>87430.44</v>
      </c>
      <c r="F27" s="132">
        <v>87430.44</v>
      </c>
      <c r="G27" s="141">
        <v>34972.175999999999</v>
      </c>
      <c r="H27" s="132"/>
      <c r="I27" s="132"/>
      <c r="J27" s="132"/>
    </row>
    <row r="28" spans="2:10" x14ac:dyDescent="0.35">
      <c r="B28" s="126" t="s">
        <v>19</v>
      </c>
      <c r="C28" s="121" t="s">
        <v>28</v>
      </c>
      <c r="D28" s="180">
        <v>184188.24</v>
      </c>
      <c r="E28" s="179">
        <v>184188.24</v>
      </c>
      <c r="F28" s="132">
        <v>184188.24</v>
      </c>
      <c r="G28" s="141">
        <v>73675.296000000002</v>
      </c>
      <c r="H28" s="132"/>
      <c r="I28" s="132"/>
      <c r="J28" s="132"/>
    </row>
    <row r="29" spans="2:10" x14ac:dyDescent="0.35">
      <c r="B29" s="126" t="s">
        <v>19</v>
      </c>
      <c r="C29" s="121" t="s">
        <v>21</v>
      </c>
      <c r="D29" s="180">
        <v>3867592.5900000008</v>
      </c>
      <c r="E29" s="179">
        <v>3867592.5900000008</v>
      </c>
      <c r="F29" s="132">
        <v>3867592.5900000008</v>
      </c>
      <c r="G29" s="141">
        <v>1547037.0360000003</v>
      </c>
      <c r="H29" s="132"/>
      <c r="I29" s="132"/>
      <c r="J29" s="132"/>
    </row>
    <row r="30" spans="2:10" x14ac:dyDescent="0.35">
      <c r="B30" s="126" t="s">
        <v>19</v>
      </c>
      <c r="C30" s="121" t="s">
        <v>35</v>
      </c>
      <c r="D30" s="180">
        <v>341051.85000000003</v>
      </c>
      <c r="E30" s="179">
        <v>341051.85000000003</v>
      </c>
      <c r="F30" s="132">
        <v>341051.85000000003</v>
      </c>
      <c r="G30" s="141">
        <v>136420.74000000002</v>
      </c>
      <c r="H30" s="132"/>
      <c r="I30" s="132"/>
      <c r="J30" s="132"/>
    </row>
    <row r="31" spans="2:10" x14ac:dyDescent="0.35">
      <c r="B31" s="123"/>
      <c r="C31" s="123" t="s">
        <v>1874</v>
      </c>
      <c r="D31" s="140">
        <v>30624330.039999999</v>
      </c>
      <c r="E31" s="140">
        <v>29990028</v>
      </c>
      <c r="F31" s="140">
        <v>29990028</v>
      </c>
      <c r="G31" s="140">
        <v>11996011.200000001</v>
      </c>
      <c r="H31" s="140">
        <v>0</v>
      </c>
      <c r="I31" s="140">
        <v>0</v>
      </c>
      <c r="J31" s="140">
        <v>0</v>
      </c>
    </row>
    <row r="32" spans="2:10" x14ac:dyDescent="0.35">
      <c r="D32" s="114"/>
      <c r="E32" s="114"/>
      <c r="F32" s="114"/>
    </row>
    <row r="33" spans="2:10" ht="15" x14ac:dyDescent="0.35">
      <c r="B33" s="183" t="s">
        <v>1991</v>
      </c>
      <c r="C33" s="184"/>
      <c r="D33" s="185"/>
      <c r="E33" s="185"/>
      <c r="F33" s="185"/>
      <c r="G33" s="186"/>
      <c r="H33" s="187"/>
      <c r="I33" s="187"/>
      <c r="J33" s="188"/>
    </row>
    <row r="34" spans="2:10" ht="15" x14ac:dyDescent="0.35">
      <c r="B34" s="189" t="s">
        <v>1992</v>
      </c>
      <c r="C34" s="190"/>
      <c r="D34" s="191"/>
      <c r="E34" s="191"/>
      <c r="F34" s="191"/>
      <c r="G34" s="192"/>
      <c r="H34" s="193"/>
      <c r="I34" s="193"/>
      <c r="J34" s="194"/>
    </row>
    <row r="35" spans="2:10" ht="15" x14ac:dyDescent="0.35">
      <c r="B35" s="195" t="s">
        <v>1993</v>
      </c>
      <c r="C35" s="190"/>
      <c r="D35" s="191"/>
      <c r="E35" s="191"/>
      <c r="F35" s="191"/>
      <c r="G35" s="192"/>
      <c r="H35" s="193"/>
      <c r="I35" s="193"/>
      <c r="J35" s="194"/>
    </row>
    <row r="36" spans="2:10" ht="45.65" customHeight="1" x14ac:dyDescent="0.35">
      <c r="B36" s="241" t="s">
        <v>2008</v>
      </c>
      <c r="C36" s="242"/>
      <c r="D36" s="242"/>
      <c r="E36" s="242"/>
      <c r="F36" s="242"/>
      <c r="G36" s="242"/>
      <c r="H36" s="242"/>
      <c r="I36" s="242"/>
      <c r="J36" s="243"/>
    </row>
    <row r="37" spans="2:10" ht="29.15" customHeight="1" x14ac:dyDescent="0.35">
      <c r="B37" s="241" t="s">
        <v>1996</v>
      </c>
      <c r="C37" s="242"/>
      <c r="D37" s="242"/>
      <c r="E37" s="242"/>
      <c r="F37" s="242"/>
      <c r="G37" s="242"/>
      <c r="H37" s="242"/>
      <c r="I37" s="242"/>
      <c r="J37" s="243"/>
    </row>
    <row r="38" spans="2:10" x14ac:dyDescent="0.35">
      <c r="B38" s="241" t="s">
        <v>1997</v>
      </c>
      <c r="C38" s="242"/>
      <c r="D38" s="242"/>
      <c r="E38" s="242"/>
      <c r="F38" s="242"/>
      <c r="G38" s="242"/>
      <c r="H38" s="242"/>
      <c r="I38" s="242"/>
      <c r="J38" s="243"/>
    </row>
    <row r="39" spans="2:10" x14ac:dyDescent="0.35">
      <c r="B39" s="195"/>
      <c r="C39" s="193"/>
      <c r="D39" s="191"/>
      <c r="E39" s="191"/>
      <c r="F39" s="191"/>
      <c r="G39" s="192"/>
      <c r="H39" s="193"/>
      <c r="I39" s="193"/>
      <c r="J39" s="194"/>
    </row>
    <row r="40" spans="2:10" x14ac:dyDescent="0.35">
      <c r="B40" s="196"/>
      <c r="C40" s="197"/>
      <c r="D40" s="198"/>
      <c r="E40" s="198"/>
      <c r="F40" s="198"/>
      <c r="G40" s="199"/>
      <c r="H40" s="197"/>
      <c r="I40" s="197"/>
      <c r="J40" s="200" t="s">
        <v>2000</v>
      </c>
    </row>
    <row r="41" spans="2:10" x14ac:dyDescent="0.35">
      <c r="D41" s="114"/>
      <c r="E41" s="114"/>
      <c r="F41" s="114"/>
    </row>
  </sheetData>
  <mergeCells count="4">
    <mergeCell ref="B36:J36"/>
    <mergeCell ref="B37:J37"/>
    <mergeCell ref="B38:J38"/>
    <mergeCell ref="H5:J5"/>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&amp;C&amp;"Calibri"&amp;10&amp;KFF0000OFFICIAL&amp;1#</oddHeader>
    <oddFooter>&amp;C&amp;1#&amp;"Calibri"&amp;10&amp;KFF0000OFFICIAL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4AE6D-254D-47D3-8382-D69723ECDA75}">
  <sheetPr>
    <pageSetUpPr fitToPage="1"/>
  </sheetPr>
  <dimension ref="B2:H21"/>
  <sheetViews>
    <sheetView zoomScaleNormal="100" workbookViewId="0">
      <selection activeCell="B1" sqref="B1"/>
    </sheetView>
  </sheetViews>
  <sheetFormatPr defaultRowHeight="14.5" x14ac:dyDescent="0.35"/>
  <cols>
    <col min="1" max="1" width="4.1796875" customWidth="1"/>
    <col min="2" max="2" width="13.54296875" customWidth="1"/>
    <col min="3" max="3" width="40.26953125" customWidth="1"/>
    <col min="4" max="4" width="14" bestFit="1" customWidth="1"/>
    <col min="5" max="6" width="13.54296875" bestFit="1" customWidth="1"/>
    <col min="7" max="7" width="14" style="4" bestFit="1" customWidth="1"/>
    <col min="8" max="8" width="23.54296875" style="4" customWidth="1"/>
    <col min="9" max="9" width="4.1796875" customWidth="1"/>
    <col min="10" max="10" width="12.81640625" customWidth="1"/>
  </cols>
  <sheetData>
    <row r="2" spans="2:8" ht="16.5" x14ac:dyDescent="0.4">
      <c r="B2" s="144" t="s">
        <v>2009</v>
      </c>
    </row>
    <row r="3" spans="2:8" ht="15" x14ac:dyDescent="0.35">
      <c r="B3" s="139"/>
    </row>
    <row r="4" spans="2:8" ht="14.5" customHeight="1" x14ac:dyDescent="0.35">
      <c r="D4" s="139"/>
      <c r="E4" s="139"/>
      <c r="F4" s="139"/>
    </row>
    <row r="5" spans="2:8" s="4" customFormat="1" ht="43.5" x14ac:dyDescent="0.35">
      <c r="B5" s="181" t="s">
        <v>1949</v>
      </c>
      <c r="C5" s="181" t="s">
        <v>1950</v>
      </c>
      <c r="D5" s="182" t="s">
        <v>1951</v>
      </c>
      <c r="E5" s="182" t="s">
        <v>1952</v>
      </c>
      <c r="F5" s="182" t="s">
        <v>1953</v>
      </c>
      <c r="G5" s="142" t="s">
        <v>2010</v>
      </c>
      <c r="H5" s="142" t="s">
        <v>1957</v>
      </c>
    </row>
    <row r="6" spans="2:8" x14ac:dyDescent="0.35">
      <c r="B6" s="121" t="s">
        <v>8</v>
      </c>
      <c r="C6" s="121" t="s">
        <v>2011</v>
      </c>
      <c r="D6" s="230">
        <v>26673.9</v>
      </c>
      <c r="E6" s="230">
        <v>26673.9</v>
      </c>
      <c r="F6" s="231">
        <v>26673.9</v>
      </c>
      <c r="G6" s="232">
        <v>26673.9</v>
      </c>
      <c r="H6" s="132"/>
    </row>
    <row r="7" spans="2:8" x14ac:dyDescent="0.35">
      <c r="B7" s="121" t="s">
        <v>19</v>
      </c>
      <c r="C7" s="121" t="s">
        <v>20</v>
      </c>
      <c r="D7" s="230">
        <v>26816.68</v>
      </c>
      <c r="E7" s="230">
        <v>26816.68</v>
      </c>
      <c r="F7" s="223">
        <v>26816.68</v>
      </c>
      <c r="G7" s="232">
        <v>26816.68</v>
      </c>
      <c r="H7" s="223"/>
    </row>
    <row r="8" spans="2:8" x14ac:dyDescent="0.35">
      <c r="B8" s="121" t="s">
        <v>19</v>
      </c>
      <c r="C8" s="121" t="s">
        <v>1171</v>
      </c>
      <c r="D8" s="230">
        <v>14576.54</v>
      </c>
      <c r="E8" s="230">
        <v>971.88</v>
      </c>
      <c r="F8" s="223">
        <v>971.88</v>
      </c>
      <c r="G8" s="232">
        <v>971.88</v>
      </c>
      <c r="H8" s="223"/>
    </row>
    <row r="9" spans="2:8" x14ac:dyDescent="0.35">
      <c r="B9" s="121" t="s">
        <v>19</v>
      </c>
      <c r="C9" s="121" t="s">
        <v>1983</v>
      </c>
      <c r="D9" s="230">
        <v>14628.460000000001</v>
      </c>
      <c r="E9" s="230">
        <v>9851</v>
      </c>
      <c r="F9" s="223">
        <v>9851</v>
      </c>
      <c r="G9" s="232">
        <v>9851</v>
      </c>
      <c r="H9" s="223"/>
    </row>
    <row r="10" spans="2:8" x14ac:dyDescent="0.35">
      <c r="B10" s="121" t="s">
        <v>19</v>
      </c>
      <c r="C10" s="121" t="s">
        <v>25</v>
      </c>
      <c r="D10" s="230">
        <v>108649.09</v>
      </c>
      <c r="E10" s="230">
        <v>108649.08999999613</v>
      </c>
      <c r="F10" s="223">
        <v>108649.08999999613</v>
      </c>
      <c r="G10" s="232">
        <v>108649.08999999613</v>
      </c>
      <c r="H10" s="223"/>
    </row>
    <row r="11" spans="2:8" x14ac:dyDescent="0.35">
      <c r="B11" s="121" t="s">
        <v>19</v>
      </c>
      <c r="C11" s="121" t="s">
        <v>44</v>
      </c>
      <c r="D11" s="230">
        <v>17140.09</v>
      </c>
      <c r="E11" s="224">
        <v>0</v>
      </c>
      <c r="F11" s="224">
        <v>0</v>
      </c>
      <c r="G11" s="233">
        <v>0</v>
      </c>
      <c r="H11" s="234" t="s">
        <v>1985</v>
      </c>
    </row>
    <row r="12" spans="2:8" x14ac:dyDescent="0.35">
      <c r="B12" s="123"/>
      <c r="C12" s="123" t="s">
        <v>1874</v>
      </c>
      <c r="D12" s="140">
        <v>208484.75999999998</v>
      </c>
      <c r="E12" s="140">
        <v>172962.54999999612</v>
      </c>
      <c r="F12" s="140">
        <v>172962.54999999612</v>
      </c>
      <c r="G12" s="140">
        <v>172962.54999999612</v>
      </c>
      <c r="H12" s="140"/>
    </row>
    <row r="13" spans="2:8" s="4" customFormat="1" x14ac:dyDescent="0.35">
      <c r="D13" s="138"/>
      <c r="E13" s="138"/>
      <c r="F13" s="138"/>
    </row>
    <row r="14" spans="2:8" s="4" customFormat="1" x14ac:dyDescent="0.35">
      <c r="B14" s="183" t="s">
        <v>1991</v>
      </c>
      <c r="C14" s="186"/>
      <c r="D14" s="201"/>
      <c r="E14" s="201"/>
      <c r="F14" s="201"/>
      <c r="G14" s="186"/>
      <c r="H14" s="202"/>
    </row>
    <row r="15" spans="2:8" x14ac:dyDescent="0.35">
      <c r="B15" s="189" t="s">
        <v>1992</v>
      </c>
      <c r="C15" s="193"/>
      <c r="D15" s="193"/>
      <c r="E15" s="193"/>
      <c r="F15" s="193"/>
      <c r="G15" s="192"/>
      <c r="H15" s="203"/>
    </row>
    <row r="16" spans="2:8" x14ac:dyDescent="0.35">
      <c r="B16" s="195" t="s">
        <v>1993</v>
      </c>
      <c r="C16" s="193"/>
      <c r="D16" s="191"/>
      <c r="E16" s="191"/>
      <c r="F16" s="191"/>
      <c r="G16" s="192"/>
      <c r="H16" s="203"/>
    </row>
    <row r="17" spans="2:8" ht="33.65" customHeight="1" x14ac:dyDescent="0.35">
      <c r="B17" s="241" t="s">
        <v>2012</v>
      </c>
      <c r="C17" s="242"/>
      <c r="D17" s="242"/>
      <c r="E17" s="242"/>
      <c r="F17" s="242"/>
      <c r="G17" s="242"/>
      <c r="H17" s="243"/>
    </row>
    <row r="18" spans="2:8" ht="30.65" customHeight="1" x14ac:dyDescent="0.35">
      <c r="B18" s="241" t="s">
        <v>1996</v>
      </c>
      <c r="C18" s="242"/>
      <c r="D18" s="242"/>
      <c r="E18" s="242"/>
      <c r="F18" s="242"/>
      <c r="G18" s="242"/>
      <c r="H18" s="243"/>
    </row>
    <row r="19" spans="2:8" ht="29.15" customHeight="1" x14ac:dyDescent="0.35">
      <c r="B19" s="241" t="s">
        <v>1997</v>
      </c>
      <c r="C19" s="242"/>
      <c r="D19" s="242"/>
      <c r="E19" s="242"/>
      <c r="F19" s="242"/>
      <c r="G19" s="242"/>
      <c r="H19" s="243"/>
    </row>
    <row r="20" spans="2:8" x14ac:dyDescent="0.35">
      <c r="B20" s="195"/>
      <c r="C20" s="193"/>
      <c r="D20" s="191"/>
      <c r="E20" s="191"/>
      <c r="F20" s="191"/>
      <c r="G20" s="192"/>
      <c r="H20" s="203"/>
    </row>
    <row r="21" spans="2:8" x14ac:dyDescent="0.35">
      <c r="B21" s="196"/>
      <c r="C21" s="197"/>
      <c r="D21" s="198"/>
      <c r="E21" s="198"/>
      <c r="F21" s="198"/>
      <c r="G21" s="204"/>
      <c r="H21" s="200" t="s">
        <v>2000</v>
      </c>
    </row>
  </sheetData>
  <mergeCells count="3">
    <mergeCell ref="B18:H18"/>
    <mergeCell ref="B19:H19"/>
    <mergeCell ref="B17:H17"/>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&amp;C&amp;"Calibri"&amp;10&amp;KFF0000OFFICIAL&amp;1#</oddHeader>
    <oddFooter>&amp;C&amp;1#&amp;"Calibri"&amp;10&amp;KFF0000OFFICIAL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FAA66-0873-41FB-8983-5889C55C5625}">
  <sheetPr>
    <pageSetUpPr fitToPage="1"/>
  </sheetPr>
  <dimension ref="B2:N15"/>
  <sheetViews>
    <sheetView workbookViewId="0">
      <selection activeCell="B1" sqref="B1"/>
    </sheetView>
  </sheetViews>
  <sheetFormatPr defaultColWidth="8.7265625" defaultRowHeight="14.5" x14ac:dyDescent="0.35"/>
  <cols>
    <col min="1" max="1" width="4.1796875" style="207" customWidth="1"/>
    <col min="2" max="2" width="15.1796875" style="207" customWidth="1"/>
    <col min="3" max="3" width="25.81640625" style="207" bestFit="1" customWidth="1"/>
    <col min="4" max="4" width="10.453125" style="207" customWidth="1"/>
    <col min="5" max="5" width="11.81640625" style="207" customWidth="1"/>
    <col min="6" max="6" width="10.453125" style="207" customWidth="1"/>
    <col min="7" max="7" width="11.81640625" style="207" bestFit="1" customWidth="1"/>
    <col min="8" max="8" width="10.453125" style="207" customWidth="1"/>
    <col min="9" max="9" width="11.81640625" style="207" bestFit="1" customWidth="1"/>
    <col min="10" max="10" width="10.54296875" style="207" customWidth="1"/>
    <col min="11" max="11" width="11.81640625" style="207" bestFit="1" customWidth="1"/>
    <col min="12" max="13" width="11.81640625" style="207" customWidth="1"/>
    <col min="14" max="14" width="11.81640625" style="208" customWidth="1"/>
    <col min="15" max="15" width="4.1796875" style="207" customWidth="1"/>
    <col min="16" max="16384" width="8.7265625" style="207"/>
  </cols>
  <sheetData>
    <row r="2" spans="2:14" ht="16.5" x14ac:dyDescent="0.4">
      <c r="B2" s="144" t="s">
        <v>2013</v>
      </c>
    </row>
    <row r="3" spans="2:14" ht="16.5" x14ac:dyDescent="0.4">
      <c r="B3" s="144"/>
    </row>
    <row r="4" spans="2:14" ht="15" x14ac:dyDescent="0.35">
      <c r="B4" s="206"/>
      <c r="F4" s="237"/>
      <c r="G4" s="237"/>
    </row>
    <row r="5" spans="2:14" s="208" customFormat="1" ht="15" x14ac:dyDescent="0.35">
      <c r="B5" s="206"/>
      <c r="D5" s="246">
        <v>2018</v>
      </c>
      <c r="E5" s="247"/>
      <c r="F5" s="246">
        <v>2019</v>
      </c>
      <c r="G5" s="247"/>
      <c r="H5" s="246">
        <v>2020</v>
      </c>
      <c r="I5" s="247"/>
      <c r="J5" s="246">
        <v>2021</v>
      </c>
      <c r="K5" s="247"/>
      <c r="L5" s="246">
        <v>2022</v>
      </c>
      <c r="M5" s="247"/>
    </row>
    <row r="6" spans="2:14" s="208" customFormat="1" x14ac:dyDescent="0.35">
      <c r="B6" s="213" t="s">
        <v>1949</v>
      </c>
      <c r="C6" s="213" t="s">
        <v>1950</v>
      </c>
      <c r="D6" s="214" t="s">
        <v>2014</v>
      </c>
      <c r="E6" s="214" t="s">
        <v>2015</v>
      </c>
      <c r="F6" s="214" t="s">
        <v>2014</v>
      </c>
      <c r="G6" s="214" t="s">
        <v>2015</v>
      </c>
      <c r="H6" s="214" t="s">
        <v>2014</v>
      </c>
      <c r="I6" s="214" t="s">
        <v>2015</v>
      </c>
      <c r="J6" s="214" t="s">
        <v>2014</v>
      </c>
      <c r="K6" s="214" t="s">
        <v>2015</v>
      </c>
      <c r="L6" s="214" t="s">
        <v>2014</v>
      </c>
      <c r="M6" s="214" t="s">
        <v>2015</v>
      </c>
      <c r="N6" s="215" t="s">
        <v>1874</v>
      </c>
    </row>
    <row r="7" spans="2:14" x14ac:dyDescent="0.35">
      <c r="B7" s="209" t="s">
        <v>19</v>
      </c>
      <c r="C7" s="209" t="s">
        <v>1178</v>
      </c>
      <c r="D7" s="210" t="s">
        <v>2016</v>
      </c>
      <c r="E7" s="225">
        <v>23913.55</v>
      </c>
      <c r="F7" s="211">
        <v>44007</v>
      </c>
      <c r="G7" s="226">
        <v>42547.65</v>
      </c>
      <c r="H7" s="211">
        <v>44364</v>
      </c>
      <c r="I7" s="227">
        <v>42965.29</v>
      </c>
      <c r="J7" s="211">
        <v>44748</v>
      </c>
      <c r="K7" s="229">
        <v>30074</v>
      </c>
      <c r="L7" s="211" t="s">
        <v>2017</v>
      </c>
      <c r="M7" s="229">
        <v>0</v>
      </c>
      <c r="N7" s="143">
        <v>139500.49</v>
      </c>
    </row>
    <row r="8" spans="2:14" x14ac:dyDescent="0.35">
      <c r="B8" s="209" t="s">
        <v>19</v>
      </c>
      <c r="C8" s="209" t="s">
        <v>1171</v>
      </c>
      <c r="D8" s="212"/>
      <c r="E8" s="225">
        <v>0</v>
      </c>
      <c r="F8" s="211">
        <v>44007</v>
      </c>
      <c r="G8" s="225">
        <v>1671.95</v>
      </c>
      <c r="H8" s="211">
        <v>44375</v>
      </c>
      <c r="I8" s="228">
        <v>6939.61</v>
      </c>
      <c r="J8" s="211">
        <v>44748</v>
      </c>
      <c r="K8" s="229">
        <v>2078.37</v>
      </c>
      <c r="L8" s="211" t="s">
        <v>2017</v>
      </c>
      <c r="M8" s="229">
        <v>0</v>
      </c>
      <c r="N8" s="143">
        <v>10689.93</v>
      </c>
    </row>
    <row r="9" spans="2:14" s="208" customFormat="1" x14ac:dyDescent="0.35">
      <c r="B9" s="205"/>
      <c r="C9" s="205" t="s">
        <v>1874</v>
      </c>
      <c r="D9" s="205"/>
      <c r="E9" s="143">
        <v>23913.55</v>
      </c>
      <c r="F9" s="205"/>
      <c r="G9" s="143">
        <v>44219.6</v>
      </c>
      <c r="H9" s="205"/>
      <c r="I9" s="143">
        <v>49904.9</v>
      </c>
      <c r="J9" s="205"/>
      <c r="K9" s="143">
        <v>32152.37</v>
      </c>
      <c r="L9" s="205"/>
      <c r="M9" s="143">
        <v>0</v>
      </c>
      <c r="N9" s="143">
        <v>150190.41999999998</v>
      </c>
    </row>
    <row r="11" spans="2:14" x14ac:dyDescent="0.35">
      <c r="B11" s="183" t="s">
        <v>1991</v>
      </c>
      <c r="C11" s="216"/>
      <c r="D11" s="216"/>
      <c r="E11" s="216"/>
      <c r="F11" s="216"/>
      <c r="G11" s="216"/>
      <c r="H11" s="216"/>
      <c r="I11" s="216"/>
      <c r="J11" s="216"/>
      <c r="K11" s="216"/>
      <c r="L11" s="216"/>
      <c r="M11" s="216"/>
      <c r="N11" s="217"/>
    </row>
    <row r="12" spans="2:14" x14ac:dyDescent="0.35">
      <c r="B12" s="195" t="s">
        <v>1993</v>
      </c>
      <c r="C12" s="218"/>
      <c r="D12" s="218"/>
      <c r="E12" s="218"/>
      <c r="F12" s="218"/>
      <c r="G12" s="218"/>
      <c r="H12" s="218"/>
      <c r="I12" s="218"/>
      <c r="J12" s="218"/>
      <c r="K12" s="218"/>
      <c r="L12" s="218"/>
      <c r="M12" s="218"/>
      <c r="N12" s="219"/>
    </row>
    <row r="13" spans="2:14" x14ac:dyDescent="0.35">
      <c r="B13" s="195" t="s">
        <v>2018</v>
      </c>
      <c r="C13" s="218"/>
      <c r="D13" s="218"/>
      <c r="E13" s="218"/>
      <c r="F13" s="218"/>
      <c r="G13" s="218"/>
      <c r="H13" s="218"/>
      <c r="I13" s="218"/>
      <c r="J13" s="218"/>
      <c r="K13" s="218"/>
      <c r="L13" s="218"/>
      <c r="M13" s="218"/>
      <c r="N13" s="219"/>
    </row>
    <row r="14" spans="2:14" x14ac:dyDescent="0.35">
      <c r="B14" s="195"/>
      <c r="C14" s="218"/>
      <c r="D14" s="218"/>
      <c r="E14" s="218"/>
      <c r="F14" s="218"/>
      <c r="G14" s="218"/>
      <c r="H14" s="218"/>
      <c r="I14" s="218"/>
      <c r="J14" s="218"/>
      <c r="K14" s="218"/>
      <c r="L14" s="218"/>
      <c r="M14" s="218"/>
      <c r="N14" s="219"/>
    </row>
    <row r="15" spans="2:14" x14ac:dyDescent="0.35">
      <c r="B15" s="196"/>
      <c r="C15" s="220"/>
      <c r="D15" s="220"/>
      <c r="E15" s="220"/>
      <c r="F15" s="220"/>
      <c r="G15" s="220"/>
      <c r="H15" s="220"/>
      <c r="I15" s="220"/>
      <c r="J15" s="220"/>
      <c r="K15" s="220"/>
      <c r="L15" s="220"/>
      <c r="M15" s="220"/>
      <c r="N15" s="200" t="s">
        <v>2000</v>
      </c>
    </row>
  </sheetData>
  <mergeCells count="5">
    <mergeCell ref="D5:E5"/>
    <mergeCell ref="F5:G5"/>
    <mergeCell ref="H5:I5"/>
    <mergeCell ref="J5:K5"/>
    <mergeCell ref="L5:M5"/>
  </mergeCells>
  <pageMargins left="0.7" right="0.7" top="0.75" bottom="0.75" header="0.3" footer="0.3"/>
  <pageSetup paperSize="9" scale="77" orientation="landscape" r:id="rId1"/>
  <headerFooter>
    <oddHeader>&amp;C&amp;"Calibri"&amp;10&amp;KFF0000OFFICIAL&amp;1#</oddHeader>
    <oddFooter>&amp;C&amp;1#&amp;"Calibri"&amp;10&amp;KFF0000OFFICIAL</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AN74"/>
  <sheetViews>
    <sheetView zoomScale="90" zoomScaleNormal="90" workbookViewId="0">
      <pane xSplit="1" ySplit="5" topLeftCell="B6" activePane="bottomRight" state="frozen"/>
      <selection pane="topRight" activeCell="B1" sqref="B1"/>
      <selection pane="bottomLeft" activeCell="A5" sqref="A5"/>
      <selection pane="bottomRight" activeCell="A18" sqref="A18"/>
    </sheetView>
  </sheetViews>
  <sheetFormatPr defaultColWidth="9" defaultRowHeight="14.5" x14ac:dyDescent="0.35"/>
  <cols>
    <col min="1" max="1" width="49" customWidth="1"/>
    <col min="2" max="2" width="14" style="17" bestFit="1" customWidth="1"/>
    <col min="3" max="3" width="14" style="17" customWidth="1"/>
    <col min="4" max="4" width="16.26953125" customWidth="1"/>
    <col min="5" max="6" width="14" style="17" customWidth="1"/>
    <col min="7" max="7" width="14" customWidth="1"/>
    <col min="8" max="8" width="16.26953125" style="17" customWidth="1"/>
    <col min="9" max="9" width="13.7265625" customWidth="1"/>
    <col min="10" max="10" width="18.453125" bestFit="1" customWidth="1"/>
    <col min="11" max="11" width="12.81640625" bestFit="1" customWidth="1"/>
    <col min="12" max="14" width="14" hidden="1" customWidth="1"/>
    <col min="15" max="15" width="12.54296875" bestFit="1" customWidth="1"/>
    <col min="16" max="16" width="14" hidden="1" customWidth="1"/>
    <col min="17" max="17" width="12.54296875" hidden="1" customWidth="1"/>
    <col min="18" max="18" width="14" hidden="1" customWidth="1"/>
    <col min="19" max="19" width="12.54296875" bestFit="1" customWidth="1"/>
    <col min="20" max="20" width="14" hidden="1" customWidth="1"/>
    <col min="21" max="21" width="14.1796875" customWidth="1"/>
    <col min="22" max="22" width="51.54296875" customWidth="1"/>
    <col min="23" max="23" width="17" bestFit="1" customWidth="1"/>
    <col min="24" max="24" width="7.54296875" style="7" customWidth="1"/>
    <col min="25" max="25" width="11.1796875" customWidth="1"/>
    <col min="26" max="26" width="11" customWidth="1"/>
    <col min="27" max="27" width="16.26953125" customWidth="1"/>
    <col min="28" max="28" width="14" style="3" customWidth="1"/>
    <col min="29" max="29" width="13.26953125" customWidth="1"/>
    <col min="30" max="30" width="12.453125" customWidth="1"/>
    <col min="31" max="31" width="14" style="3" bestFit="1" customWidth="1"/>
    <col min="32" max="32" width="10" bestFit="1" customWidth="1"/>
    <col min="33" max="33" width="17" customWidth="1"/>
    <col min="34" max="34" width="12.1796875" bestFit="1" customWidth="1"/>
    <col min="35" max="35" width="12.7265625" bestFit="1" customWidth="1"/>
    <col min="38" max="38" width="10.1796875" bestFit="1" customWidth="1"/>
    <col min="39" max="39" width="31.7265625" customWidth="1"/>
    <col min="40" max="40" width="21.453125" customWidth="1"/>
  </cols>
  <sheetData>
    <row r="1" spans="1:40" x14ac:dyDescent="0.35">
      <c r="A1" s="136">
        <v>1</v>
      </c>
      <c r="B1" s="136">
        <v>2</v>
      </c>
      <c r="C1" s="136">
        <v>3</v>
      </c>
      <c r="D1" s="136">
        <v>4</v>
      </c>
      <c r="E1" s="136">
        <v>5</v>
      </c>
      <c r="F1" s="136">
        <v>6</v>
      </c>
      <c r="G1" s="136">
        <v>7</v>
      </c>
      <c r="H1" s="136">
        <v>8</v>
      </c>
      <c r="I1" s="136">
        <v>9</v>
      </c>
      <c r="J1" s="136">
        <v>10</v>
      </c>
      <c r="K1" s="136">
        <v>11</v>
      </c>
      <c r="L1" s="136">
        <v>12</v>
      </c>
      <c r="M1" s="136">
        <v>13</v>
      </c>
      <c r="N1" s="136">
        <v>14</v>
      </c>
      <c r="O1" s="136">
        <v>15</v>
      </c>
      <c r="P1" s="136">
        <v>16</v>
      </c>
      <c r="Q1" s="136">
        <v>17</v>
      </c>
      <c r="R1" s="136">
        <v>18</v>
      </c>
      <c r="S1" s="136">
        <v>19</v>
      </c>
      <c r="T1" s="136">
        <v>20</v>
      </c>
      <c r="U1" s="136">
        <v>21</v>
      </c>
      <c r="V1" s="136">
        <v>22</v>
      </c>
      <c r="W1" s="136">
        <v>23</v>
      </c>
      <c r="X1" s="136">
        <v>24</v>
      </c>
      <c r="Y1" s="136">
        <v>25</v>
      </c>
      <c r="Z1" s="136">
        <v>26</v>
      </c>
      <c r="AA1" s="136">
        <v>27</v>
      </c>
      <c r="AB1" s="136">
        <v>28</v>
      </c>
      <c r="AC1" s="136">
        <v>29</v>
      </c>
      <c r="AD1" s="136">
        <v>30</v>
      </c>
      <c r="AE1" s="136">
        <v>31</v>
      </c>
      <c r="AF1" s="136">
        <v>32</v>
      </c>
      <c r="AG1" s="136">
        <v>33</v>
      </c>
      <c r="AH1" s="136">
        <v>34</v>
      </c>
      <c r="AI1" s="136">
        <v>35</v>
      </c>
      <c r="AJ1" s="136">
        <v>36</v>
      </c>
      <c r="AK1" s="136">
        <v>37</v>
      </c>
      <c r="AL1" s="136">
        <v>38</v>
      </c>
    </row>
    <row r="2" spans="1:40" ht="30" customHeight="1" x14ac:dyDescent="0.35">
      <c r="A2" s="60" t="s">
        <v>2019</v>
      </c>
      <c r="B2" s="61"/>
      <c r="C2" s="61"/>
      <c r="D2" s="61"/>
      <c r="E2" s="61"/>
      <c r="F2" s="61"/>
      <c r="G2" s="61"/>
      <c r="H2" s="61"/>
      <c r="I2" s="61"/>
      <c r="J2" s="109"/>
      <c r="K2" s="61"/>
      <c r="L2" s="61"/>
      <c r="M2" s="61"/>
      <c r="N2" s="61"/>
      <c r="O2" s="61"/>
      <c r="P2" s="61"/>
      <c r="Q2" s="61"/>
      <c r="R2" s="61"/>
      <c r="S2" s="61"/>
      <c r="T2" s="61"/>
      <c r="U2" s="61"/>
      <c r="V2" s="61"/>
      <c r="W2" s="61"/>
      <c r="X2" s="61"/>
      <c r="Y2" s="61"/>
      <c r="Z2" s="61"/>
      <c r="AA2" s="61"/>
      <c r="AB2" s="61"/>
      <c r="AC2" s="21"/>
      <c r="AD2" s="21"/>
      <c r="AE2" s="27"/>
    </row>
    <row r="3" spans="1:40" ht="30" customHeight="1" x14ac:dyDescent="0.35">
      <c r="A3" s="60" t="s">
        <v>2020</v>
      </c>
      <c r="B3" s="61"/>
      <c r="C3" s="61"/>
      <c r="D3" s="61"/>
      <c r="E3" s="61"/>
      <c r="F3" s="61"/>
      <c r="G3" s="61"/>
      <c r="H3" s="61"/>
      <c r="I3" s="61"/>
      <c r="J3" s="61"/>
      <c r="K3" s="61"/>
      <c r="L3" s="61"/>
      <c r="M3" s="61"/>
      <c r="N3" s="61"/>
      <c r="O3" s="61"/>
      <c r="P3" s="61"/>
      <c r="Q3" s="61"/>
      <c r="R3" s="61"/>
      <c r="S3" s="61"/>
      <c r="T3" s="61"/>
      <c r="U3" s="61"/>
      <c r="V3" s="61"/>
      <c r="W3" s="61"/>
      <c r="X3" s="61"/>
      <c r="Y3" s="61"/>
      <c r="Z3" s="90"/>
      <c r="AA3" s="90"/>
      <c r="AB3" s="90"/>
      <c r="AC3" s="21"/>
      <c r="AD3" s="21"/>
      <c r="AE3" s="27"/>
    </row>
    <row r="4" spans="1:40" s="9" customFormat="1" ht="15" customHeight="1" x14ac:dyDescent="0.35">
      <c r="A4" s="58" t="s">
        <v>2021</v>
      </c>
      <c r="B4" s="59" t="s">
        <v>2022</v>
      </c>
      <c r="C4" s="59"/>
      <c r="D4" s="59"/>
      <c r="E4" s="59"/>
      <c r="F4" s="59"/>
      <c r="G4" s="59"/>
      <c r="H4" s="59"/>
      <c r="I4" s="59"/>
      <c r="J4" s="59"/>
      <c r="K4" s="59"/>
      <c r="L4" s="59"/>
      <c r="M4" s="59"/>
      <c r="N4" s="59"/>
      <c r="O4" s="59"/>
      <c r="P4" s="59"/>
      <c r="Q4" s="59"/>
      <c r="R4" s="59"/>
      <c r="S4" s="59"/>
      <c r="T4" s="59"/>
      <c r="U4" s="59"/>
      <c r="V4" s="248" t="s">
        <v>2023</v>
      </c>
      <c r="W4" s="248"/>
      <c r="X4" s="248"/>
      <c r="Y4" s="248"/>
      <c r="Z4" s="249" t="s">
        <v>2024</v>
      </c>
      <c r="AA4" s="250"/>
      <c r="AB4" s="250"/>
      <c r="AC4" s="250"/>
      <c r="AD4" s="250"/>
      <c r="AE4" s="250"/>
      <c r="AF4" s="250"/>
      <c r="AG4" s="250"/>
      <c r="AH4" s="250"/>
      <c r="AI4" s="250"/>
      <c r="AJ4" s="250"/>
      <c r="AK4" s="250"/>
      <c r="AL4" s="103"/>
    </row>
    <row r="5" spans="1:40" s="9" customFormat="1" ht="76.5" customHeight="1" x14ac:dyDescent="0.35">
      <c r="A5" s="97" t="s">
        <v>2025</v>
      </c>
      <c r="B5" s="98" t="s">
        <v>2026</v>
      </c>
      <c r="C5" s="98" t="s">
        <v>2027</v>
      </c>
      <c r="D5" s="97" t="s">
        <v>2028</v>
      </c>
      <c r="E5" s="98" t="s">
        <v>2029</v>
      </c>
      <c r="F5" s="98" t="s">
        <v>2030</v>
      </c>
      <c r="G5" s="97" t="s">
        <v>2031</v>
      </c>
      <c r="H5" s="98" t="s">
        <v>2032</v>
      </c>
      <c r="I5" s="97" t="s">
        <v>2033</v>
      </c>
      <c r="J5" s="97" t="s">
        <v>2034</v>
      </c>
      <c r="K5" s="97" t="s">
        <v>2035</v>
      </c>
      <c r="L5" s="97" t="s">
        <v>2036</v>
      </c>
      <c r="M5" s="97" t="s">
        <v>2037</v>
      </c>
      <c r="N5" s="97" t="s">
        <v>2038</v>
      </c>
      <c r="O5" s="97" t="s">
        <v>2039</v>
      </c>
      <c r="P5" s="97" t="s">
        <v>2040</v>
      </c>
      <c r="Q5" s="97" t="s">
        <v>2041</v>
      </c>
      <c r="R5" s="97" t="s">
        <v>2042</v>
      </c>
      <c r="S5" s="97" t="s">
        <v>2043</v>
      </c>
      <c r="T5" s="97" t="s">
        <v>2044</v>
      </c>
      <c r="U5" s="97" t="s">
        <v>2045</v>
      </c>
      <c r="V5" s="10" t="s">
        <v>2046</v>
      </c>
      <c r="W5" s="10" t="s">
        <v>2047</v>
      </c>
      <c r="X5" s="11" t="s">
        <v>2048</v>
      </c>
      <c r="Y5" s="10" t="s">
        <v>2049</v>
      </c>
      <c r="Z5" s="12" t="s">
        <v>2050</v>
      </c>
      <c r="AA5" s="12" t="s">
        <v>2014</v>
      </c>
      <c r="AB5" s="13" t="s">
        <v>2015</v>
      </c>
      <c r="AC5" s="12" t="s">
        <v>2051</v>
      </c>
      <c r="AD5" s="12" t="s">
        <v>2052</v>
      </c>
      <c r="AE5" s="13" t="s">
        <v>2053</v>
      </c>
      <c r="AF5" s="12" t="s">
        <v>2054</v>
      </c>
      <c r="AG5" s="12" t="s">
        <v>2055</v>
      </c>
      <c r="AH5" s="12" t="s">
        <v>2056</v>
      </c>
      <c r="AI5" s="13" t="s">
        <v>2057</v>
      </c>
      <c r="AJ5" s="12" t="s">
        <v>2058</v>
      </c>
      <c r="AK5" s="13" t="s">
        <v>2059</v>
      </c>
      <c r="AL5" s="104" t="s">
        <v>2060</v>
      </c>
      <c r="AM5" s="73" t="s">
        <v>2061</v>
      </c>
      <c r="AN5" s="73" t="s">
        <v>2062</v>
      </c>
    </row>
    <row r="6" spans="1:40" s="23" customFormat="1" ht="12.5" x14ac:dyDescent="0.25">
      <c r="A6" s="69" t="s">
        <v>74</v>
      </c>
      <c r="B6" s="71">
        <v>2716</v>
      </c>
      <c r="C6" s="94" t="s">
        <v>47</v>
      </c>
      <c r="D6" s="19"/>
      <c r="E6" s="70">
        <f>SUM('Lower House 2022'!$J$497)</f>
        <v>15636.6</v>
      </c>
      <c r="F6" s="92" t="str">
        <f t="shared" ref="F6:F37" si="0">IF(ISBLANK(G6),"N","Y")</f>
        <v>N</v>
      </c>
      <c r="G6" s="19"/>
      <c r="H6" s="70">
        <f t="shared" ref="H6:H37" si="1">SUM(E6*0.4)</f>
        <v>6254.64</v>
      </c>
      <c r="I6" s="19">
        <f t="shared" ref="I6:I14" si="2">SUM(G6*0.4)</f>
        <v>0</v>
      </c>
      <c r="J6" s="57">
        <f t="shared" ref="J6:J12" si="3">G6*$B$63</f>
        <v>0</v>
      </c>
      <c r="K6" s="57">
        <f t="shared" ref="K6:K39" si="4">ROUND(J6*0.2,2)</f>
        <v>0</v>
      </c>
      <c r="L6" s="57" t="str">
        <f t="shared" ref="L6:L39" si="5">IF(G6&lt;&gt;"",(E6*$B$63),"")</f>
        <v/>
      </c>
      <c r="M6" s="19" t="str">
        <f t="shared" ref="M6:M39" si="6">IF(G6&lt;&gt;"",((E6*$B$63)*0.2),"")</f>
        <v/>
      </c>
      <c r="N6" s="57">
        <f t="shared" ref="N6:N39" si="7">J6*$B$64</f>
        <v>0</v>
      </c>
      <c r="O6" s="57">
        <f t="shared" ref="O6:O39" si="8">ROUND(N6*0.2,2)</f>
        <v>0</v>
      </c>
      <c r="P6" s="57" t="str">
        <f t="shared" ref="P6:P39" si="9">IF(G6&lt;&gt;"",(L6*$B$64),"")</f>
        <v/>
      </c>
      <c r="Q6" s="57" t="str">
        <f t="shared" ref="Q6:Q39" si="10">IF(G6&lt;&gt;"",((L6*$B$64)*0.2),"")</f>
        <v/>
      </c>
      <c r="R6" s="57">
        <f t="shared" ref="R6:R39" si="11">N6*$B$65</f>
        <v>0</v>
      </c>
      <c r="S6" s="57">
        <f t="shared" ref="S6:S39" si="12">ROUND(R6*0.2,2)</f>
        <v>0</v>
      </c>
      <c r="T6" s="57" t="str">
        <f t="shared" ref="T6:T39" si="13">IF(G6&lt;&gt;"",(P6*$B$65),"")</f>
        <v/>
      </c>
      <c r="U6" s="43" t="str">
        <f t="shared" ref="U6:U39" si="14">IF(G6&lt;&gt;"",((P6*$B$65)*0.2),"")</f>
        <v/>
      </c>
      <c r="V6" s="18"/>
      <c r="W6" s="18"/>
      <c r="X6" s="20"/>
      <c r="Y6" s="18"/>
      <c r="Z6" s="18"/>
      <c r="AA6" s="18"/>
      <c r="AB6" s="19"/>
      <c r="AC6" s="18"/>
      <c r="AD6" s="26"/>
      <c r="AE6" s="29"/>
      <c r="AF6" s="18"/>
      <c r="AG6" s="15">
        <f t="shared" ref="AG6:AG17" si="15">SUM(G6*0.2)*$B$63</f>
        <v>0</v>
      </c>
      <c r="AH6" s="18"/>
      <c r="AI6" s="18"/>
      <c r="AJ6" s="18"/>
      <c r="AK6" s="18"/>
      <c r="AL6" s="16"/>
      <c r="AM6" s="6" t="s">
        <v>2063</v>
      </c>
      <c r="AN6" s="23" t="s">
        <v>2064</v>
      </c>
    </row>
    <row r="7" spans="1:40" s="23" customFormat="1" ht="12.5" x14ac:dyDescent="0.25">
      <c r="A7" s="69" t="s">
        <v>44</v>
      </c>
      <c r="B7" s="70">
        <v>35413</v>
      </c>
      <c r="C7" s="94" t="s">
        <v>47</v>
      </c>
      <c r="D7" s="19" t="s">
        <v>2065</v>
      </c>
      <c r="E7" s="70">
        <v>65748</v>
      </c>
      <c r="F7" s="92" t="str">
        <f t="shared" si="0"/>
        <v>N</v>
      </c>
      <c r="G7" s="19"/>
      <c r="H7" s="70">
        <f t="shared" si="1"/>
        <v>26299.200000000001</v>
      </c>
      <c r="I7" s="19">
        <f t="shared" si="2"/>
        <v>0</v>
      </c>
      <c r="J7" s="57">
        <f t="shared" si="3"/>
        <v>0</v>
      </c>
      <c r="K7" s="57">
        <f t="shared" si="4"/>
        <v>0</v>
      </c>
      <c r="L7" s="57" t="str">
        <f t="shared" si="5"/>
        <v/>
      </c>
      <c r="M7" s="19" t="str">
        <f t="shared" si="6"/>
        <v/>
      </c>
      <c r="N7" s="57">
        <f t="shared" si="7"/>
        <v>0</v>
      </c>
      <c r="O7" s="57">
        <f t="shared" si="8"/>
        <v>0</v>
      </c>
      <c r="P7" s="57" t="str">
        <f t="shared" si="9"/>
        <v/>
      </c>
      <c r="Q7" s="57" t="str">
        <f t="shared" si="10"/>
        <v/>
      </c>
      <c r="R7" s="57">
        <f t="shared" si="11"/>
        <v>0</v>
      </c>
      <c r="S7" s="57">
        <f t="shared" si="12"/>
        <v>0</v>
      </c>
      <c r="T7" s="57" t="str">
        <f t="shared" si="13"/>
        <v/>
      </c>
      <c r="U7" s="57" t="str">
        <f t="shared" si="14"/>
        <v/>
      </c>
      <c r="V7" s="32" t="s">
        <v>2066</v>
      </c>
      <c r="W7" s="32" t="s">
        <v>2067</v>
      </c>
      <c r="X7" s="33" t="s">
        <v>2068</v>
      </c>
      <c r="Y7" s="32">
        <v>165381401</v>
      </c>
      <c r="Z7" s="102" t="s">
        <v>2069</v>
      </c>
      <c r="AA7" s="64"/>
      <c r="AB7" s="15"/>
      <c r="AC7" s="14"/>
      <c r="AD7" s="25"/>
      <c r="AE7" s="29"/>
      <c r="AF7" s="14"/>
      <c r="AG7" s="15">
        <f t="shared" si="15"/>
        <v>0</v>
      </c>
      <c r="AH7" s="14"/>
      <c r="AI7" s="14"/>
      <c r="AJ7" s="14"/>
      <c r="AK7" s="14"/>
    </row>
    <row r="8" spans="1:40" s="23" customFormat="1" ht="12.5" x14ac:dyDescent="0.25">
      <c r="A8" s="69" t="s">
        <v>78</v>
      </c>
      <c r="B8" s="71">
        <v>3678.5</v>
      </c>
      <c r="C8" s="94" t="s">
        <v>47</v>
      </c>
      <c r="D8" s="19"/>
      <c r="E8" s="70">
        <f>SUM('Lower House 2022'!$J$509)</f>
        <v>12864.24</v>
      </c>
      <c r="F8" s="92" t="str">
        <f t="shared" si="0"/>
        <v>N</v>
      </c>
      <c r="G8" s="19"/>
      <c r="H8" s="70">
        <f t="shared" si="1"/>
        <v>5145.6959999999999</v>
      </c>
      <c r="I8" s="19">
        <f t="shared" si="2"/>
        <v>0</v>
      </c>
      <c r="J8" s="57">
        <f t="shared" si="3"/>
        <v>0</v>
      </c>
      <c r="K8" s="57">
        <f t="shared" si="4"/>
        <v>0</v>
      </c>
      <c r="L8" s="57" t="str">
        <f t="shared" si="5"/>
        <v/>
      </c>
      <c r="M8" s="19" t="str">
        <f t="shared" si="6"/>
        <v/>
      </c>
      <c r="N8" s="57">
        <f t="shared" si="7"/>
        <v>0</v>
      </c>
      <c r="O8" s="57">
        <f t="shared" si="8"/>
        <v>0</v>
      </c>
      <c r="P8" s="57" t="str">
        <f t="shared" si="9"/>
        <v/>
      </c>
      <c r="Q8" s="57" t="str">
        <f t="shared" si="10"/>
        <v/>
      </c>
      <c r="R8" s="57">
        <f t="shared" si="11"/>
        <v>0</v>
      </c>
      <c r="S8" s="57">
        <f t="shared" si="12"/>
        <v>0</v>
      </c>
      <c r="T8" s="57" t="str">
        <f t="shared" si="13"/>
        <v/>
      </c>
      <c r="U8" s="57" t="str">
        <f t="shared" si="14"/>
        <v/>
      </c>
      <c r="V8" s="18"/>
      <c r="W8" s="18"/>
      <c r="X8" s="18"/>
      <c r="Y8" s="18"/>
      <c r="Z8" s="18"/>
      <c r="AA8" s="18"/>
      <c r="AB8" s="19"/>
      <c r="AC8" s="18"/>
      <c r="AD8" s="26"/>
      <c r="AE8" s="29"/>
      <c r="AF8" s="18"/>
      <c r="AG8" s="15">
        <f t="shared" si="15"/>
        <v>0</v>
      </c>
      <c r="AH8" s="18"/>
      <c r="AI8" s="18"/>
      <c r="AJ8" s="18"/>
      <c r="AK8" s="18"/>
      <c r="AL8" s="16"/>
      <c r="AM8" s="6" t="s">
        <v>2070</v>
      </c>
      <c r="AN8" s="23" t="s">
        <v>2064</v>
      </c>
    </row>
    <row r="9" spans="1:40" s="23" customFormat="1" ht="12.5" x14ac:dyDescent="0.25">
      <c r="A9" s="69" t="s">
        <v>75</v>
      </c>
      <c r="B9" s="71">
        <v>3267.25</v>
      </c>
      <c r="C9" s="94" t="s">
        <v>47</v>
      </c>
      <c r="D9" s="19"/>
      <c r="E9" s="70">
        <f>SUM('Lower House 2022'!$J$499)</f>
        <v>0</v>
      </c>
      <c r="F9" s="92" t="str">
        <f t="shared" si="0"/>
        <v>N</v>
      </c>
      <c r="G9" s="19"/>
      <c r="H9" s="70">
        <f t="shared" si="1"/>
        <v>0</v>
      </c>
      <c r="I9" s="19">
        <f t="shared" si="2"/>
        <v>0</v>
      </c>
      <c r="J9" s="57">
        <f t="shared" si="3"/>
        <v>0</v>
      </c>
      <c r="K9" s="57">
        <f t="shared" si="4"/>
        <v>0</v>
      </c>
      <c r="L9" s="57" t="str">
        <f t="shared" si="5"/>
        <v/>
      </c>
      <c r="M9" s="19" t="str">
        <f t="shared" si="6"/>
        <v/>
      </c>
      <c r="N9" s="57">
        <f t="shared" si="7"/>
        <v>0</v>
      </c>
      <c r="O9" s="57">
        <f t="shared" si="8"/>
        <v>0</v>
      </c>
      <c r="P9" s="57" t="str">
        <f t="shared" si="9"/>
        <v/>
      </c>
      <c r="Q9" s="57" t="str">
        <f t="shared" si="10"/>
        <v/>
      </c>
      <c r="R9" s="57">
        <f t="shared" si="11"/>
        <v>0</v>
      </c>
      <c r="S9" s="57">
        <f t="shared" si="12"/>
        <v>0</v>
      </c>
      <c r="T9" s="57" t="str">
        <f t="shared" si="13"/>
        <v/>
      </c>
      <c r="U9" s="57" t="str">
        <f t="shared" si="14"/>
        <v/>
      </c>
      <c r="V9" s="18"/>
      <c r="W9" s="18"/>
      <c r="X9" s="20"/>
      <c r="Y9" s="18"/>
      <c r="Z9" s="18"/>
      <c r="AA9" s="18"/>
      <c r="AB9" s="19"/>
      <c r="AC9" s="18"/>
      <c r="AD9" s="26"/>
      <c r="AE9" s="29"/>
      <c r="AF9" s="18"/>
      <c r="AG9" s="15">
        <f t="shared" si="15"/>
        <v>0</v>
      </c>
      <c r="AH9" s="18"/>
      <c r="AI9" s="18"/>
      <c r="AJ9" s="18"/>
      <c r="AK9" s="18"/>
      <c r="AL9" s="16"/>
      <c r="AM9" s="16" t="s">
        <v>2071</v>
      </c>
    </row>
    <row r="10" spans="1:40" s="23" customFormat="1" ht="12.5" x14ac:dyDescent="0.25">
      <c r="A10" s="69" t="s">
        <v>73</v>
      </c>
      <c r="B10" s="71">
        <v>3115</v>
      </c>
      <c r="C10" s="94" t="s">
        <v>47</v>
      </c>
      <c r="D10" s="19"/>
      <c r="E10" s="70">
        <f>SUM('Lower House 2022'!$J$492)</f>
        <v>11426.04</v>
      </c>
      <c r="F10" s="92" t="str">
        <f t="shared" si="0"/>
        <v>N</v>
      </c>
      <c r="G10" s="19"/>
      <c r="H10" s="70">
        <f t="shared" si="1"/>
        <v>4570.4160000000002</v>
      </c>
      <c r="I10" s="19">
        <f t="shared" si="2"/>
        <v>0</v>
      </c>
      <c r="J10" s="57">
        <f t="shared" si="3"/>
        <v>0</v>
      </c>
      <c r="K10" s="57">
        <f t="shared" si="4"/>
        <v>0</v>
      </c>
      <c r="L10" s="57" t="str">
        <f t="shared" si="5"/>
        <v/>
      </c>
      <c r="M10" s="19" t="str">
        <f t="shared" si="6"/>
        <v/>
      </c>
      <c r="N10" s="57">
        <f t="shared" si="7"/>
        <v>0</v>
      </c>
      <c r="O10" s="57">
        <f t="shared" si="8"/>
        <v>0</v>
      </c>
      <c r="P10" s="57" t="str">
        <f t="shared" si="9"/>
        <v/>
      </c>
      <c r="Q10" s="57" t="str">
        <f t="shared" si="10"/>
        <v/>
      </c>
      <c r="R10" s="57">
        <f t="shared" si="11"/>
        <v>0</v>
      </c>
      <c r="S10" s="57">
        <f t="shared" si="12"/>
        <v>0</v>
      </c>
      <c r="T10" s="57" t="str">
        <f t="shared" si="13"/>
        <v/>
      </c>
      <c r="U10" s="57" t="str">
        <f t="shared" si="14"/>
        <v/>
      </c>
      <c r="V10" s="18"/>
      <c r="W10" s="18"/>
      <c r="X10" s="20"/>
      <c r="Y10" s="18"/>
      <c r="Z10" s="18"/>
      <c r="AA10" s="18"/>
      <c r="AB10" s="19"/>
      <c r="AC10" s="18"/>
      <c r="AD10" s="26"/>
      <c r="AE10" s="29"/>
      <c r="AF10" s="18"/>
      <c r="AG10" s="15">
        <f t="shared" si="15"/>
        <v>0</v>
      </c>
      <c r="AH10" s="18"/>
      <c r="AI10" s="18"/>
      <c r="AJ10" s="18"/>
      <c r="AK10" s="18"/>
      <c r="AL10" s="16"/>
      <c r="AM10" s="6" t="s">
        <v>2072</v>
      </c>
    </row>
    <row r="11" spans="1:40" s="23" customFormat="1" ht="12.5" x14ac:dyDescent="0.25">
      <c r="A11" s="69" t="s">
        <v>66</v>
      </c>
      <c r="B11" s="71">
        <v>3108</v>
      </c>
      <c r="C11" s="94" t="s">
        <v>47</v>
      </c>
      <c r="D11" s="19"/>
      <c r="E11" s="70">
        <f>SUM('Lower House 2022'!$J$467)</f>
        <v>0</v>
      </c>
      <c r="F11" s="92" t="str">
        <f t="shared" si="0"/>
        <v>N</v>
      </c>
      <c r="G11" s="19"/>
      <c r="H11" s="70">
        <f t="shared" si="1"/>
        <v>0</v>
      </c>
      <c r="I11" s="19">
        <f t="shared" si="2"/>
        <v>0</v>
      </c>
      <c r="J11" s="57">
        <f t="shared" si="3"/>
        <v>0</v>
      </c>
      <c r="K11" s="57">
        <f t="shared" si="4"/>
        <v>0</v>
      </c>
      <c r="L11" s="57" t="str">
        <f t="shared" si="5"/>
        <v/>
      </c>
      <c r="M11" s="19" t="str">
        <f t="shared" si="6"/>
        <v/>
      </c>
      <c r="N11" s="57">
        <f t="shared" si="7"/>
        <v>0</v>
      </c>
      <c r="O11" s="57">
        <f t="shared" si="8"/>
        <v>0</v>
      </c>
      <c r="P11" s="57" t="str">
        <f t="shared" si="9"/>
        <v/>
      </c>
      <c r="Q11" s="57" t="str">
        <f t="shared" si="10"/>
        <v/>
      </c>
      <c r="R11" s="57">
        <f t="shared" si="11"/>
        <v>0</v>
      </c>
      <c r="S11" s="57">
        <f t="shared" si="12"/>
        <v>0</v>
      </c>
      <c r="T11" s="57" t="str">
        <f t="shared" si="13"/>
        <v/>
      </c>
      <c r="U11" s="57" t="str">
        <f t="shared" si="14"/>
        <v/>
      </c>
      <c r="V11" s="18"/>
      <c r="W11" s="18"/>
      <c r="X11" s="20"/>
      <c r="Y11" s="18"/>
      <c r="Z11" s="18"/>
      <c r="AA11" s="18"/>
      <c r="AB11" s="19"/>
      <c r="AC11" s="18"/>
      <c r="AD11" s="26"/>
      <c r="AE11" s="29"/>
      <c r="AF11" s="19"/>
      <c r="AG11" s="15">
        <f t="shared" si="15"/>
        <v>0</v>
      </c>
      <c r="AH11" s="18"/>
      <c r="AI11" s="18"/>
      <c r="AJ11" s="18"/>
      <c r="AK11" s="18"/>
      <c r="AL11" s="16"/>
      <c r="AM11" s="6" t="s">
        <v>2073</v>
      </c>
    </row>
    <row r="12" spans="1:40" s="23" customFormat="1" ht="13.4" customHeight="1" x14ac:dyDescent="0.25">
      <c r="A12" s="69" t="s">
        <v>62</v>
      </c>
      <c r="B12" s="71">
        <v>4471.25</v>
      </c>
      <c r="C12" s="94" t="s">
        <v>47</v>
      </c>
      <c r="D12" s="19"/>
      <c r="E12" s="70">
        <f>SUM('Lower House 2022'!$J$455)</f>
        <v>0</v>
      </c>
      <c r="F12" s="92" t="str">
        <f t="shared" si="0"/>
        <v>N</v>
      </c>
      <c r="G12" s="19"/>
      <c r="H12" s="70">
        <f t="shared" si="1"/>
        <v>0</v>
      </c>
      <c r="I12" s="19">
        <f t="shared" si="2"/>
        <v>0</v>
      </c>
      <c r="J12" s="57">
        <f t="shared" si="3"/>
        <v>0</v>
      </c>
      <c r="K12" s="57">
        <f t="shared" si="4"/>
        <v>0</v>
      </c>
      <c r="L12" s="57" t="str">
        <f t="shared" si="5"/>
        <v/>
      </c>
      <c r="M12" s="19" t="str">
        <f t="shared" si="6"/>
        <v/>
      </c>
      <c r="N12" s="57">
        <f t="shared" si="7"/>
        <v>0</v>
      </c>
      <c r="O12" s="57">
        <f t="shared" si="8"/>
        <v>0</v>
      </c>
      <c r="P12" s="57" t="str">
        <f t="shared" si="9"/>
        <v/>
      </c>
      <c r="Q12" s="57" t="str">
        <f t="shared" si="10"/>
        <v/>
      </c>
      <c r="R12" s="57">
        <f t="shared" si="11"/>
        <v>0</v>
      </c>
      <c r="S12" s="57">
        <f t="shared" si="12"/>
        <v>0</v>
      </c>
      <c r="T12" s="57" t="str">
        <f t="shared" si="13"/>
        <v/>
      </c>
      <c r="U12" s="57" t="str">
        <f t="shared" si="14"/>
        <v/>
      </c>
      <c r="V12" s="18"/>
      <c r="W12" s="18"/>
      <c r="X12" s="20"/>
      <c r="Y12" s="18"/>
      <c r="Z12" s="16"/>
      <c r="AA12" s="18"/>
      <c r="AB12" s="19"/>
      <c r="AC12" s="18"/>
      <c r="AD12" s="26"/>
      <c r="AE12" s="29"/>
      <c r="AF12" s="19"/>
      <c r="AG12" s="15">
        <f t="shared" si="15"/>
        <v>0</v>
      </c>
      <c r="AH12" s="18"/>
      <c r="AI12" s="18"/>
      <c r="AJ12" s="18"/>
      <c r="AK12" s="18"/>
      <c r="AL12" s="16"/>
      <c r="AM12" s="6" t="s">
        <v>2074</v>
      </c>
    </row>
    <row r="13" spans="1:40" s="23" customFormat="1" ht="12.5" x14ac:dyDescent="0.25">
      <c r="A13" s="79" t="s">
        <v>15</v>
      </c>
      <c r="B13" s="31">
        <v>21315</v>
      </c>
      <c r="C13" s="93" t="s">
        <v>10</v>
      </c>
      <c r="D13" s="31">
        <v>21315</v>
      </c>
      <c r="E13" s="31">
        <v>73080</v>
      </c>
      <c r="F13" s="92" t="str">
        <f t="shared" si="0"/>
        <v>Y</v>
      </c>
      <c r="G13" s="31">
        <v>73080</v>
      </c>
      <c r="H13" s="45">
        <f t="shared" si="1"/>
        <v>29232</v>
      </c>
      <c r="I13" s="81">
        <f t="shared" si="2"/>
        <v>29232</v>
      </c>
      <c r="J13" s="87">
        <f>SUM('Lower House 2022'!$J$430)</f>
        <v>74541.600000000006</v>
      </c>
      <c r="K13" s="87">
        <f t="shared" si="4"/>
        <v>14908.32</v>
      </c>
      <c r="L13" s="57">
        <f t="shared" si="5"/>
        <v>74576.751479999992</v>
      </c>
      <c r="M13" s="19">
        <f t="shared" si="6"/>
        <v>14915.350295999999</v>
      </c>
      <c r="N13" s="57">
        <f t="shared" si="7"/>
        <v>0</v>
      </c>
      <c r="O13" s="57">
        <f t="shared" si="8"/>
        <v>0</v>
      </c>
      <c r="P13" s="57">
        <f t="shared" si="9"/>
        <v>0</v>
      </c>
      <c r="Q13" s="57">
        <f t="shared" si="10"/>
        <v>0</v>
      </c>
      <c r="R13" s="57">
        <f t="shared" si="11"/>
        <v>0</v>
      </c>
      <c r="S13" s="57">
        <f t="shared" si="12"/>
        <v>0</v>
      </c>
      <c r="T13" s="57">
        <f t="shared" si="13"/>
        <v>0</v>
      </c>
      <c r="U13" s="57">
        <f t="shared" si="14"/>
        <v>0</v>
      </c>
      <c r="V13" s="30" t="s">
        <v>2075</v>
      </c>
      <c r="W13" s="30" t="s">
        <v>2076</v>
      </c>
      <c r="X13" s="37" t="s">
        <v>2077</v>
      </c>
      <c r="Y13" s="30">
        <v>164841629</v>
      </c>
      <c r="Z13" s="38">
        <v>43476</v>
      </c>
      <c r="AA13" s="38">
        <v>43486</v>
      </c>
      <c r="AB13" s="31">
        <v>21315</v>
      </c>
      <c r="AC13" s="62">
        <v>43872</v>
      </c>
      <c r="AD13" s="74"/>
      <c r="AE13" s="75">
        <v>29232</v>
      </c>
      <c r="AF13" s="18"/>
      <c r="AG13" s="15">
        <f t="shared" si="15"/>
        <v>14915.350295999999</v>
      </c>
      <c r="AH13" s="100">
        <v>44315</v>
      </c>
      <c r="AI13" s="19">
        <v>15225</v>
      </c>
      <c r="AJ13" s="18"/>
      <c r="AK13" s="18"/>
      <c r="AL13" s="16"/>
      <c r="AM13" s="16"/>
    </row>
    <row r="14" spans="1:40" s="16" customFormat="1" ht="12.5" x14ac:dyDescent="0.25">
      <c r="A14" s="79" t="s">
        <v>18</v>
      </c>
      <c r="B14" s="45">
        <v>80244.5</v>
      </c>
      <c r="C14" s="92" t="s">
        <v>10</v>
      </c>
      <c r="D14" s="53">
        <v>80244.5</v>
      </c>
      <c r="E14" s="45">
        <v>237696</v>
      </c>
      <c r="F14" s="92" t="str">
        <f t="shared" si="0"/>
        <v>Y</v>
      </c>
      <c r="G14" s="53">
        <v>237696</v>
      </c>
      <c r="H14" s="45">
        <f t="shared" si="1"/>
        <v>95078.400000000009</v>
      </c>
      <c r="I14" s="45">
        <f t="shared" si="2"/>
        <v>95078.400000000009</v>
      </c>
      <c r="J14" s="87">
        <f>SUM('Lower House 2022'!$R$510+'Upper House 2022'!$S$383)</f>
        <v>242449.91999999998</v>
      </c>
      <c r="K14" s="87">
        <f t="shared" si="4"/>
        <v>48489.98</v>
      </c>
      <c r="L14" s="43">
        <f t="shared" si="5"/>
        <v>242564.25177599999</v>
      </c>
      <c r="M14" s="45">
        <f t="shared" si="6"/>
        <v>48512.850355200004</v>
      </c>
      <c r="N14" s="43">
        <f t="shared" si="7"/>
        <v>0</v>
      </c>
      <c r="O14" s="43">
        <f t="shared" si="8"/>
        <v>0</v>
      </c>
      <c r="P14" s="43">
        <f t="shared" si="9"/>
        <v>0</v>
      </c>
      <c r="Q14" s="43">
        <f t="shared" si="10"/>
        <v>0</v>
      </c>
      <c r="R14" s="43">
        <f t="shared" si="11"/>
        <v>0</v>
      </c>
      <c r="S14" s="43">
        <f t="shared" si="12"/>
        <v>0</v>
      </c>
      <c r="T14" s="43">
        <f t="shared" si="13"/>
        <v>0</v>
      </c>
      <c r="U14" s="43">
        <f t="shared" si="14"/>
        <v>0</v>
      </c>
      <c r="V14" s="52" t="s">
        <v>2078</v>
      </c>
      <c r="W14" s="52" t="s">
        <v>2079</v>
      </c>
      <c r="X14" s="54" t="s">
        <v>2080</v>
      </c>
      <c r="Y14" s="52">
        <v>470396628</v>
      </c>
      <c r="Z14" s="106">
        <v>43521</v>
      </c>
      <c r="AA14" s="42">
        <v>43531</v>
      </c>
      <c r="AB14" s="41">
        <v>80244.5</v>
      </c>
      <c r="AC14" s="42">
        <v>43521</v>
      </c>
      <c r="AD14" s="42">
        <v>43531</v>
      </c>
      <c r="AE14" s="43">
        <v>95078.399999999994</v>
      </c>
      <c r="AF14" s="14"/>
      <c r="AG14" s="15">
        <f t="shared" si="15"/>
        <v>48512.850355200004</v>
      </c>
      <c r="AH14" s="100">
        <v>44315</v>
      </c>
      <c r="AI14" s="15">
        <v>49507.519999999997</v>
      </c>
      <c r="AJ14" s="14"/>
      <c r="AK14" s="14"/>
      <c r="AL14" s="82"/>
      <c r="AM14" s="23"/>
    </row>
    <row r="15" spans="1:40" s="16" customFormat="1" ht="12.5" x14ac:dyDescent="0.25">
      <c r="A15" s="30" t="s">
        <v>79</v>
      </c>
      <c r="B15" s="31">
        <v>11490.5</v>
      </c>
      <c r="C15" s="93" t="s">
        <v>10</v>
      </c>
      <c r="D15" s="36">
        <v>11490.5</v>
      </c>
      <c r="E15" s="31">
        <v>39396</v>
      </c>
      <c r="F15" s="92" t="str">
        <f t="shared" si="0"/>
        <v>N</v>
      </c>
      <c r="G15" s="76"/>
      <c r="H15" s="77">
        <f t="shared" si="1"/>
        <v>15758.400000000001</v>
      </c>
      <c r="I15" s="77"/>
      <c r="J15" s="35">
        <f>G15*$B$63</f>
        <v>0</v>
      </c>
      <c r="K15" s="35">
        <f t="shared" si="4"/>
        <v>0</v>
      </c>
      <c r="L15" s="35" t="str">
        <f t="shared" si="5"/>
        <v/>
      </c>
      <c r="M15" s="31" t="str">
        <f t="shared" si="6"/>
        <v/>
      </c>
      <c r="N15" s="35">
        <f t="shared" si="7"/>
        <v>0</v>
      </c>
      <c r="O15" s="35">
        <f t="shared" si="8"/>
        <v>0</v>
      </c>
      <c r="P15" s="35" t="str">
        <f t="shared" si="9"/>
        <v/>
      </c>
      <c r="Q15" s="35" t="str">
        <f t="shared" si="10"/>
        <v/>
      </c>
      <c r="R15" s="35">
        <f t="shared" si="11"/>
        <v>0</v>
      </c>
      <c r="S15" s="35">
        <f t="shared" si="12"/>
        <v>0</v>
      </c>
      <c r="T15" s="35" t="str">
        <f t="shared" si="13"/>
        <v/>
      </c>
      <c r="U15" s="35" t="str">
        <f t="shared" si="14"/>
        <v/>
      </c>
      <c r="V15" s="32" t="s">
        <v>2081</v>
      </c>
      <c r="W15" s="32" t="s">
        <v>2079</v>
      </c>
      <c r="X15" s="33" t="s">
        <v>2082</v>
      </c>
      <c r="Y15" s="32">
        <v>403003556</v>
      </c>
      <c r="Z15" s="34">
        <v>43566</v>
      </c>
      <c r="AA15" s="34">
        <v>43579</v>
      </c>
      <c r="AB15" s="36">
        <v>11490.5</v>
      </c>
      <c r="AC15" s="22"/>
      <c r="AD15" s="24"/>
      <c r="AE15" s="28"/>
      <c r="AF15" s="14"/>
      <c r="AG15" s="15">
        <f t="shared" si="15"/>
        <v>0</v>
      </c>
      <c r="AH15" s="14"/>
      <c r="AI15" s="14"/>
      <c r="AJ15" s="14"/>
      <c r="AK15" s="14"/>
      <c r="AL15" s="23"/>
      <c r="AM15" s="23"/>
    </row>
    <row r="16" spans="1:40" s="16" customFormat="1" ht="12.5" x14ac:dyDescent="0.25">
      <c r="A16" s="79" t="s">
        <v>20</v>
      </c>
      <c r="B16" s="31">
        <v>1197549.5</v>
      </c>
      <c r="C16" s="93" t="s">
        <v>10</v>
      </c>
      <c r="D16" s="31">
        <v>1197549.5</v>
      </c>
      <c r="E16" s="31">
        <v>3160014</v>
      </c>
      <c r="F16" s="92" t="str">
        <f t="shared" si="0"/>
        <v>Y</v>
      </c>
      <c r="G16" s="40">
        <v>3160014</v>
      </c>
      <c r="H16" s="45">
        <f t="shared" si="1"/>
        <v>1264005.6000000001</v>
      </c>
      <c r="I16" s="31">
        <f t="shared" ref="I16:I39" si="16">SUM(G16*0.4)</f>
        <v>1264005.6000000001</v>
      </c>
      <c r="J16" s="87">
        <f>SUM('Lower House 2022'!$Q$510+'Upper House 2022'!$T$383)</f>
        <v>3223214.2800000003</v>
      </c>
      <c r="K16" s="87">
        <f t="shared" si="4"/>
        <v>644642.86</v>
      </c>
      <c r="L16" s="43">
        <f t="shared" si="5"/>
        <v>3224734.2467339998</v>
      </c>
      <c r="M16" s="45">
        <f t="shared" si="6"/>
        <v>644946.84934680001</v>
      </c>
      <c r="N16" s="43">
        <f t="shared" si="7"/>
        <v>0</v>
      </c>
      <c r="O16" s="43">
        <f t="shared" si="8"/>
        <v>0</v>
      </c>
      <c r="P16" s="43">
        <f t="shared" si="9"/>
        <v>0</v>
      </c>
      <c r="Q16" s="43">
        <f t="shared" si="10"/>
        <v>0</v>
      </c>
      <c r="R16" s="43">
        <f t="shared" si="11"/>
        <v>0</v>
      </c>
      <c r="S16" s="43">
        <f t="shared" si="12"/>
        <v>0</v>
      </c>
      <c r="T16" s="43">
        <f t="shared" si="13"/>
        <v>0</v>
      </c>
      <c r="U16" s="43">
        <f t="shared" si="14"/>
        <v>0</v>
      </c>
      <c r="V16" s="32" t="s">
        <v>2083</v>
      </c>
      <c r="W16" s="32" t="s">
        <v>2076</v>
      </c>
      <c r="X16" s="33" t="s">
        <v>2068</v>
      </c>
      <c r="Y16" s="32">
        <v>164081846</v>
      </c>
      <c r="Z16" s="34">
        <v>43497</v>
      </c>
      <c r="AA16" s="34">
        <v>43507</v>
      </c>
      <c r="AB16" s="41">
        <v>1197549.5</v>
      </c>
      <c r="AC16" s="42">
        <v>43509</v>
      </c>
      <c r="AD16" s="42">
        <v>43518</v>
      </c>
      <c r="AE16" s="43">
        <v>1264005.6000000001</v>
      </c>
      <c r="AF16" s="14"/>
      <c r="AG16" s="15">
        <f t="shared" si="15"/>
        <v>644946.84934680001</v>
      </c>
      <c r="AH16" s="100">
        <v>44315</v>
      </c>
      <c r="AI16" s="15">
        <v>658020.96</v>
      </c>
      <c r="AJ16" s="14"/>
      <c r="AK16" s="14"/>
      <c r="AL16" s="23"/>
      <c r="AM16" s="23"/>
    </row>
    <row r="17" spans="1:39" s="16" customFormat="1" ht="12.5" x14ac:dyDescent="0.25">
      <c r="A17" s="79" t="s">
        <v>22</v>
      </c>
      <c r="B17" s="31">
        <v>5065376.75</v>
      </c>
      <c r="C17" s="93" t="s">
        <v>10</v>
      </c>
      <c r="D17" s="31">
        <v>5065376.75</v>
      </c>
      <c r="E17" s="31">
        <v>13202883</v>
      </c>
      <c r="F17" s="92" t="str">
        <f t="shared" si="0"/>
        <v>Y</v>
      </c>
      <c r="G17" s="31">
        <v>13202883</v>
      </c>
      <c r="H17" s="45">
        <f t="shared" si="1"/>
        <v>5281153.2</v>
      </c>
      <c r="I17" s="31">
        <f t="shared" si="16"/>
        <v>5281153.2</v>
      </c>
      <c r="J17" s="87">
        <f>SUM('Lower House 2022'!$N$510+'Upper House 2022'!$O$383)</f>
        <v>13466940.659999998</v>
      </c>
      <c r="K17" s="87">
        <f t="shared" si="4"/>
        <v>2693388.13</v>
      </c>
      <c r="L17" s="43">
        <f t="shared" si="5"/>
        <v>13473291.246723</v>
      </c>
      <c r="M17" s="45">
        <f t="shared" si="6"/>
        <v>2694658.2493446004</v>
      </c>
      <c r="N17" s="43">
        <f t="shared" si="7"/>
        <v>0</v>
      </c>
      <c r="O17" s="43">
        <f t="shared" si="8"/>
        <v>0</v>
      </c>
      <c r="P17" s="43">
        <f t="shared" si="9"/>
        <v>0</v>
      </c>
      <c r="Q17" s="43">
        <f t="shared" si="10"/>
        <v>0</v>
      </c>
      <c r="R17" s="43">
        <f t="shared" si="11"/>
        <v>0</v>
      </c>
      <c r="S17" s="43">
        <f t="shared" si="12"/>
        <v>0</v>
      </c>
      <c r="T17" s="43">
        <f t="shared" si="13"/>
        <v>0</v>
      </c>
      <c r="U17" s="43">
        <f t="shared" si="14"/>
        <v>0</v>
      </c>
      <c r="V17" s="32" t="s">
        <v>2084</v>
      </c>
      <c r="W17" s="32" t="s">
        <v>2085</v>
      </c>
      <c r="X17" s="33" t="s">
        <v>2086</v>
      </c>
      <c r="Y17" s="32">
        <v>10024439</v>
      </c>
      <c r="Z17" s="34">
        <v>43444</v>
      </c>
      <c r="AA17" s="34">
        <v>43455</v>
      </c>
      <c r="AB17" s="31">
        <v>5065376.75</v>
      </c>
      <c r="AC17" s="34">
        <v>43461</v>
      </c>
      <c r="AD17" s="34">
        <v>43476</v>
      </c>
      <c r="AE17" s="35">
        <v>5281153</v>
      </c>
      <c r="AF17" s="14"/>
      <c r="AG17" s="15">
        <f t="shared" si="15"/>
        <v>2694658.2493445999</v>
      </c>
      <c r="AH17" s="100">
        <v>44315</v>
      </c>
      <c r="AI17" s="15">
        <v>2749212.6</v>
      </c>
      <c r="AJ17" s="14"/>
      <c r="AK17" s="14"/>
      <c r="AL17" s="23"/>
      <c r="AM17" s="23"/>
    </row>
    <row r="18" spans="1:39" s="16" customFormat="1" ht="12.5" x14ac:dyDescent="0.25">
      <c r="A18" s="124" t="s">
        <v>60</v>
      </c>
      <c r="B18" s="36">
        <v>4322.5</v>
      </c>
      <c r="C18" s="93" t="s">
        <v>10</v>
      </c>
      <c r="D18" s="45">
        <v>1127.73</v>
      </c>
      <c r="E18" s="31">
        <f>SUM('Lower House 2022'!$J$446)</f>
        <v>40924.44</v>
      </c>
      <c r="F18" s="92" t="str">
        <f t="shared" si="0"/>
        <v>Y</v>
      </c>
      <c r="G18" s="78">
        <v>3866.5</v>
      </c>
      <c r="H18" s="77">
        <f t="shared" si="1"/>
        <v>16369.776000000002</v>
      </c>
      <c r="I18" s="77">
        <f t="shared" si="16"/>
        <v>1546.6000000000001</v>
      </c>
      <c r="J18" s="43"/>
      <c r="K18" s="43">
        <f t="shared" si="4"/>
        <v>0</v>
      </c>
      <c r="L18" s="43">
        <f t="shared" si="5"/>
        <v>41762.613455639999</v>
      </c>
      <c r="M18" s="45">
        <f t="shared" si="6"/>
        <v>8352.5226911280006</v>
      </c>
      <c r="N18" s="43">
        <f t="shared" si="7"/>
        <v>0</v>
      </c>
      <c r="O18" s="43">
        <f t="shared" si="8"/>
        <v>0</v>
      </c>
      <c r="P18" s="43">
        <f t="shared" si="9"/>
        <v>0</v>
      </c>
      <c r="Q18" s="43">
        <f t="shared" si="10"/>
        <v>0</v>
      </c>
      <c r="R18" s="43">
        <f t="shared" si="11"/>
        <v>0</v>
      </c>
      <c r="S18" s="43">
        <f t="shared" si="12"/>
        <v>0</v>
      </c>
      <c r="T18" s="43">
        <f t="shared" si="13"/>
        <v>0</v>
      </c>
      <c r="U18" s="43">
        <f t="shared" si="14"/>
        <v>0</v>
      </c>
      <c r="V18" s="44"/>
      <c r="W18" s="30" t="s">
        <v>2085</v>
      </c>
      <c r="X18" s="37" t="s">
        <v>2087</v>
      </c>
      <c r="Y18" s="30">
        <v>10338885</v>
      </c>
      <c r="Z18" s="101">
        <v>43487</v>
      </c>
      <c r="AA18" s="38">
        <v>43507</v>
      </c>
      <c r="AB18" s="31">
        <v>1127.73</v>
      </c>
      <c r="AC18" s="51"/>
      <c r="AD18" s="26"/>
      <c r="AE18" s="29"/>
      <c r="AF18" s="18"/>
      <c r="AG18" s="15">
        <v>0</v>
      </c>
      <c r="AH18" s="100">
        <v>44315</v>
      </c>
      <c r="AI18" s="19"/>
      <c r="AJ18" s="18"/>
      <c r="AK18" s="18"/>
    </row>
    <row r="19" spans="1:39" s="16" customFormat="1" ht="12.5" x14ac:dyDescent="0.25">
      <c r="A19" s="44" t="s">
        <v>54</v>
      </c>
      <c r="B19" s="41">
        <v>3871</v>
      </c>
      <c r="C19" s="92" t="s">
        <v>10</v>
      </c>
      <c r="D19" s="45">
        <v>3871</v>
      </c>
      <c r="E19" s="45">
        <f>SUM('Lower House 2022'!$J$411)</f>
        <v>43904.88</v>
      </c>
      <c r="F19" s="92" t="str">
        <f t="shared" si="0"/>
        <v>N</v>
      </c>
      <c r="G19" s="19"/>
      <c r="H19" s="19">
        <f t="shared" si="1"/>
        <v>17561.952000000001</v>
      </c>
      <c r="I19" s="19">
        <f t="shared" si="16"/>
        <v>0</v>
      </c>
      <c r="J19" s="57">
        <f>G19*$B$63</f>
        <v>0</v>
      </c>
      <c r="K19" s="57">
        <f t="shared" si="4"/>
        <v>0</v>
      </c>
      <c r="L19" s="57" t="str">
        <f t="shared" si="5"/>
        <v/>
      </c>
      <c r="M19" s="19" t="str">
        <f t="shared" si="6"/>
        <v/>
      </c>
      <c r="N19" s="57">
        <f t="shared" si="7"/>
        <v>0</v>
      </c>
      <c r="O19" s="57">
        <f t="shared" si="8"/>
        <v>0</v>
      </c>
      <c r="P19" s="57" t="str">
        <f t="shared" si="9"/>
        <v/>
      </c>
      <c r="Q19" s="57" t="str">
        <f t="shared" si="10"/>
        <v/>
      </c>
      <c r="R19" s="57">
        <f t="shared" si="11"/>
        <v>0</v>
      </c>
      <c r="S19" s="57">
        <f t="shared" si="12"/>
        <v>0</v>
      </c>
      <c r="T19" s="57" t="str">
        <f t="shared" si="13"/>
        <v/>
      </c>
      <c r="U19" s="57" t="str">
        <f t="shared" si="14"/>
        <v/>
      </c>
      <c r="V19" s="44" t="s">
        <v>2088</v>
      </c>
      <c r="W19" s="44" t="s">
        <v>2076</v>
      </c>
      <c r="X19" s="46" t="s">
        <v>2089</v>
      </c>
      <c r="Y19" s="44">
        <v>143629301</v>
      </c>
      <c r="Z19" s="47">
        <v>43501</v>
      </c>
      <c r="AA19" s="47">
        <v>43518</v>
      </c>
      <c r="AB19" s="45">
        <v>3871</v>
      </c>
      <c r="AC19" s="18"/>
      <c r="AD19" s="26"/>
      <c r="AE19" s="29"/>
      <c r="AF19" s="18"/>
      <c r="AG19" s="15">
        <f t="shared" ref="AG19:AG59" si="17">SUM(G19*0.2)*$B$63</f>
        <v>0</v>
      </c>
      <c r="AH19" s="18"/>
      <c r="AI19" s="18"/>
      <c r="AJ19" s="18"/>
      <c r="AK19" s="18"/>
    </row>
    <row r="20" spans="1:39" s="16" customFormat="1" ht="12" customHeight="1" x14ac:dyDescent="0.25">
      <c r="A20" s="44" t="s">
        <v>38</v>
      </c>
      <c r="B20" s="41">
        <v>5804.75</v>
      </c>
      <c r="C20" s="92" t="s">
        <v>10</v>
      </c>
      <c r="D20" s="45">
        <v>5804.75</v>
      </c>
      <c r="E20" s="45">
        <f>SUM('Lower House 2022'!$J$485)</f>
        <v>0</v>
      </c>
      <c r="F20" s="92" t="str">
        <f t="shared" si="0"/>
        <v>N</v>
      </c>
      <c r="G20" s="19"/>
      <c r="H20" s="19">
        <f t="shared" si="1"/>
        <v>0</v>
      </c>
      <c r="I20" s="19">
        <f t="shared" si="16"/>
        <v>0</v>
      </c>
      <c r="J20" s="57">
        <f>G20*$B$63</f>
        <v>0</v>
      </c>
      <c r="K20" s="57">
        <f t="shared" si="4"/>
        <v>0</v>
      </c>
      <c r="L20" s="57" t="str">
        <f t="shared" si="5"/>
        <v/>
      </c>
      <c r="M20" s="19" t="str">
        <f t="shared" si="6"/>
        <v/>
      </c>
      <c r="N20" s="57">
        <f t="shared" si="7"/>
        <v>0</v>
      </c>
      <c r="O20" s="57">
        <f t="shared" si="8"/>
        <v>0</v>
      </c>
      <c r="P20" s="57" t="str">
        <f t="shared" si="9"/>
        <v/>
      </c>
      <c r="Q20" s="57" t="str">
        <f t="shared" si="10"/>
        <v/>
      </c>
      <c r="R20" s="57">
        <f t="shared" si="11"/>
        <v>0</v>
      </c>
      <c r="S20" s="57">
        <f t="shared" si="12"/>
        <v>0</v>
      </c>
      <c r="T20" s="57" t="str">
        <f t="shared" si="13"/>
        <v/>
      </c>
      <c r="U20" s="57" t="str">
        <f t="shared" si="14"/>
        <v/>
      </c>
      <c r="V20" s="44" t="s">
        <v>2090</v>
      </c>
      <c r="W20" s="44" t="s">
        <v>2076</v>
      </c>
      <c r="X20" s="46" t="s">
        <v>2068</v>
      </c>
      <c r="Y20" s="44">
        <v>152110177</v>
      </c>
      <c r="Z20" s="47">
        <v>43524</v>
      </c>
      <c r="AA20" s="47">
        <v>43531</v>
      </c>
      <c r="AB20" s="45">
        <v>5804.75</v>
      </c>
      <c r="AC20" s="18"/>
      <c r="AD20" s="26"/>
      <c r="AE20" s="29"/>
      <c r="AF20" s="18"/>
      <c r="AG20" s="15">
        <f t="shared" si="17"/>
        <v>0</v>
      </c>
      <c r="AH20" s="18"/>
      <c r="AI20" s="18"/>
      <c r="AJ20" s="18"/>
      <c r="AK20" s="18"/>
    </row>
    <row r="21" spans="1:39" s="16" customFormat="1" ht="12.5" x14ac:dyDescent="0.25">
      <c r="A21" s="79" t="s">
        <v>7</v>
      </c>
      <c r="B21" s="41">
        <v>3445.75</v>
      </c>
      <c r="C21" s="92" t="s">
        <v>10</v>
      </c>
      <c r="D21" s="45">
        <v>3445.75</v>
      </c>
      <c r="E21" s="45">
        <f>SUM('Lower House 2022'!$J$444)</f>
        <v>0</v>
      </c>
      <c r="F21" s="92" t="str">
        <f t="shared" si="0"/>
        <v>Y</v>
      </c>
      <c r="G21" s="45">
        <v>11814</v>
      </c>
      <c r="H21" s="45">
        <f t="shared" si="1"/>
        <v>0</v>
      </c>
      <c r="I21" s="45">
        <f t="shared" si="16"/>
        <v>4725.6000000000004</v>
      </c>
      <c r="J21" s="87">
        <f>SUM('Lower House 2022'!$J$459)</f>
        <v>12050.28</v>
      </c>
      <c r="K21" s="87">
        <f t="shared" si="4"/>
        <v>2410.06</v>
      </c>
      <c r="L21" s="57">
        <f t="shared" si="5"/>
        <v>0</v>
      </c>
      <c r="M21" s="19">
        <f t="shared" si="6"/>
        <v>0</v>
      </c>
      <c r="N21" s="57">
        <f t="shared" si="7"/>
        <v>0</v>
      </c>
      <c r="O21" s="57">
        <f t="shared" si="8"/>
        <v>0</v>
      </c>
      <c r="P21" s="57">
        <f t="shared" si="9"/>
        <v>0</v>
      </c>
      <c r="Q21" s="57">
        <f t="shared" si="10"/>
        <v>0</v>
      </c>
      <c r="R21" s="57">
        <f t="shared" si="11"/>
        <v>0</v>
      </c>
      <c r="S21" s="57">
        <f t="shared" si="12"/>
        <v>0</v>
      </c>
      <c r="T21" s="57">
        <f t="shared" si="13"/>
        <v>0</v>
      </c>
      <c r="U21" s="57">
        <f t="shared" si="14"/>
        <v>0</v>
      </c>
      <c r="V21" s="44" t="s">
        <v>2091</v>
      </c>
      <c r="W21" s="44" t="s">
        <v>2076</v>
      </c>
      <c r="X21" s="46" t="s">
        <v>2077</v>
      </c>
      <c r="Y21" s="44">
        <v>135711992</v>
      </c>
      <c r="Z21" s="47">
        <v>43573</v>
      </c>
      <c r="AA21" s="47">
        <v>43613</v>
      </c>
      <c r="AB21" s="45">
        <v>3445.75</v>
      </c>
      <c r="AC21" s="62">
        <v>43616</v>
      </c>
      <c r="AD21" s="62">
        <v>43644</v>
      </c>
      <c r="AE21" s="39">
        <v>4725.6000000000004</v>
      </c>
      <c r="AF21" s="18"/>
      <c r="AG21" s="15">
        <f t="shared" si="17"/>
        <v>2411.1925068</v>
      </c>
      <c r="AH21" s="100">
        <v>44315</v>
      </c>
      <c r="AI21" s="19">
        <v>2461.25</v>
      </c>
      <c r="AJ21" s="18"/>
      <c r="AK21" s="18"/>
    </row>
    <row r="22" spans="1:39" s="16" customFormat="1" ht="12.5" x14ac:dyDescent="0.25">
      <c r="A22" s="79" t="s">
        <v>71</v>
      </c>
      <c r="B22" s="41">
        <v>6473.25</v>
      </c>
      <c r="C22" s="92" t="s">
        <v>10</v>
      </c>
      <c r="D22" s="45">
        <v>6473.25</v>
      </c>
      <c r="E22" s="45">
        <f>SUM('Lower House 2022'!$J$487)</f>
        <v>97038.720000000001</v>
      </c>
      <c r="F22" s="92" t="str">
        <f t="shared" si="0"/>
        <v>Y</v>
      </c>
      <c r="G22" s="45">
        <v>22194</v>
      </c>
      <c r="H22" s="45">
        <f t="shared" si="1"/>
        <v>38815.488000000005</v>
      </c>
      <c r="I22" s="45">
        <f t="shared" si="16"/>
        <v>8877.6</v>
      </c>
      <c r="J22" s="87">
        <f>SUM('Lower House 2022'!$J$427)</f>
        <v>22637.88</v>
      </c>
      <c r="K22" s="87">
        <f t="shared" si="4"/>
        <v>4527.58</v>
      </c>
      <c r="L22" s="43">
        <f t="shared" si="5"/>
        <v>99026.170024320003</v>
      </c>
      <c r="M22" s="45">
        <f t="shared" si="6"/>
        <v>19805.234004864004</v>
      </c>
      <c r="N22" s="43">
        <f t="shared" si="7"/>
        <v>0</v>
      </c>
      <c r="O22" s="43">
        <f t="shared" si="8"/>
        <v>0</v>
      </c>
      <c r="P22" s="43">
        <f t="shared" si="9"/>
        <v>0</v>
      </c>
      <c r="Q22" s="43">
        <f t="shared" si="10"/>
        <v>0</v>
      </c>
      <c r="R22" s="43">
        <f t="shared" si="11"/>
        <v>0</v>
      </c>
      <c r="S22" s="43">
        <f t="shared" si="12"/>
        <v>0</v>
      </c>
      <c r="T22" s="43">
        <f t="shared" si="13"/>
        <v>0</v>
      </c>
      <c r="U22" s="43">
        <f t="shared" si="14"/>
        <v>0</v>
      </c>
      <c r="V22" s="44" t="s">
        <v>71</v>
      </c>
      <c r="W22" s="44" t="s">
        <v>2076</v>
      </c>
      <c r="X22" s="46" t="s">
        <v>2068</v>
      </c>
      <c r="Y22" s="44">
        <v>163878374</v>
      </c>
      <c r="Z22" s="47">
        <v>43534</v>
      </c>
      <c r="AA22" s="47">
        <v>43543</v>
      </c>
      <c r="AB22" s="45">
        <v>6473.25</v>
      </c>
      <c r="AC22" s="47">
        <v>43534</v>
      </c>
      <c r="AD22" s="47">
        <v>43543</v>
      </c>
      <c r="AE22" s="48">
        <v>8877.6</v>
      </c>
      <c r="AF22" s="18"/>
      <c r="AG22" s="15">
        <f t="shared" si="17"/>
        <v>4529.7110628</v>
      </c>
      <c r="AH22" s="100">
        <v>44315</v>
      </c>
      <c r="AI22" s="19">
        <v>4623.75</v>
      </c>
      <c r="AJ22" s="18"/>
      <c r="AK22" s="18"/>
    </row>
    <row r="23" spans="1:39" s="16" customFormat="1" ht="12.5" x14ac:dyDescent="0.25">
      <c r="A23" s="79" t="s">
        <v>49</v>
      </c>
      <c r="B23" s="41">
        <v>17839.5</v>
      </c>
      <c r="C23" s="92" t="s">
        <v>10</v>
      </c>
      <c r="D23" s="45">
        <v>17839.5</v>
      </c>
      <c r="E23" s="45">
        <f>SUM('Lower House 2022'!$J$439)</f>
        <v>47032.200000000004</v>
      </c>
      <c r="F23" s="92" t="str">
        <f t="shared" si="0"/>
        <v>Y</v>
      </c>
      <c r="G23" s="45">
        <v>61164</v>
      </c>
      <c r="H23" s="45">
        <f t="shared" si="1"/>
        <v>18812.88</v>
      </c>
      <c r="I23" s="45">
        <f t="shared" si="16"/>
        <v>24465.600000000002</v>
      </c>
      <c r="J23" s="87">
        <f>SUM('Lower House 2022'!$J$466)</f>
        <v>62387.28</v>
      </c>
      <c r="K23" s="87">
        <f t="shared" si="4"/>
        <v>12477.46</v>
      </c>
      <c r="L23" s="43">
        <f t="shared" si="5"/>
        <v>47995.4664882</v>
      </c>
      <c r="M23" s="45">
        <f t="shared" si="6"/>
        <v>9599.0932976399999</v>
      </c>
      <c r="N23" s="43">
        <f t="shared" si="7"/>
        <v>0</v>
      </c>
      <c r="O23" s="43">
        <f t="shared" si="8"/>
        <v>0</v>
      </c>
      <c r="P23" s="43">
        <f t="shared" si="9"/>
        <v>0</v>
      </c>
      <c r="Q23" s="43">
        <f t="shared" si="10"/>
        <v>0</v>
      </c>
      <c r="R23" s="43">
        <f t="shared" si="11"/>
        <v>0</v>
      </c>
      <c r="S23" s="43">
        <f t="shared" si="12"/>
        <v>0</v>
      </c>
      <c r="T23" s="43">
        <f t="shared" si="13"/>
        <v>0</v>
      </c>
      <c r="U23" s="43">
        <f t="shared" si="14"/>
        <v>0</v>
      </c>
      <c r="V23" s="44" t="s">
        <v>2092</v>
      </c>
      <c r="W23" s="44" t="s">
        <v>2093</v>
      </c>
      <c r="X23" s="46" t="s">
        <v>2094</v>
      </c>
      <c r="Y23" s="44">
        <v>565160</v>
      </c>
      <c r="Z23" s="47">
        <v>43503</v>
      </c>
      <c r="AA23" s="47">
        <v>43518</v>
      </c>
      <c r="AB23" s="45">
        <v>17839.5</v>
      </c>
      <c r="AC23" s="47">
        <v>43503</v>
      </c>
      <c r="AD23" s="47">
        <v>43518</v>
      </c>
      <c r="AE23" s="48">
        <v>24465.599999999999</v>
      </c>
      <c r="AF23" s="18"/>
      <c r="AG23" s="15">
        <f t="shared" si="17"/>
        <v>12483.3399768</v>
      </c>
      <c r="AH23" s="100">
        <v>44315</v>
      </c>
      <c r="AI23" s="19">
        <v>12742.5</v>
      </c>
      <c r="AJ23" s="18"/>
      <c r="AK23" s="18"/>
    </row>
    <row r="24" spans="1:39" s="16" customFormat="1" ht="12.5" x14ac:dyDescent="0.25">
      <c r="A24" s="30" t="s">
        <v>41</v>
      </c>
      <c r="B24" s="31">
        <v>178326.75</v>
      </c>
      <c r="C24" s="93" t="s">
        <v>10</v>
      </c>
      <c r="D24" s="31">
        <v>151039.29999999999</v>
      </c>
      <c r="E24" s="31">
        <v>328512</v>
      </c>
      <c r="F24" s="92" t="str">
        <f t="shared" si="0"/>
        <v>N</v>
      </c>
      <c r="G24" s="77"/>
      <c r="H24" s="77">
        <f t="shared" si="1"/>
        <v>131404.80000000002</v>
      </c>
      <c r="I24" s="77">
        <f t="shared" si="16"/>
        <v>0</v>
      </c>
      <c r="J24" s="35">
        <f>G24*$B$63</f>
        <v>0</v>
      </c>
      <c r="K24" s="35">
        <f t="shared" si="4"/>
        <v>0</v>
      </c>
      <c r="L24" s="35" t="str">
        <f t="shared" si="5"/>
        <v/>
      </c>
      <c r="M24" s="31" t="str">
        <f t="shared" si="6"/>
        <v/>
      </c>
      <c r="N24" s="35">
        <f t="shared" si="7"/>
        <v>0</v>
      </c>
      <c r="O24" s="35">
        <f t="shared" si="8"/>
        <v>0</v>
      </c>
      <c r="P24" s="35" t="str">
        <f t="shared" si="9"/>
        <v/>
      </c>
      <c r="Q24" s="35" t="str">
        <f t="shared" si="10"/>
        <v/>
      </c>
      <c r="R24" s="35">
        <f t="shared" si="11"/>
        <v>0</v>
      </c>
      <c r="S24" s="35">
        <f t="shared" si="12"/>
        <v>0</v>
      </c>
      <c r="T24" s="35" t="str">
        <f t="shared" si="13"/>
        <v/>
      </c>
      <c r="U24" s="35" t="str">
        <f t="shared" si="14"/>
        <v/>
      </c>
      <c r="V24" s="32" t="s">
        <v>2095</v>
      </c>
      <c r="W24" s="32" t="s">
        <v>2085</v>
      </c>
      <c r="X24" s="33" t="s">
        <v>2096</v>
      </c>
      <c r="Y24" s="32">
        <v>10492559</v>
      </c>
      <c r="Z24" s="34">
        <v>43563</v>
      </c>
      <c r="AA24" s="34">
        <v>43564</v>
      </c>
      <c r="AB24" s="36">
        <v>151039.29999999999</v>
      </c>
      <c r="AC24" s="22"/>
      <c r="AD24" s="24"/>
      <c r="AE24" s="28"/>
      <c r="AF24" s="14"/>
      <c r="AG24" s="15">
        <f t="shared" si="17"/>
        <v>0</v>
      </c>
      <c r="AH24" s="14"/>
      <c r="AI24" s="14"/>
      <c r="AJ24" s="14"/>
      <c r="AK24" s="14"/>
      <c r="AL24" s="23"/>
      <c r="AM24" s="23"/>
    </row>
    <row r="25" spans="1:39" s="16" customFormat="1" ht="12.5" x14ac:dyDescent="0.25">
      <c r="A25" s="44" t="s">
        <v>59</v>
      </c>
      <c r="B25" s="41">
        <v>5311.25</v>
      </c>
      <c r="C25" s="92" t="s">
        <v>10</v>
      </c>
      <c r="D25" s="45">
        <v>5311.25</v>
      </c>
      <c r="E25" s="45">
        <f>SUM('Lower House 2022'!$J$434)</f>
        <v>0</v>
      </c>
      <c r="F25" s="92" t="str">
        <f t="shared" si="0"/>
        <v>N</v>
      </c>
      <c r="G25" s="19"/>
      <c r="H25" s="19">
        <f t="shared" si="1"/>
        <v>0</v>
      </c>
      <c r="I25" s="19">
        <f t="shared" si="16"/>
        <v>0</v>
      </c>
      <c r="J25" s="57">
        <f>G25*$B$63</f>
        <v>0</v>
      </c>
      <c r="K25" s="57">
        <f t="shared" si="4"/>
        <v>0</v>
      </c>
      <c r="L25" s="57" t="str">
        <f t="shared" si="5"/>
        <v/>
      </c>
      <c r="M25" s="19" t="str">
        <f t="shared" si="6"/>
        <v/>
      </c>
      <c r="N25" s="57">
        <f t="shared" si="7"/>
        <v>0</v>
      </c>
      <c r="O25" s="57">
        <f t="shared" si="8"/>
        <v>0</v>
      </c>
      <c r="P25" s="57" t="str">
        <f t="shared" si="9"/>
        <v/>
      </c>
      <c r="Q25" s="57" t="str">
        <f t="shared" si="10"/>
        <v/>
      </c>
      <c r="R25" s="57">
        <f t="shared" si="11"/>
        <v>0</v>
      </c>
      <c r="S25" s="57">
        <f t="shared" si="12"/>
        <v>0</v>
      </c>
      <c r="T25" s="57" t="str">
        <f t="shared" si="13"/>
        <v/>
      </c>
      <c r="U25" s="57" t="str">
        <f t="shared" si="14"/>
        <v/>
      </c>
      <c r="V25" s="44" t="s">
        <v>2097</v>
      </c>
      <c r="W25" s="44" t="s">
        <v>2076</v>
      </c>
      <c r="X25" s="46" t="s">
        <v>2068</v>
      </c>
      <c r="Y25" s="44">
        <v>163744626</v>
      </c>
      <c r="Z25" s="47">
        <v>43507</v>
      </c>
      <c r="AA25" s="47">
        <v>43531</v>
      </c>
      <c r="AB25" s="45">
        <v>5311.25</v>
      </c>
      <c r="AC25" s="18"/>
      <c r="AD25" s="26"/>
      <c r="AE25" s="29"/>
      <c r="AF25" s="18"/>
      <c r="AG25" s="15">
        <f t="shared" si="17"/>
        <v>0</v>
      </c>
      <c r="AH25" s="18"/>
      <c r="AI25" s="18"/>
      <c r="AJ25" s="18"/>
      <c r="AK25" s="18"/>
    </row>
    <row r="26" spans="1:39" s="16" customFormat="1" ht="12.5" x14ac:dyDescent="0.25">
      <c r="A26" s="30" t="s">
        <v>42</v>
      </c>
      <c r="B26" s="31">
        <v>34580</v>
      </c>
      <c r="C26" s="93" t="s">
        <v>10</v>
      </c>
      <c r="D26" s="31">
        <v>34580</v>
      </c>
      <c r="E26" s="31">
        <v>73935</v>
      </c>
      <c r="F26" s="92" t="str">
        <f t="shared" si="0"/>
        <v>N</v>
      </c>
      <c r="G26" s="77"/>
      <c r="H26" s="77">
        <f t="shared" si="1"/>
        <v>29574</v>
      </c>
      <c r="I26" s="77">
        <f t="shared" si="16"/>
        <v>0</v>
      </c>
      <c r="J26" s="35">
        <f>G26*$B$63</f>
        <v>0</v>
      </c>
      <c r="K26" s="35">
        <f t="shared" si="4"/>
        <v>0</v>
      </c>
      <c r="L26" s="35" t="str">
        <f t="shared" si="5"/>
        <v/>
      </c>
      <c r="M26" s="31" t="str">
        <f t="shared" si="6"/>
        <v/>
      </c>
      <c r="N26" s="35">
        <f t="shared" si="7"/>
        <v>0</v>
      </c>
      <c r="O26" s="35">
        <f t="shared" si="8"/>
        <v>0</v>
      </c>
      <c r="P26" s="35" t="str">
        <f t="shared" si="9"/>
        <v/>
      </c>
      <c r="Q26" s="35" t="str">
        <f t="shared" si="10"/>
        <v/>
      </c>
      <c r="R26" s="35">
        <f t="shared" si="11"/>
        <v>0</v>
      </c>
      <c r="S26" s="35">
        <f t="shared" si="12"/>
        <v>0</v>
      </c>
      <c r="T26" s="35" t="str">
        <f t="shared" si="13"/>
        <v/>
      </c>
      <c r="U26" s="35" t="str">
        <f t="shared" si="14"/>
        <v/>
      </c>
      <c r="V26" s="32" t="s">
        <v>2098</v>
      </c>
      <c r="W26" s="32" t="s">
        <v>2099</v>
      </c>
      <c r="X26" s="33" t="s">
        <v>2100</v>
      </c>
      <c r="Y26" s="32">
        <v>12163202</v>
      </c>
      <c r="Z26" s="34">
        <v>43566</v>
      </c>
      <c r="AA26" s="34">
        <v>43579</v>
      </c>
      <c r="AB26" s="36">
        <v>34580</v>
      </c>
      <c r="AC26" s="22"/>
      <c r="AD26" s="24"/>
      <c r="AE26" s="28"/>
      <c r="AF26" s="14"/>
      <c r="AG26" s="15">
        <f t="shared" si="17"/>
        <v>0</v>
      </c>
      <c r="AH26" s="14"/>
      <c r="AI26" s="14"/>
      <c r="AJ26" s="14"/>
      <c r="AK26" s="14"/>
      <c r="AL26" s="23"/>
      <c r="AM26" s="23"/>
    </row>
    <row r="27" spans="1:39" s="16" customFormat="1" ht="12.5" x14ac:dyDescent="0.25">
      <c r="A27" s="79" t="s">
        <v>16</v>
      </c>
      <c r="B27" s="36">
        <v>4497.5</v>
      </c>
      <c r="C27" s="93" t="s">
        <v>10</v>
      </c>
      <c r="D27" s="31">
        <v>4497.5</v>
      </c>
      <c r="E27" s="31">
        <f>SUM('Lower House 2022'!$J$477)</f>
        <v>48048.12</v>
      </c>
      <c r="F27" s="92" t="str">
        <f t="shared" si="0"/>
        <v>Y</v>
      </c>
      <c r="G27" s="31">
        <v>15420</v>
      </c>
      <c r="H27" s="31">
        <f t="shared" si="1"/>
        <v>19219.248000000003</v>
      </c>
      <c r="I27" s="31">
        <f t="shared" si="16"/>
        <v>6168</v>
      </c>
      <c r="J27" s="87">
        <f>SUM('Lower House 2022'!$J$442)</f>
        <v>15728.4</v>
      </c>
      <c r="K27" s="87">
        <f t="shared" si="4"/>
        <v>3145.68</v>
      </c>
      <c r="L27" s="35">
        <f t="shared" si="5"/>
        <v>49032.193545720002</v>
      </c>
      <c r="M27" s="31">
        <f t="shared" si="6"/>
        <v>9806.4387091440003</v>
      </c>
      <c r="N27" s="35">
        <f t="shared" si="7"/>
        <v>0</v>
      </c>
      <c r="O27" s="35">
        <f t="shared" si="8"/>
        <v>0</v>
      </c>
      <c r="P27" s="35">
        <f t="shared" si="9"/>
        <v>0</v>
      </c>
      <c r="Q27" s="35">
        <f t="shared" si="10"/>
        <v>0</v>
      </c>
      <c r="R27" s="35">
        <f t="shared" si="11"/>
        <v>0</v>
      </c>
      <c r="S27" s="35">
        <f t="shared" si="12"/>
        <v>0</v>
      </c>
      <c r="T27" s="35">
        <f t="shared" si="13"/>
        <v>0</v>
      </c>
      <c r="U27" s="35">
        <f t="shared" si="14"/>
        <v>0</v>
      </c>
      <c r="V27" s="30" t="s">
        <v>2101</v>
      </c>
      <c r="W27" s="30" t="s">
        <v>2102</v>
      </c>
      <c r="X27" s="30" t="s">
        <v>2103</v>
      </c>
      <c r="Y27" s="30">
        <v>50966743</v>
      </c>
      <c r="Z27" s="38">
        <v>43566</v>
      </c>
      <c r="AA27" s="38">
        <v>43579</v>
      </c>
      <c r="AB27" s="31">
        <v>4497.5</v>
      </c>
      <c r="AC27" s="38">
        <v>43566</v>
      </c>
      <c r="AD27" s="38">
        <v>43579</v>
      </c>
      <c r="AE27" s="39">
        <v>6168</v>
      </c>
      <c r="AF27" s="18"/>
      <c r="AG27" s="15">
        <f t="shared" si="17"/>
        <v>3147.1634039999999</v>
      </c>
      <c r="AH27" s="100">
        <v>44315</v>
      </c>
      <c r="AI27" s="19">
        <v>3212.5</v>
      </c>
      <c r="AJ27" s="18"/>
      <c r="AK27" s="18"/>
    </row>
    <row r="28" spans="1:39" s="16" customFormat="1" ht="12.5" x14ac:dyDescent="0.25">
      <c r="A28" s="79" t="s">
        <v>12</v>
      </c>
      <c r="B28" s="41">
        <v>4201.75</v>
      </c>
      <c r="C28" s="92" t="s">
        <v>10</v>
      </c>
      <c r="D28" s="45">
        <v>3492.57</v>
      </c>
      <c r="E28" s="45">
        <f>SUM('Lower House 2022'!$J$445)</f>
        <v>0</v>
      </c>
      <c r="F28" s="92" t="str">
        <f t="shared" si="0"/>
        <v>Y</v>
      </c>
      <c r="G28" s="45">
        <v>11974.525714285701</v>
      </c>
      <c r="H28" s="45">
        <f t="shared" si="1"/>
        <v>0</v>
      </c>
      <c r="I28" s="45">
        <f t="shared" si="16"/>
        <v>4789.8102857142803</v>
      </c>
      <c r="J28" s="87">
        <f>SUM('Lower House 2022'!$J$503)</f>
        <v>14694.12</v>
      </c>
      <c r="K28" s="87">
        <f t="shared" si="4"/>
        <v>2938.82</v>
      </c>
      <c r="L28" s="43">
        <f t="shared" si="5"/>
        <v>0</v>
      </c>
      <c r="M28" s="45">
        <f t="shared" si="6"/>
        <v>0</v>
      </c>
      <c r="N28" s="43">
        <f t="shared" si="7"/>
        <v>0</v>
      </c>
      <c r="O28" s="43">
        <f t="shared" si="8"/>
        <v>0</v>
      </c>
      <c r="P28" s="43">
        <f t="shared" si="9"/>
        <v>0</v>
      </c>
      <c r="Q28" s="43">
        <f t="shared" si="10"/>
        <v>0</v>
      </c>
      <c r="R28" s="43">
        <f t="shared" si="11"/>
        <v>0</v>
      </c>
      <c r="S28" s="43">
        <f t="shared" si="12"/>
        <v>0</v>
      </c>
      <c r="T28" s="43">
        <f t="shared" si="13"/>
        <v>0</v>
      </c>
      <c r="U28" s="43">
        <f t="shared" si="14"/>
        <v>0</v>
      </c>
      <c r="V28" s="44" t="s">
        <v>2104</v>
      </c>
      <c r="W28" s="44" t="s">
        <v>2085</v>
      </c>
      <c r="X28" s="44" t="s">
        <v>2105</v>
      </c>
      <c r="Y28" s="44">
        <v>11157380</v>
      </c>
      <c r="Z28" s="47">
        <v>43481</v>
      </c>
      <c r="AA28" s="47">
        <v>43486</v>
      </c>
      <c r="AB28" s="45">
        <v>3492.57</v>
      </c>
      <c r="AC28" s="47">
        <v>43481</v>
      </c>
      <c r="AD28" s="47">
        <v>43543</v>
      </c>
      <c r="AE28" s="48">
        <v>4789.8100000000004</v>
      </c>
      <c r="AF28" s="18"/>
      <c r="AG28" s="15">
        <f t="shared" si="17"/>
        <v>2443.9551950879973</v>
      </c>
      <c r="AH28" s="100">
        <v>44315</v>
      </c>
      <c r="AI28" s="19">
        <v>3001.25</v>
      </c>
      <c r="AJ28" s="18"/>
      <c r="AK28" s="18"/>
    </row>
    <row r="29" spans="1:39" s="16" customFormat="1" ht="12.5" x14ac:dyDescent="0.25">
      <c r="A29" s="44" t="s">
        <v>37</v>
      </c>
      <c r="B29" s="41">
        <v>7703.5</v>
      </c>
      <c r="C29" s="92" t="s">
        <v>10</v>
      </c>
      <c r="D29" s="45">
        <v>7703.5</v>
      </c>
      <c r="E29" s="45">
        <f>SUM('Lower House 2022'!$J$453)</f>
        <v>19841.04</v>
      </c>
      <c r="F29" s="92" t="str">
        <f t="shared" si="0"/>
        <v>N</v>
      </c>
      <c r="G29" s="19"/>
      <c r="H29" s="19">
        <f t="shared" si="1"/>
        <v>7936.4160000000011</v>
      </c>
      <c r="I29" s="19">
        <f t="shared" si="16"/>
        <v>0</v>
      </c>
      <c r="J29" s="57">
        <f>G29*$B$63</f>
        <v>0</v>
      </c>
      <c r="K29" s="57">
        <f t="shared" si="4"/>
        <v>0</v>
      </c>
      <c r="L29" s="57" t="str">
        <f t="shared" si="5"/>
        <v/>
      </c>
      <c r="M29" s="19" t="str">
        <f t="shared" si="6"/>
        <v/>
      </c>
      <c r="N29" s="57">
        <f t="shared" si="7"/>
        <v>0</v>
      </c>
      <c r="O29" s="57">
        <f t="shared" si="8"/>
        <v>0</v>
      </c>
      <c r="P29" s="57" t="str">
        <f t="shared" si="9"/>
        <v/>
      </c>
      <c r="Q29" s="57" t="str">
        <f t="shared" si="10"/>
        <v/>
      </c>
      <c r="R29" s="57">
        <f t="shared" si="11"/>
        <v>0</v>
      </c>
      <c r="S29" s="57">
        <f t="shared" si="12"/>
        <v>0</v>
      </c>
      <c r="T29" s="57" t="str">
        <f t="shared" si="13"/>
        <v/>
      </c>
      <c r="U29" s="57" t="str">
        <f t="shared" si="14"/>
        <v/>
      </c>
      <c r="V29" s="44" t="s">
        <v>2106</v>
      </c>
      <c r="W29" s="44" t="s">
        <v>2107</v>
      </c>
      <c r="X29" s="44" t="s">
        <v>2108</v>
      </c>
      <c r="Y29" s="44">
        <v>141939222</v>
      </c>
      <c r="Z29" s="47">
        <v>43515</v>
      </c>
      <c r="AA29" s="47">
        <v>43518</v>
      </c>
      <c r="AB29" s="45">
        <v>7703.5</v>
      </c>
      <c r="AC29" s="18"/>
      <c r="AD29" s="26"/>
      <c r="AE29" s="29"/>
      <c r="AF29" s="18"/>
      <c r="AG29" s="15">
        <f t="shared" si="17"/>
        <v>0</v>
      </c>
      <c r="AH29" s="18"/>
      <c r="AI29" s="18"/>
      <c r="AJ29" s="18"/>
      <c r="AK29" s="18"/>
    </row>
    <row r="30" spans="1:39" s="16" customFormat="1" ht="12.5" x14ac:dyDescent="0.25">
      <c r="A30" s="30" t="s">
        <v>36</v>
      </c>
      <c r="B30" s="36">
        <v>11702.25</v>
      </c>
      <c r="C30" s="93" t="s">
        <v>10</v>
      </c>
      <c r="D30" s="31">
        <v>11502.61</v>
      </c>
      <c r="E30" s="31">
        <f>SUM('Lower House 2022'!$J$414)</f>
        <v>0</v>
      </c>
      <c r="F30" s="92" t="str">
        <f t="shared" si="0"/>
        <v>N</v>
      </c>
      <c r="G30" s="77"/>
      <c r="H30" s="77">
        <f t="shared" si="1"/>
        <v>0</v>
      </c>
      <c r="I30" s="31">
        <f t="shared" si="16"/>
        <v>0</v>
      </c>
      <c r="J30" s="35">
        <f>G30*$B$63</f>
        <v>0</v>
      </c>
      <c r="K30" s="35">
        <f t="shared" si="4"/>
        <v>0</v>
      </c>
      <c r="L30" s="35" t="str">
        <f t="shared" si="5"/>
        <v/>
      </c>
      <c r="M30" s="31" t="str">
        <f t="shared" si="6"/>
        <v/>
      </c>
      <c r="N30" s="35">
        <f t="shared" si="7"/>
        <v>0</v>
      </c>
      <c r="O30" s="35">
        <f t="shared" si="8"/>
        <v>0</v>
      </c>
      <c r="P30" s="35" t="str">
        <f t="shared" si="9"/>
        <v/>
      </c>
      <c r="Q30" s="35" t="str">
        <f t="shared" si="10"/>
        <v/>
      </c>
      <c r="R30" s="35">
        <f t="shared" si="11"/>
        <v>0</v>
      </c>
      <c r="S30" s="35">
        <f t="shared" si="12"/>
        <v>0</v>
      </c>
      <c r="T30" s="35" t="str">
        <f t="shared" si="13"/>
        <v/>
      </c>
      <c r="U30" s="35" t="str">
        <f t="shared" si="14"/>
        <v/>
      </c>
      <c r="V30" s="30" t="s">
        <v>2109</v>
      </c>
      <c r="W30" s="30" t="s">
        <v>2110</v>
      </c>
      <c r="X30" s="30" t="s">
        <v>2111</v>
      </c>
      <c r="Y30" s="30">
        <v>550687510</v>
      </c>
      <c r="Z30" s="38">
        <v>43566</v>
      </c>
      <c r="AA30" s="38">
        <v>43579</v>
      </c>
      <c r="AB30" s="31">
        <v>11502.61</v>
      </c>
      <c r="AC30" s="18"/>
      <c r="AD30" s="102"/>
      <c r="AE30" s="29"/>
      <c r="AF30" s="18"/>
      <c r="AG30" s="15">
        <f t="shared" si="17"/>
        <v>0</v>
      </c>
      <c r="AH30" s="18"/>
      <c r="AI30" s="18"/>
      <c r="AJ30" s="18"/>
      <c r="AK30" s="18"/>
    </row>
    <row r="31" spans="1:39" s="16" customFormat="1" ht="12.5" x14ac:dyDescent="0.25">
      <c r="A31" s="30" t="s">
        <v>39</v>
      </c>
      <c r="B31" s="36">
        <v>11835.25</v>
      </c>
      <c r="C31" s="93" t="s">
        <v>10</v>
      </c>
      <c r="D31" s="31">
        <v>11835.25</v>
      </c>
      <c r="E31" s="31">
        <f>SUM('Lower House 2022'!$J$490)</f>
        <v>0</v>
      </c>
      <c r="F31" s="92" t="str">
        <f t="shared" si="0"/>
        <v>N</v>
      </c>
      <c r="G31" s="77"/>
      <c r="H31" s="77">
        <f t="shared" si="1"/>
        <v>0</v>
      </c>
      <c r="I31" s="31">
        <f t="shared" si="16"/>
        <v>0</v>
      </c>
      <c r="J31" s="35">
        <f>G31*$B$63</f>
        <v>0</v>
      </c>
      <c r="K31" s="35">
        <f t="shared" si="4"/>
        <v>0</v>
      </c>
      <c r="L31" s="35" t="str">
        <f t="shared" si="5"/>
        <v/>
      </c>
      <c r="M31" s="31" t="str">
        <f t="shared" si="6"/>
        <v/>
      </c>
      <c r="N31" s="35">
        <f t="shared" si="7"/>
        <v>0</v>
      </c>
      <c r="O31" s="35">
        <f t="shared" si="8"/>
        <v>0</v>
      </c>
      <c r="P31" s="35" t="str">
        <f t="shared" si="9"/>
        <v/>
      </c>
      <c r="Q31" s="35" t="str">
        <f t="shared" si="10"/>
        <v/>
      </c>
      <c r="R31" s="35">
        <f t="shared" si="11"/>
        <v>0</v>
      </c>
      <c r="S31" s="35">
        <f t="shared" si="12"/>
        <v>0</v>
      </c>
      <c r="T31" s="35" t="str">
        <f t="shared" si="13"/>
        <v/>
      </c>
      <c r="U31" s="35" t="str">
        <f t="shared" si="14"/>
        <v/>
      </c>
      <c r="V31" s="30" t="s">
        <v>2112</v>
      </c>
      <c r="W31" s="30" t="s">
        <v>2079</v>
      </c>
      <c r="X31" s="30" t="s">
        <v>2113</v>
      </c>
      <c r="Y31" s="30">
        <v>553466863</v>
      </c>
      <c r="Z31" s="62">
        <v>43630</v>
      </c>
      <c r="AA31" s="38">
        <v>43564</v>
      </c>
      <c r="AB31" s="31">
        <v>11835.25</v>
      </c>
      <c r="AC31" s="18"/>
      <c r="AD31" s="26"/>
      <c r="AE31" s="29"/>
      <c r="AF31" s="18"/>
      <c r="AG31" s="15">
        <f t="shared" si="17"/>
        <v>0</v>
      </c>
      <c r="AH31" s="18"/>
      <c r="AI31" s="18"/>
      <c r="AJ31" s="18"/>
      <c r="AK31" s="18"/>
    </row>
    <row r="32" spans="1:39" s="16" customFormat="1" ht="12.5" x14ac:dyDescent="0.25">
      <c r="A32" s="79" t="s">
        <v>13</v>
      </c>
      <c r="B32" s="36">
        <v>4973.5</v>
      </c>
      <c r="C32" s="93" t="s">
        <v>10</v>
      </c>
      <c r="D32" s="31">
        <v>4973.5</v>
      </c>
      <c r="E32" s="31">
        <f>SUM('Lower House 2022'!$J$451)</f>
        <v>0</v>
      </c>
      <c r="F32" s="92" t="str">
        <f t="shared" si="0"/>
        <v>Y</v>
      </c>
      <c r="G32" s="31">
        <v>17052</v>
      </c>
      <c r="H32" s="45">
        <f t="shared" si="1"/>
        <v>0</v>
      </c>
      <c r="I32" s="31">
        <f t="shared" si="16"/>
        <v>6820.8</v>
      </c>
      <c r="J32" s="87">
        <f>SUM('Lower House 2022'!$J$421)</f>
        <v>17393.04</v>
      </c>
      <c r="K32" s="87">
        <f t="shared" si="4"/>
        <v>3478.61</v>
      </c>
      <c r="L32" s="43">
        <f t="shared" si="5"/>
        <v>0</v>
      </c>
      <c r="M32" s="45">
        <f t="shared" si="6"/>
        <v>0</v>
      </c>
      <c r="N32" s="43">
        <f t="shared" si="7"/>
        <v>0</v>
      </c>
      <c r="O32" s="43">
        <f t="shared" si="8"/>
        <v>0</v>
      </c>
      <c r="P32" s="43">
        <f t="shared" si="9"/>
        <v>0</v>
      </c>
      <c r="Q32" s="43">
        <f t="shared" si="10"/>
        <v>0</v>
      </c>
      <c r="R32" s="43">
        <f t="shared" si="11"/>
        <v>0</v>
      </c>
      <c r="S32" s="43">
        <f t="shared" si="12"/>
        <v>0</v>
      </c>
      <c r="T32" s="43">
        <f t="shared" si="13"/>
        <v>0</v>
      </c>
      <c r="U32" s="43">
        <f t="shared" si="14"/>
        <v>0</v>
      </c>
      <c r="V32" s="30" t="s">
        <v>13</v>
      </c>
      <c r="W32" s="30" t="s">
        <v>2085</v>
      </c>
      <c r="X32" s="30" t="s">
        <v>2114</v>
      </c>
      <c r="Y32" s="30">
        <v>10083700</v>
      </c>
      <c r="Z32" s="38">
        <v>43488</v>
      </c>
      <c r="AA32" s="38">
        <v>43507</v>
      </c>
      <c r="AB32" s="31">
        <v>4973.5</v>
      </c>
      <c r="AC32" s="38">
        <v>43488</v>
      </c>
      <c r="AD32" s="38">
        <v>43507</v>
      </c>
      <c r="AE32" s="39">
        <v>6820.8</v>
      </c>
      <c r="AF32" s="18"/>
      <c r="AG32" s="15">
        <f t="shared" si="17"/>
        <v>3480.2484024</v>
      </c>
      <c r="AH32" s="100">
        <v>44315</v>
      </c>
      <c r="AI32" s="19">
        <v>3552.5</v>
      </c>
      <c r="AJ32" s="18"/>
      <c r="AK32" s="18"/>
      <c r="AL32" s="105">
        <v>13851.91</v>
      </c>
      <c r="AM32" s="6" t="s">
        <v>2115</v>
      </c>
    </row>
    <row r="33" spans="1:39" s="16" customFormat="1" ht="12.5" x14ac:dyDescent="0.25">
      <c r="A33" s="44" t="s">
        <v>55</v>
      </c>
      <c r="B33" s="41">
        <v>9497.25</v>
      </c>
      <c r="C33" s="92" t="s">
        <v>10</v>
      </c>
      <c r="D33" s="45">
        <v>9495.5</v>
      </c>
      <c r="E33" s="45">
        <f>SUM('Lower House 2022'!$J$415)</f>
        <v>0</v>
      </c>
      <c r="F33" s="92" t="str">
        <f t="shared" si="0"/>
        <v>N</v>
      </c>
      <c r="G33" s="77"/>
      <c r="H33" s="77">
        <f t="shared" si="1"/>
        <v>0</v>
      </c>
      <c r="I33" s="45">
        <f t="shared" si="16"/>
        <v>0</v>
      </c>
      <c r="J33" s="43">
        <f>G33*$B$63</f>
        <v>0</v>
      </c>
      <c r="K33" s="43">
        <f t="shared" si="4"/>
        <v>0</v>
      </c>
      <c r="L33" s="43" t="str">
        <f t="shared" si="5"/>
        <v/>
      </c>
      <c r="M33" s="45" t="str">
        <f t="shared" si="6"/>
        <v/>
      </c>
      <c r="N33" s="43">
        <f t="shared" si="7"/>
        <v>0</v>
      </c>
      <c r="O33" s="43">
        <f t="shared" si="8"/>
        <v>0</v>
      </c>
      <c r="P33" s="43" t="str">
        <f t="shared" si="9"/>
        <v/>
      </c>
      <c r="Q33" s="43" t="str">
        <f t="shared" si="10"/>
        <v/>
      </c>
      <c r="R33" s="43">
        <f t="shared" si="11"/>
        <v>0</v>
      </c>
      <c r="S33" s="43">
        <f t="shared" si="12"/>
        <v>0</v>
      </c>
      <c r="T33" s="43" t="str">
        <f t="shared" si="13"/>
        <v/>
      </c>
      <c r="U33" s="43" t="str">
        <f t="shared" si="14"/>
        <v/>
      </c>
      <c r="V33" s="44" t="s">
        <v>2116</v>
      </c>
      <c r="W33" s="44" t="s">
        <v>2117</v>
      </c>
      <c r="X33" s="44" t="s">
        <v>2118</v>
      </c>
      <c r="Y33" s="44">
        <v>100061889</v>
      </c>
      <c r="Z33" s="47">
        <v>43509</v>
      </c>
      <c r="AA33" s="47">
        <v>43518</v>
      </c>
      <c r="AB33" s="45">
        <v>9495.5</v>
      </c>
      <c r="AC33" s="18"/>
      <c r="AD33" s="26"/>
      <c r="AE33" s="29"/>
      <c r="AF33" s="18"/>
      <c r="AG33" s="15">
        <f t="shared" si="17"/>
        <v>0</v>
      </c>
      <c r="AH33" s="18"/>
      <c r="AI33" s="18"/>
      <c r="AJ33" s="18"/>
      <c r="AK33" s="18"/>
    </row>
    <row r="34" spans="1:39" s="16" customFormat="1" ht="12.5" x14ac:dyDescent="0.25">
      <c r="A34" s="30" t="s">
        <v>70</v>
      </c>
      <c r="B34" s="36">
        <v>3251.5</v>
      </c>
      <c r="C34" s="93" t="s">
        <v>10</v>
      </c>
      <c r="D34" s="31">
        <v>3251.5</v>
      </c>
      <c r="E34" s="31">
        <f>SUM('Lower House 2022'!$J$484)</f>
        <v>0</v>
      </c>
      <c r="F34" s="92" t="str">
        <f t="shared" si="0"/>
        <v>N</v>
      </c>
      <c r="G34" s="77"/>
      <c r="H34" s="77">
        <f t="shared" si="1"/>
        <v>0</v>
      </c>
      <c r="I34" s="31">
        <f t="shared" si="16"/>
        <v>0</v>
      </c>
      <c r="J34" s="35">
        <f>G34*$B$63</f>
        <v>0</v>
      </c>
      <c r="K34" s="35">
        <f t="shared" si="4"/>
        <v>0</v>
      </c>
      <c r="L34" s="35" t="str">
        <f t="shared" si="5"/>
        <v/>
      </c>
      <c r="M34" s="31" t="str">
        <f t="shared" si="6"/>
        <v/>
      </c>
      <c r="N34" s="35">
        <f t="shared" si="7"/>
        <v>0</v>
      </c>
      <c r="O34" s="35">
        <f t="shared" si="8"/>
        <v>0</v>
      </c>
      <c r="P34" s="35" t="str">
        <f t="shared" si="9"/>
        <v/>
      </c>
      <c r="Q34" s="35" t="str">
        <f t="shared" si="10"/>
        <v/>
      </c>
      <c r="R34" s="35">
        <f t="shared" si="11"/>
        <v>0</v>
      </c>
      <c r="S34" s="35">
        <f t="shared" si="12"/>
        <v>0</v>
      </c>
      <c r="T34" s="35" t="str">
        <f t="shared" si="13"/>
        <v/>
      </c>
      <c r="U34" s="35" t="str">
        <f t="shared" si="14"/>
        <v/>
      </c>
      <c r="V34" s="30" t="s">
        <v>2119</v>
      </c>
      <c r="W34" s="30" t="s">
        <v>2120</v>
      </c>
      <c r="X34" s="30" t="s">
        <v>2121</v>
      </c>
      <c r="Y34" s="37" t="s">
        <v>2122</v>
      </c>
      <c r="Z34" s="38">
        <v>43558</v>
      </c>
      <c r="AA34" s="38">
        <v>43564</v>
      </c>
      <c r="AB34" s="31">
        <v>3251.5</v>
      </c>
      <c r="AC34" s="18"/>
      <c r="AD34" s="50"/>
      <c r="AE34" s="29"/>
      <c r="AF34" s="18"/>
      <c r="AG34" s="15">
        <f t="shared" si="17"/>
        <v>0</v>
      </c>
      <c r="AH34" s="18"/>
      <c r="AI34" s="18"/>
      <c r="AJ34" s="18"/>
      <c r="AK34" s="18"/>
    </row>
    <row r="35" spans="1:39" s="16" customFormat="1" ht="12.5" x14ac:dyDescent="0.25">
      <c r="A35" s="30" t="s">
        <v>40</v>
      </c>
      <c r="B35" s="36">
        <v>13448.75</v>
      </c>
      <c r="C35" s="93" t="s">
        <v>10</v>
      </c>
      <c r="D35" s="31">
        <v>5195.3500000000004</v>
      </c>
      <c r="E35" s="31">
        <f>SUM('Lower House 2022'!$J$504)</f>
        <v>0</v>
      </c>
      <c r="F35" s="92" t="str">
        <f t="shared" si="0"/>
        <v>N</v>
      </c>
      <c r="G35" s="77"/>
      <c r="H35" s="77">
        <f t="shared" si="1"/>
        <v>0</v>
      </c>
      <c r="I35" s="31">
        <f t="shared" si="16"/>
        <v>0</v>
      </c>
      <c r="J35" s="35">
        <f>G35*$B$63</f>
        <v>0</v>
      </c>
      <c r="K35" s="35">
        <f t="shared" si="4"/>
        <v>0</v>
      </c>
      <c r="L35" s="35" t="str">
        <f t="shared" si="5"/>
        <v/>
      </c>
      <c r="M35" s="31" t="str">
        <f t="shared" si="6"/>
        <v/>
      </c>
      <c r="N35" s="35">
        <f t="shared" si="7"/>
        <v>0</v>
      </c>
      <c r="O35" s="35">
        <f t="shared" si="8"/>
        <v>0</v>
      </c>
      <c r="P35" s="35" t="str">
        <f t="shared" si="9"/>
        <v/>
      </c>
      <c r="Q35" s="35" t="str">
        <f t="shared" si="10"/>
        <v/>
      </c>
      <c r="R35" s="35">
        <f t="shared" si="11"/>
        <v>0</v>
      </c>
      <c r="S35" s="35">
        <f t="shared" si="12"/>
        <v>0</v>
      </c>
      <c r="T35" s="35" t="str">
        <f t="shared" si="13"/>
        <v/>
      </c>
      <c r="U35" s="35" t="str">
        <f t="shared" si="14"/>
        <v/>
      </c>
      <c r="V35" s="30" t="s">
        <v>2123</v>
      </c>
      <c r="W35" s="30" t="s">
        <v>2107</v>
      </c>
      <c r="X35" s="30" t="s">
        <v>2124</v>
      </c>
      <c r="Y35" s="30">
        <v>325333401</v>
      </c>
      <c r="Z35" s="101">
        <v>43552</v>
      </c>
      <c r="AA35" s="38">
        <v>43564</v>
      </c>
      <c r="AB35" s="31">
        <v>5195.3500000000004</v>
      </c>
      <c r="AC35" s="18"/>
      <c r="AD35" s="26"/>
      <c r="AE35" s="29"/>
      <c r="AF35" s="18"/>
      <c r="AG35" s="15">
        <f t="shared" si="17"/>
        <v>0</v>
      </c>
      <c r="AH35" s="18"/>
      <c r="AI35" s="18"/>
      <c r="AJ35" s="18"/>
      <c r="AK35" s="18"/>
    </row>
    <row r="36" spans="1:39" s="16" customFormat="1" ht="12.5" x14ac:dyDescent="0.25">
      <c r="A36" s="44" t="s">
        <v>69</v>
      </c>
      <c r="B36" s="41">
        <v>5673.5</v>
      </c>
      <c r="C36" s="92" t="s">
        <v>10</v>
      </c>
      <c r="D36" s="45">
        <v>5673.5</v>
      </c>
      <c r="E36" s="45">
        <f>SUM('Lower House 2022'!$J$475)</f>
        <v>0</v>
      </c>
      <c r="F36" s="92" t="str">
        <f t="shared" si="0"/>
        <v>N</v>
      </c>
      <c r="G36" s="19"/>
      <c r="H36" s="77">
        <f t="shared" si="1"/>
        <v>0</v>
      </c>
      <c r="I36" s="19">
        <f t="shared" si="16"/>
        <v>0</v>
      </c>
      <c r="J36" s="57">
        <f>G36*$B$63</f>
        <v>0</v>
      </c>
      <c r="K36" s="57">
        <f t="shared" si="4"/>
        <v>0</v>
      </c>
      <c r="L36" s="57" t="str">
        <f t="shared" si="5"/>
        <v/>
      </c>
      <c r="M36" s="19" t="str">
        <f t="shared" si="6"/>
        <v/>
      </c>
      <c r="N36" s="57">
        <f t="shared" si="7"/>
        <v>0</v>
      </c>
      <c r="O36" s="57">
        <f t="shared" si="8"/>
        <v>0</v>
      </c>
      <c r="P36" s="57" t="str">
        <f t="shared" si="9"/>
        <v/>
      </c>
      <c r="Q36" s="57" t="str">
        <f t="shared" si="10"/>
        <v/>
      </c>
      <c r="R36" s="57">
        <f t="shared" si="11"/>
        <v>0</v>
      </c>
      <c r="S36" s="57">
        <f t="shared" si="12"/>
        <v>0</v>
      </c>
      <c r="T36" s="57" t="str">
        <f t="shared" si="13"/>
        <v/>
      </c>
      <c r="U36" s="57" t="str">
        <f t="shared" si="14"/>
        <v/>
      </c>
      <c r="V36" s="44" t="s">
        <v>69</v>
      </c>
      <c r="W36" s="44" t="s">
        <v>2076</v>
      </c>
      <c r="X36" s="46" t="s">
        <v>2068</v>
      </c>
      <c r="Y36" s="44">
        <v>112407309</v>
      </c>
      <c r="Z36" s="47">
        <v>43524</v>
      </c>
      <c r="AA36" s="47">
        <v>43531</v>
      </c>
      <c r="AB36" s="45">
        <v>5673.5</v>
      </c>
      <c r="AC36" s="18"/>
      <c r="AD36" s="26"/>
      <c r="AE36" s="29"/>
      <c r="AF36" s="18"/>
      <c r="AG36" s="15">
        <f t="shared" si="17"/>
        <v>0</v>
      </c>
      <c r="AH36" s="18"/>
      <c r="AI36" s="18"/>
      <c r="AJ36" s="18"/>
      <c r="AK36" s="18"/>
    </row>
    <row r="37" spans="1:39" s="16" customFormat="1" ht="12.5" x14ac:dyDescent="0.25">
      <c r="A37" s="79" t="s">
        <v>51</v>
      </c>
      <c r="B37" s="36">
        <v>4721.5</v>
      </c>
      <c r="C37" s="93" t="s">
        <v>10</v>
      </c>
      <c r="D37" s="31">
        <v>4721.5</v>
      </c>
      <c r="E37" s="31">
        <f>SUM('Lower House 2022'!$J$481)</f>
        <v>13831.2</v>
      </c>
      <c r="F37" s="92" t="str">
        <f t="shared" si="0"/>
        <v>Y</v>
      </c>
      <c r="G37" s="31">
        <v>16188</v>
      </c>
      <c r="H37" s="45">
        <f t="shared" si="1"/>
        <v>5532.4800000000005</v>
      </c>
      <c r="I37" s="31">
        <f t="shared" si="16"/>
        <v>6475.2000000000007</v>
      </c>
      <c r="J37" s="87">
        <f>('Lower House 2022'!$J$500)</f>
        <v>16511.760000000002</v>
      </c>
      <c r="K37" s="87">
        <f t="shared" si="4"/>
        <v>3302.35</v>
      </c>
      <c r="L37" s="43">
        <f t="shared" si="5"/>
        <v>14114.476807200001</v>
      </c>
      <c r="M37" s="45">
        <f t="shared" si="6"/>
        <v>2822.8953614400002</v>
      </c>
      <c r="N37" s="43">
        <f t="shared" si="7"/>
        <v>0</v>
      </c>
      <c r="O37" s="43">
        <f t="shared" si="8"/>
        <v>0</v>
      </c>
      <c r="P37" s="43">
        <f t="shared" si="9"/>
        <v>0</v>
      </c>
      <c r="Q37" s="43">
        <f t="shared" si="10"/>
        <v>0</v>
      </c>
      <c r="R37" s="43">
        <f t="shared" si="11"/>
        <v>0</v>
      </c>
      <c r="S37" s="43">
        <f t="shared" si="12"/>
        <v>0</v>
      </c>
      <c r="T37" s="43">
        <f t="shared" si="13"/>
        <v>0</v>
      </c>
      <c r="U37" s="43">
        <f t="shared" si="14"/>
        <v>0</v>
      </c>
      <c r="V37" s="30" t="s">
        <v>51</v>
      </c>
      <c r="W37" s="30" t="s">
        <v>2125</v>
      </c>
      <c r="X37" s="37" t="s">
        <v>2126</v>
      </c>
      <c r="Y37" s="37" t="s">
        <v>2127</v>
      </c>
      <c r="Z37" s="38">
        <v>43483</v>
      </c>
      <c r="AA37" s="38">
        <v>43486</v>
      </c>
      <c r="AB37" s="31">
        <v>4721.5</v>
      </c>
      <c r="AC37" s="38">
        <v>43483</v>
      </c>
      <c r="AD37" s="38">
        <v>43486</v>
      </c>
      <c r="AE37" s="39">
        <v>6475.2</v>
      </c>
      <c r="AF37" s="18"/>
      <c r="AG37" s="15">
        <f t="shared" si="17"/>
        <v>3303.9092856000002</v>
      </c>
      <c r="AH37" s="100">
        <v>44315</v>
      </c>
      <c r="AI37" s="19">
        <v>3372.5</v>
      </c>
      <c r="AJ37" s="18"/>
      <c r="AK37" s="18"/>
    </row>
    <row r="38" spans="1:39" s="16" customFormat="1" ht="12.5" x14ac:dyDescent="0.25">
      <c r="A38" s="79" t="s">
        <v>26</v>
      </c>
      <c r="B38" s="31">
        <v>71011.5</v>
      </c>
      <c r="C38" s="93" t="s">
        <v>10</v>
      </c>
      <c r="D38" s="31">
        <v>71011.5</v>
      </c>
      <c r="E38" s="31">
        <v>129255</v>
      </c>
      <c r="F38" s="92" t="str">
        <f t="shared" ref="F38:F59" si="18">IF(ISBLANK(G38),"N","Y")</f>
        <v>Y</v>
      </c>
      <c r="G38" s="31">
        <v>129255</v>
      </c>
      <c r="H38" s="45">
        <f t="shared" ref="H38:H59" si="19">SUM(E38*0.4)</f>
        <v>51702</v>
      </c>
      <c r="I38" s="31">
        <f t="shared" si="16"/>
        <v>51702</v>
      </c>
      <c r="J38" s="87">
        <f>SUM('Lower House 2022'!$Y$510+'Upper House 2022'!$R$383)</f>
        <v>131840.1</v>
      </c>
      <c r="K38" s="87">
        <f t="shared" si="4"/>
        <v>26368.02</v>
      </c>
      <c r="L38" s="43">
        <f t="shared" si="5"/>
        <v>131902.27165499999</v>
      </c>
      <c r="M38" s="45">
        <f t="shared" si="6"/>
        <v>26380.454331000001</v>
      </c>
      <c r="N38" s="43">
        <f t="shared" si="7"/>
        <v>0</v>
      </c>
      <c r="O38" s="43">
        <f t="shared" si="8"/>
        <v>0</v>
      </c>
      <c r="P38" s="43">
        <f t="shared" si="9"/>
        <v>0</v>
      </c>
      <c r="Q38" s="43">
        <f t="shared" si="10"/>
        <v>0</v>
      </c>
      <c r="R38" s="43">
        <f t="shared" si="11"/>
        <v>0</v>
      </c>
      <c r="S38" s="43">
        <f t="shared" si="12"/>
        <v>0</v>
      </c>
      <c r="T38" s="43">
        <f t="shared" si="13"/>
        <v>0</v>
      </c>
      <c r="U38" s="43">
        <f t="shared" si="14"/>
        <v>0</v>
      </c>
      <c r="V38" s="30" t="s">
        <v>2128</v>
      </c>
      <c r="W38" s="30" t="s">
        <v>2129</v>
      </c>
      <c r="X38" s="37" t="s">
        <v>2130</v>
      </c>
      <c r="Y38" s="30">
        <v>447599460</v>
      </c>
      <c r="Z38" s="63">
        <v>43489</v>
      </c>
      <c r="AA38" s="38">
        <v>43507</v>
      </c>
      <c r="AB38" s="31">
        <v>71011.5</v>
      </c>
      <c r="AC38" s="38">
        <v>43473</v>
      </c>
      <c r="AD38" s="38">
        <v>43507</v>
      </c>
      <c r="AE38" s="39">
        <v>51702</v>
      </c>
      <c r="AF38" s="18"/>
      <c r="AG38" s="15">
        <f t="shared" si="17"/>
        <v>26380.454331000001</v>
      </c>
      <c r="AH38" s="100">
        <v>44315</v>
      </c>
      <c r="AI38" s="15">
        <v>26890.050000000003</v>
      </c>
      <c r="AJ38" s="18"/>
      <c r="AK38" s="18"/>
    </row>
    <row r="39" spans="1:39" s="16" customFormat="1" ht="12.5" x14ac:dyDescent="0.25">
      <c r="A39" s="79" t="s">
        <v>24</v>
      </c>
      <c r="B39" s="81">
        <v>3668560</v>
      </c>
      <c r="C39" s="95" t="s">
        <v>10</v>
      </c>
      <c r="D39" s="81">
        <v>3691877</v>
      </c>
      <c r="E39" s="31">
        <v>9456849</v>
      </c>
      <c r="F39" s="92" t="str">
        <f t="shared" si="18"/>
        <v>Y</v>
      </c>
      <c r="G39" s="31">
        <v>9456849</v>
      </c>
      <c r="H39" s="31">
        <f t="shared" si="19"/>
        <v>3782739.6</v>
      </c>
      <c r="I39" s="31">
        <f t="shared" si="16"/>
        <v>3782739.6</v>
      </c>
      <c r="J39" s="87">
        <f>SUM('Lower House 2022'!$O$510+'Upper House 2022'!$P$383)</f>
        <v>9645985.9799999967</v>
      </c>
      <c r="K39" s="87">
        <f t="shared" si="4"/>
        <v>1929197.2</v>
      </c>
      <c r="L39" s="35">
        <f t="shared" si="5"/>
        <v>9650534.7243690006</v>
      </c>
      <c r="M39" s="31">
        <f t="shared" si="6"/>
        <v>1930106.9448738003</v>
      </c>
      <c r="N39" s="35">
        <f t="shared" si="7"/>
        <v>0</v>
      </c>
      <c r="O39" s="35">
        <f t="shared" si="8"/>
        <v>0</v>
      </c>
      <c r="P39" s="35">
        <f t="shared" si="9"/>
        <v>0</v>
      </c>
      <c r="Q39" s="35">
        <f t="shared" si="10"/>
        <v>0</v>
      </c>
      <c r="R39" s="35">
        <f t="shared" si="11"/>
        <v>0</v>
      </c>
      <c r="S39" s="35">
        <f t="shared" si="12"/>
        <v>0</v>
      </c>
      <c r="T39" s="35">
        <f t="shared" si="13"/>
        <v>0</v>
      </c>
      <c r="U39" s="35">
        <f t="shared" si="14"/>
        <v>0</v>
      </c>
      <c r="V39" s="32" t="s">
        <v>2131</v>
      </c>
      <c r="W39" s="32" t="s">
        <v>2107</v>
      </c>
      <c r="X39" s="33" t="s">
        <v>2132</v>
      </c>
      <c r="Y39" s="32">
        <v>301006203</v>
      </c>
      <c r="Z39" s="107">
        <v>43466</v>
      </c>
      <c r="AA39" s="34">
        <v>43476</v>
      </c>
      <c r="AB39" s="36">
        <v>3691877</v>
      </c>
      <c r="AC39" s="34">
        <v>43557</v>
      </c>
      <c r="AD39" s="34">
        <v>43627</v>
      </c>
      <c r="AE39" s="39">
        <v>3782739.6</v>
      </c>
      <c r="AF39" s="14"/>
      <c r="AG39" s="15">
        <f t="shared" si="17"/>
        <v>1930106.9448738</v>
      </c>
      <c r="AH39" s="100">
        <v>44315</v>
      </c>
      <c r="AI39" s="15">
        <v>1969136.52</v>
      </c>
      <c r="AJ39" s="14"/>
      <c r="AK39" s="14"/>
      <c r="AL39" s="23"/>
      <c r="AM39" s="23" t="s">
        <v>2133</v>
      </c>
    </row>
    <row r="40" spans="1:39" s="16" customFormat="1" ht="12.5" x14ac:dyDescent="0.25">
      <c r="A40" s="30" t="s">
        <v>52</v>
      </c>
      <c r="B40" s="36">
        <v>23317</v>
      </c>
      <c r="C40" s="93" t="s">
        <v>10</v>
      </c>
      <c r="D40" s="31">
        <v>23317</v>
      </c>
      <c r="E40" s="31">
        <v>79944</v>
      </c>
      <c r="F40" s="92" t="str">
        <f t="shared" si="18"/>
        <v>N</v>
      </c>
      <c r="G40" s="77"/>
      <c r="H40" s="77">
        <f t="shared" si="19"/>
        <v>31977.600000000002</v>
      </c>
      <c r="I40" s="31">
        <v>0</v>
      </c>
      <c r="J40" s="35"/>
      <c r="K40" s="35">
        <v>0</v>
      </c>
      <c r="L40" s="35"/>
      <c r="M40" s="31"/>
      <c r="N40" s="35"/>
      <c r="O40" s="35">
        <v>0</v>
      </c>
      <c r="P40" s="35"/>
      <c r="Q40" s="35"/>
      <c r="R40" s="35"/>
      <c r="S40" s="35">
        <v>0</v>
      </c>
      <c r="T40" s="35"/>
      <c r="U40" s="35"/>
      <c r="V40" s="30" t="s">
        <v>2134</v>
      </c>
      <c r="W40" s="30" t="s">
        <v>2107</v>
      </c>
      <c r="X40" s="37" t="s">
        <v>2124</v>
      </c>
      <c r="Y40" s="37" t="s">
        <v>2135</v>
      </c>
      <c r="Z40" s="38">
        <v>43550</v>
      </c>
      <c r="AA40" s="38">
        <v>43720</v>
      </c>
      <c r="AB40" s="31">
        <v>23317</v>
      </c>
      <c r="AC40" s="63"/>
      <c r="AD40" s="63"/>
      <c r="AE40" s="29"/>
      <c r="AF40" s="18"/>
      <c r="AG40" s="15">
        <f t="shared" si="17"/>
        <v>0</v>
      </c>
      <c r="AH40" s="18"/>
      <c r="AI40" s="18"/>
      <c r="AJ40" s="18"/>
      <c r="AK40" s="18"/>
    </row>
    <row r="41" spans="1:39" s="16" customFormat="1" ht="12.5" x14ac:dyDescent="0.25">
      <c r="A41" s="79" t="s">
        <v>56</v>
      </c>
      <c r="B41" s="36">
        <v>3200.75</v>
      </c>
      <c r="C41" s="93" t="s">
        <v>10</v>
      </c>
      <c r="D41" s="31">
        <v>3200.75</v>
      </c>
      <c r="E41" s="31">
        <f>SUM('Lower House 2022'!$J$427)</f>
        <v>22637.88</v>
      </c>
      <c r="F41" s="92" t="str">
        <f t="shared" si="18"/>
        <v>Y</v>
      </c>
      <c r="G41" s="31">
        <v>10974</v>
      </c>
      <c r="H41" s="31">
        <f t="shared" si="19"/>
        <v>9055.152</v>
      </c>
      <c r="I41" s="31">
        <v>4389.6000000000004</v>
      </c>
      <c r="J41" s="87">
        <f>SUM('Lower House 2022'!$J$438)</f>
        <v>11193.48</v>
      </c>
      <c r="K41" s="87">
        <f t="shared" ref="K41:K59" si="20">ROUND(J41*0.2,2)</f>
        <v>2238.6999999999998</v>
      </c>
      <c r="L41" s="35">
        <f t="shared" ref="L41:L59" si="21">IF(G41&lt;&gt;"",(E41*$B$63),"")</f>
        <v>23101.526420279999</v>
      </c>
      <c r="M41" s="31">
        <f t="shared" ref="M41:M59" si="22">IF(G41&lt;&gt;"",((E41*$B$63)*0.2),"")</f>
        <v>4620.3052840560003</v>
      </c>
      <c r="N41" s="35">
        <f t="shared" ref="N41:N59" si="23">J41*$B$64</f>
        <v>0</v>
      </c>
      <c r="O41" s="35">
        <f t="shared" ref="O41:O59" si="24">ROUND(N41*0.2,2)</f>
        <v>0</v>
      </c>
      <c r="P41" s="35">
        <f t="shared" ref="P41:P59" si="25">IF(G41&lt;&gt;"",(L41*$B$64),"")</f>
        <v>0</v>
      </c>
      <c r="Q41" s="35">
        <f t="shared" ref="Q41:Q59" si="26">IF(G41&lt;&gt;"",((L41*$B$64)*0.2),"")</f>
        <v>0</v>
      </c>
      <c r="R41" s="35">
        <f t="shared" ref="R41:R59" si="27">N41*$B$65</f>
        <v>0</v>
      </c>
      <c r="S41" s="35">
        <f t="shared" ref="S41:S59" si="28">ROUND(R41*0.2,2)</f>
        <v>0</v>
      </c>
      <c r="T41" s="35">
        <f t="shared" ref="T41:T59" si="29">IF(G41&lt;&gt;"",(P41*$B$65),"")</f>
        <v>0</v>
      </c>
      <c r="U41" s="35">
        <f t="shared" ref="U41:U59" si="30">IF(G41&lt;&gt;"",((P41*$B$65)*0.2),"")</f>
        <v>0</v>
      </c>
      <c r="V41" s="30" t="s">
        <v>56</v>
      </c>
      <c r="W41" s="30" t="s">
        <v>2136</v>
      </c>
      <c r="X41" s="37" t="s">
        <v>2137</v>
      </c>
      <c r="Y41" s="30">
        <v>785366</v>
      </c>
      <c r="Z41" s="38">
        <v>43728</v>
      </c>
      <c r="AA41" s="72">
        <v>43844</v>
      </c>
      <c r="AB41" s="31">
        <f>SUM(D41,I41)</f>
        <v>7590.35</v>
      </c>
      <c r="AC41" s="38">
        <v>43728</v>
      </c>
      <c r="AD41" s="38">
        <v>43844</v>
      </c>
      <c r="AE41" s="39">
        <v>4389.6000000000004</v>
      </c>
      <c r="AF41" s="18"/>
      <c r="AG41" s="15">
        <f t="shared" si="17"/>
        <v>2239.7516988000002</v>
      </c>
      <c r="AH41" s="100">
        <v>44315</v>
      </c>
      <c r="AI41" s="19">
        <v>2286.25</v>
      </c>
      <c r="AJ41" s="18"/>
      <c r="AK41" s="18"/>
    </row>
    <row r="42" spans="1:39" s="16" customFormat="1" ht="12.5" x14ac:dyDescent="0.25">
      <c r="A42" s="44" t="s">
        <v>72</v>
      </c>
      <c r="B42" s="41">
        <v>6536.25</v>
      </c>
      <c r="C42" s="92" t="s">
        <v>10</v>
      </c>
      <c r="D42" s="45">
        <v>6398.23</v>
      </c>
      <c r="E42" s="45">
        <f>SUM('Lower House 2022'!$J$488)</f>
        <v>0</v>
      </c>
      <c r="F42" s="92" t="str">
        <f t="shared" si="18"/>
        <v>N</v>
      </c>
      <c r="G42" s="19"/>
      <c r="H42" s="77">
        <f t="shared" si="19"/>
        <v>0</v>
      </c>
      <c r="I42" s="19">
        <f t="shared" ref="I42:I50" si="31">SUM(G42*0.4)</f>
        <v>0</v>
      </c>
      <c r="J42" s="57">
        <f>G42*$B$63</f>
        <v>0</v>
      </c>
      <c r="K42" s="57">
        <f t="shared" si="20"/>
        <v>0</v>
      </c>
      <c r="L42" s="57" t="str">
        <f t="shared" si="21"/>
        <v/>
      </c>
      <c r="M42" s="19" t="str">
        <f t="shared" si="22"/>
        <v/>
      </c>
      <c r="N42" s="57">
        <f t="shared" si="23"/>
        <v>0</v>
      </c>
      <c r="O42" s="57">
        <f t="shared" si="24"/>
        <v>0</v>
      </c>
      <c r="P42" s="57" t="str">
        <f t="shared" si="25"/>
        <v/>
      </c>
      <c r="Q42" s="57" t="str">
        <f t="shared" si="26"/>
        <v/>
      </c>
      <c r="R42" s="57">
        <f t="shared" si="27"/>
        <v>0</v>
      </c>
      <c r="S42" s="57">
        <f t="shared" si="28"/>
        <v>0</v>
      </c>
      <c r="T42" s="57" t="str">
        <f t="shared" si="29"/>
        <v/>
      </c>
      <c r="U42" s="57" t="str">
        <f t="shared" si="30"/>
        <v/>
      </c>
      <c r="V42" s="44" t="s">
        <v>2138</v>
      </c>
      <c r="W42" s="44" t="s">
        <v>2085</v>
      </c>
      <c r="X42" s="46" t="s">
        <v>2139</v>
      </c>
      <c r="Y42" s="44">
        <v>10910898</v>
      </c>
      <c r="Z42" s="47">
        <v>43536</v>
      </c>
      <c r="AA42" s="47">
        <v>43543</v>
      </c>
      <c r="AB42" s="45">
        <v>6398.23</v>
      </c>
      <c r="AC42" s="18"/>
      <c r="AD42" s="26"/>
      <c r="AE42" s="29"/>
      <c r="AF42" s="18"/>
      <c r="AG42" s="15">
        <f t="shared" si="17"/>
        <v>0</v>
      </c>
      <c r="AH42" s="18"/>
      <c r="AI42" s="18"/>
      <c r="AJ42" s="18"/>
      <c r="AK42" s="18"/>
    </row>
    <row r="43" spans="1:39" s="16" customFormat="1" ht="12.5" x14ac:dyDescent="0.25">
      <c r="A43" s="44" t="s">
        <v>58</v>
      </c>
      <c r="B43" s="41">
        <v>3697.75</v>
      </c>
      <c r="C43" s="92" t="s">
        <v>10</v>
      </c>
      <c r="D43" s="45">
        <v>3697.75</v>
      </c>
      <c r="E43" s="45">
        <f>SUM('Lower House 2022'!$J$431)</f>
        <v>9498.24</v>
      </c>
      <c r="F43" s="92" t="str">
        <f t="shared" si="18"/>
        <v>N</v>
      </c>
      <c r="G43" s="19"/>
      <c r="H43" s="77">
        <f t="shared" si="19"/>
        <v>3799.2960000000003</v>
      </c>
      <c r="I43" s="19">
        <f t="shared" si="31"/>
        <v>0</v>
      </c>
      <c r="J43" s="57">
        <f>G43*$B$63</f>
        <v>0</v>
      </c>
      <c r="K43" s="57">
        <f t="shared" si="20"/>
        <v>0</v>
      </c>
      <c r="L43" s="57" t="str">
        <f t="shared" si="21"/>
        <v/>
      </c>
      <c r="M43" s="19" t="str">
        <f t="shared" si="22"/>
        <v/>
      </c>
      <c r="N43" s="57">
        <f t="shared" si="23"/>
        <v>0</v>
      </c>
      <c r="O43" s="57">
        <f t="shared" si="24"/>
        <v>0</v>
      </c>
      <c r="P43" s="57" t="str">
        <f t="shared" si="25"/>
        <v/>
      </c>
      <c r="Q43" s="57" t="str">
        <f t="shared" si="26"/>
        <v/>
      </c>
      <c r="R43" s="57">
        <f t="shared" si="27"/>
        <v>0</v>
      </c>
      <c r="S43" s="57">
        <f t="shared" si="28"/>
        <v>0</v>
      </c>
      <c r="T43" s="57" t="str">
        <f t="shared" si="29"/>
        <v/>
      </c>
      <c r="U43" s="57" t="str">
        <f t="shared" si="30"/>
        <v/>
      </c>
      <c r="V43" s="44" t="s">
        <v>58</v>
      </c>
      <c r="W43" s="44" t="s">
        <v>2076</v>
      </c>
      <c r="X43" s="46" t="s">
        <v>2068</v>
      </c>
      <c r="Y43" s="44">
        <v>163580103</v>
      </c>
      <c r="Z43" s="47">
        <v>43571</v>
      </c>
      <c r="AA43" s="62">
        <v>43613</v>
      </c>
      <c r="AB43" s="19">
        <v>3697.75</v>
      </c>
      <c r="AC43" s="18"/>
      <c r="AD43" s="26"/>
      <c r="AE43" s="29"/>
      <c r="AF43" s="18"/>
      <c r="AG43" s="15">
        <f t="shared" si="17"/>
        <v>0</v>
      </c>
      <c r="AH43" s="18"/>
      <c r="AI43" s="18"/>
      <c r="AJ43" s="18"/>
      <c r="AK43" s="18"/>
    </row>
    <row r="44" spans="1:39" s="16" customFormat="1" ht="12.5" x14ac:dyDescent="0.25">
      <c r="A44" s="30" t="s">
        <v>68</v>
      </c>
      <c r="B44" s="36">
        <v>17339</v>
      </c>
      <c r="C44" s="93" t="s">
        <v>10</v>
      </c>
      <c r="D44" s="31">
        <v>17339</v>
      </c>
      <c r="E44" s="31">
        <f>SUM('Lower House 2022'!$J$474)</f>
        <v>22858.2</v>
      </c>
      <c r="F44" s="92" t="str">
        <f t="shared" si="18"/>
        <v>N</v>
      </c>
      <c r="G44" s="19"/>
      <c r="H44" s="19">
        <f t="shared" si="19"/>
        <v>9143.2800000000007</v>
      </c>
      <c r="I44" s="19">
        <f t="shared" si="31"/>
        <v>0</v>
      </c>
      <c r="J44" s="57">
        <f>G44*$B$63</f>
        <v>0</v>
      </c>
      <c r="K44" s="57">
        <f t="shared" si="20"/>
        <v>0</v>
      </c>
      <c r="L44" s="57" t="str">
        <f t="shared" si="21"/>
        <v/>
      </c>
      <c r="M44" s="19" t="str">
        <f t="shared" si="22"/>
        <v/>
      </c>
      <c r="N44" s="57">
        <f t="shared" si="23"/>
        <v>0</v>
      </c>
      <c r="O44" s="57">
        <f t="shared" si="24"/>
        <v>0</v>
      </c>
      <c r="P44" s="57" t="str">
        <f t="shared" si="25"/>
        <v/>
      </c>
      <c r="Q44" s="57" t="str">
        <f t="shared" si="26"/>
        <v/>
      </c>
      <c r="R44" s="57">
        <f t="shared" si="27"/>
        <v>0</v>
      </c>
      <c r="S44" s="57">
        <f t="shared" si="28"/>
        <v>0</v>
      </c>
      <c r="T44" s="57" t="str">
        <f t="shared" si="29"/>
        <v/>
      </c>
      <c r="U44" s="57" t="str">
        <f t="shared" si="30"/>
        <v/>
      </c>
      <c r="V44" s="30"/>
      <c r="W44" s="30" t="s">
        <v>2085</v>
      </c>
      <c r="X44" s="37" t="s">
        <v>2140</v>
      </c>
      <c r="Y44" s="30">
        <v>10272533</v>
      </c>
      <c r="Z44" s="38">
        <v>43455</v>
      </c>
      <c r="AA44" s="38">
        <v>43486</v>
      </c>
      <c r="AB44" s="31">
        <v>17339</v>
      </c>
      <c r="AC44" s="18"/>
      <c r="AD44" s="26"/>
      <c r="AE44" s="29"/>
      <c r="AF44" s="18"/>
      <c r="AG44" s="15">
        <f t="shared" si="17"/>
        <v>0</v>
      </c>
      <c r="AH44" s="18"/>
      <c r="AI44" s="18"/>
      <c r="AJ44" s="18"/>
      <c r="AK44" s="18"/>
    </row>
    <row r="45" spans="1:39" s="16" customFormat="1" ht="12.5" x14ac:dyDescent="0.25">
      <c r="A45" s="30" t="s">
        <v>77</v>
      </c>
      <c r="B45" s="36">
        <v>7712.25</v>
      </c>
      <c r="C45" s="93" t="s">
        <v>10</v>
      </c>
      <c r="D45" s="31">
        <v>7712.25</v>
      </c>
      <c r="E45" s="31">
        <f>SUM('Lower House 2022'!$J$506)</f>
        <v>0</v>
      </c>
      <c r="F45" s="92" t="str">
        <f t="shared" si="18"/>
        <v>N</v>
      </c>
      <c r="G45" s="77"/>
      <c r="H45" s="77">
        <f t="shared" si="19"/>
        <v>0</v>
      </c>
      <c r="I45" s="31">
        <f t="shared" si="31"/>
        <v>0</v>
      </c>
      <c r="J45" s="35">
        <f>G45*$B$63</f>
        <v>0</v>
      </c>
      <c r="K45" s="35">
        <f t="shared" si="20"/>
        <v>0</v>
      </c>
      <c r="L45" s="35" t="str">
        <f t="shared" si="21"/>
        <v/>
      </c>
      <c r="M45" s="31" t="str">
        <f t="shared" si="22"/>
        <v/>
      </c>
      <c r="N45" s="35">
        <f t="shared" si="23"/>
        <v>0</v>
      </c>
      <c r="O45" s="35">
        <f t="shared" si="24"/>
        <v>0</v>
      </c>
      <c r="P45" s="35" t="str">
        <f t="shared" si="25"/>
        <v/>
      </c>
      <c r="Q45" s="35" t="str">
        <f t="shared" si="26"/>
        <v/>
      </c>
      <c r="R45" s="35">
        <f t="shared" si="27"/>
        <v>0</v>
      </c>
      <c r="S45" s="35">
        <f t="shared" si="28"/>
        <v>0</v>
      </c>
      <c r="T45" s="35" t="str">
        <f t="shared" si="29"/>
        <v/>
      </c>
      <c r="U45" s="35" t="str">
        <f t="shared" si="30"/>
        <v/>
      </c>
      <c r="V45" s="30" t="s">
        <v>2141</v>
      </c>
      <c r="W45" s="30" t="s">
        <v>2085</v>
      </c>
      <c r="X45" s="37" t="s">
        <v>2142</v>
      </c>
      <c r="Y45" s="30">
        <v>10007525</v>
      </c>
      <c r="Z45" s="38">
        <v>43559</v>
      </c>
      <c r="AA45" s="38">
        <v>43564</v>
      </c>
      <c r="AB45" s="31">
        <v>7712.25</v>
      </c>
      <c r="AC45" s="18"/>
      <c r="AD45" s="26"/>
      <c r="AE45" s="29"/>
      <c r="AF45" s="18"/>
      <c r="AG45" s="15">
        <f t="shared" si="17"/>
        <v>0</v>
      </c>
      <c r="AH45" s="18"/>
      <c r="AI45" s="18"/>
      <c r="AJ45" s="18"/>
      <c r="AK45" s="18"/>
    </row>
    <row r="46" spans="1:39" s="16" customFormat="1" ht="14.25" customHeight="1" x14ac:dyDescent="0.25">
      <c r="A46" s="30" t="s">
        <v>76</v>
      </c>
      <c r="B46" s="36">
        <v>3650.5</v>
      </c>
      <c r="C46" s="93" t="s">
        <v>10</v>
      </c>
      <c r="D46" s="31">
        <v>3650.5</v>
      </c>
      <c r="E46" s="31">
        <f>SUM('Lower House 2022'!$J$503)</f>
        <v>14694.12</v>
      </c>
      <c r="F46" s="92" t="str">
        <f t="shared" si="18"/>
        <v>N</v>
      </c>
      <c r="G46" s="77"/>
      <c r="H46" s="77">
        <f t="shared" si="19"/>
        <v>5877.648000000001</v>
      </c>
      <c r="I46" s="31">
        <f t="shared" si="31"/>
        <v>0</v>
      </c>
      <c r="J46" s="35">
        <f>G46*$B$63</f>
        <v>0</v>
      </c>
      <c r="K46" s="35">
        <f t="shared" si="20"/>
        <v>0</v>
      </c>
      <c r="L46" s="35" t="str">
        <f t="shared" si="21"/>
        <v/>
      </c>
      <c r="M46" s="31" t="str">
        <f t="shared" si="22"/>
        <v/>
      </c>
      <c r="N46" s="35">
        <f t="shared" si="23"/>
        <v>0</v>
      </c>
      <c r="O46" s="35">
        <f t="shared" si="24"/>
        <v>0</v>
      </c>
      <c r="P46" s="35" t="str">
        <f t="shared" si="25"/>
        <v/>
      </c>
      <c r="Q46" s="35" t="str">
        <f t="shared" si="26"/>
        <v/>
      </c>
      <c r="R46" s="35">
        <f t="shared" si="27"/>
        <v>0</v>
      </c>
      <c r="S46" s="35">
        <f t="shared" si="28"/>
        <v>0</v>
      </c>
      <c r="T46" s="35" t="str">
        <f t="shared" si="29"/>
        <v/>
      </c>
      <c r="U46" s="35" t="str">
        <f t="shared" si="30"/>
        <v/>
      </c>
      <c r="V46" s="30" t="s">
        <v>2143</v>
      </c>
      <c r="W46" s="30" t="s">
        <v>2076</v>
      </c>
      <c r="X46" s="37" t="s">
        <v>2068</v>
      </c>
      <c r="Y46" s="30">
        <v>163683592</v>
      </c>
      <c r="Z46" s="38">
        <v>43556</v>
      </c>
      <c r="AA46" s="38">
        <v>43564</v>
      </c>
      <c r="AB46" s="31">
        <v>3650.5</v>
      </c>
      <c r="AC46" s="18"/>
      <c r="AD46" s="26"/>
      <c r="AE46" s="29"/>
      <c r="AF46" s="18"/>
      <c r="AG46" s="15">
        <f t="shared" si="17"/>
        <v>0</v>
      </c>
      <c r="AH46" s="18"/>
      <c r="AI46" s="18"/>
      <c r="AJ46" s="18"/>
      <c r="AK46" s="18"/>
    </row>
    <row r="47" spans="1:39" s="16" customFormat="1" ht="12.5" x14ac:dyDescent="0.25">
      <c r="A47" s="124" t="s">
        <v>63</v>
      </c>
      <c r="B47" s="41">
        <v>4179</v>
      </c>
      <c r="C47" s="92" t="s">
        <v>10</v>
      </c>
      <c r="D47" s="45">
        <v>4179</v>
      </c>
      <c r="E47" s="45">
        <f>SUM('Lower House 2022'!$J$462)</f>
        <v>0</v>
      </c>
      <c r="F47" s="92" t="str">
        <f t="shared" si="18"/>
        <v>Y</v>
      </c>
      <c r="G47" s="45">
        <v>14328</v>
      </c>
      <c r="H47" s="45">
        <f t="shared" si="19"/>
        <v>0</v>
      </c>
      <c r="I47" s="45">
        <f t="shared" si="31"/>
        <v>5731.2000000000007</v>
      </c>
      <c r="J47" s="87">
        <f>SUM('Lower House 2022'!$J$423)</f>
        <v>14614.56</v>
      </c>
      <c r="K47" s="87">
        <f t="shared" si="20"/>
        <v>2922.91</v>
      </c>
      <c r="L47" s="43">
        <f t="shared" si="21"/>
        <v>0</v>
      </c>
      <c r="M47" s="45">
        <f t="shared" si="22"/>
        <v>0</v>
      </c>
      <c r="N47" s="43">
        <f t="shared" si="23"/>
        <v>0</v>
      </c>
      <c r="O47" s="43">
        <f t="shared" si="24"/>
        <v>0</v>
      </c>
      <c r="P47" s="43">
        <f t="shared" si="25"/>
        <v>0</v>
      </c>
      <c r="Q47" s="43">
        <f t="shared" si="26"/>
        <v>0</v>
      </c>
      <c r="R47" s="43">
        <f t="shared" si="27"/>
        <v>0</v>
      </c>
      <c r="S47" s="43">
        <f t="shared" si="28"/>
        <v>0</v>
      </c>
      <c r="T47" s="43">
        <f t="shared" si="29"/>
        <v>0</v>
      </c>
      <c r="U47" s="43">
        <f t="shared" si="30"/>
        <v>0</v>
      </c>
      <c r="V47" s="44" t="s">
        <v>2144</v>
      </c>
      <c r="W47" s="44" t="s">
        <v>2079</v>
      </c>
      <c r="X47" s="46" t="s">
        <v>2145</v>
      </c>
      <c r="Y47" s="44">
        <v>310441944</v>
      </c>
      <c r="Z47" s="47">
        <v>43550</v>
      </c>
      <c r="AA47" s="47">
        <v>43552</v>
      </c>
      <c r="AB47" s="45">
        <v>4179</v>
      </c>
      <c r="AC47" s="47">
        <v>43550</v>
      </c>
      <c r="AD47" s="62">
        <v>43553</v>
      </c>
      <c r="AE47" s="48">
        <v>5731.2</v>
      </c>
      <c r="AF47" s="19"/>
      <c r="AG47" s="15">
        <f t="shared" si="17"/>
        <v>2924.2903536000003</v>
      </c>
      <c r="AH47" s="100">
        <v>44315</v>
      </c>
      <c r="AI47" s="19">
        <v>2985</v>
      </c>
      <c r="AJ47" s="18"/>
      <c r="AK47" s="18"/>
    </row>
    <row r="48" spans="1:39" s="16" customFormat="1" ht="12.5" x14ac:dyDescent="0.25">
      <c r="A48" s="79" t="s">
        <v>45</v>
      </c>
      <c r="B48" s="36">
        <v>2978.5</v>
      </c>
      <c r="C48" s="93" t="s">
        <v>10</v>
      </c>
      <c r="D48" s="31">
        <v>2978.5</v>
      </c>
      <c r="E48" s="31">
        <f>SUM('Lower House 2022'!$J$433)</f>
        <v>0</v>
      </c>
      <c r="F48" s="92" t="str">
        <f t="shared" si="18"/>
        <v>Y</v>
      </c>
      <c r="G48" s="31">
        <v>10212</v>
      </c>
      <c r="H48" s="45">
        <f t="shared" si="19"/>
        <v>0</v>
      </c>
      <c r="I48" s="31">
        <f t="shared" si="31"/>
        <v>4084.8</v>
      </c>
      <c r="J48" s="87">
        <f>SUM('Lower House 2022'!$J$460)</f>
        <v>10416.24</v>
      </c>
      <c r="K48" s="87">
        <f t="shared" si="20"/>
        <v>2083.25</v>
      </c>
      <c r="L48" s="43">
        <f t="shared" si="21"/>
        <v>0</v>
      </c>
      <c r="M48" s="45">
        <f t="shared" si="22"/>
        <v>0</v>
      </c>
      <c r="N48" s="43">
        <f t="shared" si="23"/>
        <v>0</v>
      </c>
      <c r="O48" s="43">
        <f t="shared" si="24"/>
        <v>0</v>
      </c>
      <c r="P48" s="43">
        <f t="shared" si="25"/>
        <v>0</v>
      </c>
      <c r="Q48" s="43">
        <f t="shared" si="26"/>
        <v>0</v>
      </c>
      <c r="R48" s="43">
        <f t="shared" si="27"/>
        <v>0</v>
      </c>
      <c r="S48" s="43">
        <f t="shared" si="28"/>
        <v>0</v>
      </c>
      <c r="T48" s="43">
        <f t="shared" si="29"/>
        <v>0</v>
      </c>
      <c r="U48" s="43">
        <f t="shared" si="30"/>
        <v>0</v>
      </c>
      <c r="V48" s="30" t="s">
        <v>2146</v>
      </c>
      <c r="W48" s="30" t="s">
        <v>2085</v>
      </c>
      <c r="X48" s="37" t="s">
        <v>2147</v>
      </c>
      <c r="Y48" s="30">
        <v>10351908</v>
      </c>
      <c r="Z48" s="38">
        <v>43467</v>
      </c>
      <c r="AA48" s="38">
        <v>43476</v>
      </c>
      <c r="AB48" s="31">
        <v>2978.5</v>
      </c>
      <c r="AC48" s="38">
        <v>43467</v>
      </c>
      <c r="AD48" s="38">
        <v>43476</v>
      </c>
      <c r="AE48" s="39">
        <v>4084.8</v>
      </c>
      <c r="AF48" s="19"/>
      <c r="AG48" s="15">
        <f t="shared" si="17"/>
        <v>2084.2303944</v>
      </c>
      <c r="AH48" s="100">
        <v>44315</v>
      </c>
      <c r="AI48" s="19">
        <v>2127.5</v>
      </c>
      <c r="AJ48" s="18"/>
      <c r="AK48" s="18"/>
    </row>
    <row r="49" spans="1:37" s="16" customFormat="1" ht="12.5" x14ac:dyDescent="0.25">
      <c r="A49" s="80" t="s">
        <v>50</v>
      </c>
      <c r="B49" s="66">
        <v>7189</v>
      </c>
      <c r="C49" s="96" t="s">
        <v>10</v>
      </c>
      <c r="D49" s="39">
        <v>7189</v>
      </c>
      <c r="E49" s="39">
        <v>0</v>
      </c>
      <c r="F49" s="92" t="str">
        <f t="shared" si="18"/>
        <v>Y</v>
      </c>
      <c r="G49" s="39">
        <v>24648</v>
      </c>
      <c r="H49" s="39">
        <f t="shared" si="19"/>
        <v>0</v>
      </c>
      <c r="I49" s="39">
        <f t="shared" si="31"/>
        <v>9859.2000000000007</v>
      </c>
      <c r="J49" s="87">
        <f>SUM('Lower House 2022'!$J$502)</f>
        <v>25140.959999999999</v>
      </c>
      <c r="K49" s="87">
        <f t="shared" si="20"/>
        <v>5028.1899999999996</v>
      </c>
      <c r="L49" s="35">
        <f t="shared" si="21"/>
        <v>0</v>
      </c>
      <c r="M49" s="39">
        <f t="shared" si="22"/>
        <v>0</v>
      </c>
      <c r="N49" s="35">
        <f t="shared" si="23"/>
        <v>0</v>
      </c>
      <c r="O49" s="35">
        <f t="shared" si="24"/>
        <v>0</v>
      </c>
      <c r="P49" s="35">
        <f t="shared" si="25"/>
        <v>0</v>
      </c>
      <c r="Q49" s="35">
        <f t="shared" si="26"/>
        <v>0</v>
      </c>
      <c r="R49" s="35">
        <f t="shared" si="27"/>
        <v>0</v>
      </c>
      <c r="S49" s="35">
        <f t="shared" si="28"/>
        <v>0</v>
      </c>
      <c r="T49" s="35">
        <f t="shared" si="29"/>
        <v>0</v>
      </c>
      <c r="U49" s="35">
        <f t="shared" si="30"/>
        <v>0</v>
      </c>
      <c r="V49" s="65" t="s">
        <v>2148</v>
      </c>
      <c r="W49" s="65" t="s">
        <v>2093</v>
      </c>
      <c r="X49" s="67" t="s">
        <v>2149</v>
      </c>
      <c r="Y49" s="65">
        <v>789878</v>
      </c>
      <c r="Z49" s="68">
        <v>43565</v>
      </c>
      <c r="AA49" s="38">
        <v>43579</v>
      </c>
      <c r="AB49" s="39">
        <v>7189</v>
      </c>
      <c r="AC49" s="38">
        <v>43565</v>
      </c>
      <c r="AD49" s="38">
        <v>43579</v>
      </c>
      <c r="AE49" s="39">
        <v>9859.2000000000007</v>
      </c>
      <c r="AF49" s="18"/>
      <c r="AG49" s="15">
        <f t="shared" si="17"/>
        <v>5030.5631376000001</v>
      </c>
      <c r="AH49" s="100">
        <v>44315</v>
      </c>
      <c r="AI49" s="19">
        <v>5135</v>
      </c>
      <c r="AJ49" s="18"/>
      <c r="AK49" s="18"/>
    </row>
    <row r="50" spans="1:37" s="16" customFormat="1" ht="13.4" customHeight="1" x14ac:dyDescent="0.25">
      <c r="A50" s="44" t="s">
        <v>65</v>
      </c>
      <c r="B50" s="45">
        <v>13739.25</v>
      </c>
      <c r="C50" s="92" t="s">
        <v>10</v>
      </c>
      <c r="D50" s="45">
        <v>11729</v>
      </c>
      <c r="E50" s="45">
        <v>47106</v>
      </c>
      <c r="F50" s="92" t="str">
        <f t="shared" si="18"/>
        <v>N</v>
      </c>
      <c r="G50" s="19"/>
      <c r="H50" s="19">
        <f t="shared" si="19"/>
        <v>18842.400000000001</v>
      </c>
      <c r="I50" s="19">
        <f t="shared" si="31"/>
        <v>0</v>
      </c>
      <c r="J50" s="57">
        <f>G50*$B$63</f>
        <v>0</v>
      </c>
      <c r="K50" s="57">
        <f t="shared" si="20"/>
        <v>0</v>
      </c>
      <c r="L50" s="57" t="str">
        <f t="shared" si="21"/>
        <v/>
      </c>
      <c r="M50" s="19" t="str">
        <f t="shared" si="22"/>
        <v/>
      </c>
      <c r="N50" s="57">
        <f t="shared" si="23"/>
        <v>0</v>
      </c>
      <c r="O50" s="57">
        <f t="shared" si="24"/>
        <v>0</v>
      </c>
      <c r="P50" s="57" t="str">
        <f t="shared" si="25"/>
        <v/>
      </c>
      <c r="Q50" s="57" t="str">
        <f t="shared" si="26"/>
        <v/>
      </c>
      <c r="R50" s="57">
        <f t="shared" si="27"/>
        <v>0</v>
      </c>
      <c r="S50" s="57">
        <f t="shared" si="28"/>
        <v>0</v>
      </c>
      <c r="T50" s="57" t="str">
        <f t="shared" si="29"/>
        <v/>
      </c>
      <c r="U50" s="57" t="str">
        <f t="shared" si="30"/>
        <v/>
      </c>
      <c r="V50" s="44" t="s">
        <v>65</v>
      </c>
      <c r="W50" s="44" t="s">
        <v>2102</v>
      </c>
      <c r="X50" s="44" t="s">
        <v>2103</v>
      </c>
      <c r="Y50" s="44">
        <v>50904818</v>
      </c>
      <c r="Z50" s="47">
        <v>43452</v>
      </c>
      <c r="AA50" s="47">
        <v>43455</v>
      </c>
      <c r="AB50" s="45">
        <v>11729</v>
      </c>
      <c r="AC50" s="18"/>
      <c r="AD50" s="26"/>
      <c r="AE50" s="29"/>
      <c r="AF50" s="19"/>
      <c r="AG50" s="15">
        <f t="shared" si="17"/>
        <v>0</v>
      </c>
      <c r="AH50" s="18"/>
      <c r="AI50" s="18"/>
      <c r="AJ50" s="18"/>
      <c r="AK50" s="18"/>
    </row>
    <row r="51" spans="1:37" s="16" customFormat="1" ht="12.5" x14ac:dyDescent="0.25">
      <c r="A51" s="79" t="s">
        <v>27</v>
      </c>
      <c r="B51" s="45">
        <v>178244.5</v>
      </c>
      <c r="C51" s="92" t="s">
        <v>10</v>
      </c>
      <c r="D51" s="45">
        <v>101045.3</v>
      </c>
      <c r="E51" s="45">
        <v>375339</v>
      </c>
      <c r="F51" s="92" t="str">
        <f t="shared" si="18"/>
        <v>Y</v>
      </c>
      <c r="G51" s="45">
        <v>375339</v>
      </c>
      <c r="H51" s="45">
        <f t="shared" si="19"/>
        <v>150135.6</v>
      </c>
      <c r="I51" s="45">
        <v>150135.6</v>
      </c>
      <c r="J51" s="87">
        <f>SUM('Lower House 2022'!$Z$510+'Upper House 2022'!$W$383)</f>
        <v>382845.78</v>
      </c>
      <c r="K51" s="87">
        <f t="shared" si="20"/>
        <v>76569.16</v>
      </c>
      <c r="L51" s="43">
        <f t="shared" si="21"/>
        <v>383026.31805900001</v>
      </c>
      <c r="M51" s="45">
        <f t="shared" si="22"/>
        <v>76605.263611800008</v>
      </c>
      <c r="N51" s="43">
        <f t="shared" si="23"/>
        <v>0</v>
      </c>
      <c r="O51" s="43">
        <f t="shared" si="24"/>
        <v>0</v>
      </c>
      <c r="P51" s="43">
        <f t="shared" si="25"/>
        <v>0</v>
      </c>
      <c r="Q51" s="43">
        <f t="shared" si="26"/>
        <v>0</v>
      </c>
      <c r="R51" s="43">
        <f t="shared" si="27"/>
        <v>0</v>
      </c>
      <c r="S51" s="43">
        <f t="shared" si="28"/>
        <v>0</v>
      </c>
      <c r="T51" s="43">
        <f t="shared" si="29"/>
        <v>0</v>
      </c>
      <c r="U51" s="43">
        <f t="shared" si="30"/>
        <v>0</v>
      </c>
      <c r="V51" s="44" t="s">
        <v>2150</v>
      </c>
      <c r="W51" s="44" t="s">
        <v>2107</v>
      </c>
      <c r="X51" s="46" t="s">
        <v>2151</v>
      </c>
      <c r="Y51" s="44">
        <v>818069397</v>
      </c>
      <c r="Z51" s="47">
        <v>43511</v>
      </c>
      <c r="AA51" s="47">
        <v>43518</v>
      </c>
      <c r="AB51" s="45">
        <v>101045.3</v>
      </c>
      <c r="AC51" s="63">
        <v>43689</v>
      </c>
      <c r="AD51" s="108">
        <v>43763</v>
      </c>
      <c r="AE51" s="39">
        <v>122754.01</v>
      </c>
      <c r="AF51" s="18"/>
      <c r="AG51" s="15">
        <f t="shared" si="17"/>
        <v>76605.263611799994</v>
      </c>
      <c r="AH51" s="100">
        <v>44315</v>
      </c>
      <c r="AI51" s="19">
        <v>78117.03</v>
      </c>
      <c r="AJ51" s="18"/>
      <c r="AK51" s="18"/>
    </row>
    <row r="52" spans="1:37" s="16" customFormat="1" ht="12.5" x14ac:dyDescent="0.25">
      <c r="A52" s="30" t="s">
        <v>61</v>
      </c>
      <c r="B52" s="36">
        <v>3955</v>
      </c>
      <c r="C52" s="93" t="s">
        <v>10</v>
      </c>
      <c r="D52" s="31">
        <v>3955</v>
      </c>
      <c r="E52" s="31">
        <f>SUM('Lower House 2022'!$J$452)</f>
        <v>0</v>
      </c>
      <c r="F52" s="92" t="str">
        <f t="shared" si="18"/>
        <v>N</v>
      </c>
      <c r="G52" s="19"/>
      <c r="H52" s="19">
        <f t="shared" si="19"/>
        <v>0</v>
      </c>
      <c r="I52" s="19">
        <f t="shared" ref="I52:I59" si="32">SUM(G52*0.4)</f>
        <v>0</v>
      </c>
      <c r="J52" s="57">
        <f>G52*$B$63</f>
        <v>0</v>
      </c>
      <c r="K52" s="57">
        <f t="shared" si="20"/>
        <v>0</v>
      </c>
      <c r="L52" s="57" t="str">
        <f t="shared" si="21"/>
        <v/>
      </c>
      <c r="M52" s="19" t="str">
        <f t="shared" si="22"/>
        <v/>
      </c>
      <c r="N52" s="57">
        <f t="shared" si="23"/>
        <v>0</v>
      </c>
      <c r="O52" s="57">
        <f t="shared" si="24"/>
        <v>0</v>
      </c>
      <c r="P52" s="57" t="str">
        <f t="shared" si="25"/>
        <v/>
      </c>
      <c r="Q52" s="57" t="str">
        <f t="shared" si="26"/>
        <v/>
      </c>
      <c r="R52" s="57">
        <f t="shared" si="27"/>
        <v>0</v>
      </c>
      <c r="S52" s="57">
        <f t="shared" si="28"/>
        <v>0</v>
      </c>
      <c r="T52" s="57" t="str">
        <f t="shared" si="29"/>
        <v/>
      </c>
      <c r="U52" s="57" t="str">
        <f t="shared" si="30"/>
        <v/>
      </c>
      <c r="V52" s="30" t="s">
        <v>61</v>
      </c>
      <c r="W52" s="30" t="s">
        <v>2085</v>
      </c>
      <c r="X52" s="37" t="s">
        <v>2152</v>
      </c>
      <c r="Y52" s="30">
        <v>10276244</v>
      </c>
      <c r="Z52" s="38">
        <v>43497</v>
      </c>
      <c r="AA52" s="38">
        <v>43507</v>
      </c>
      <c r="AB52" s="31">
        <v>3955</v>
      </c>
      <c r="AC52" s="18"/>
      <c r="AD52" s="26"/>
      <c r="AE52" s="29"/>
      <c r="AF52" s="19"/>
      <c r="AG52" s="15">
        <f t="shared" si="17"/>
        <v>0</v>
      </c>
      <c r="AH52" s="18"/>
      <c r="AI52" s="18"/>
      <c r="AJ52" s="18"/>
      <c r="AK52" s="18"/>
    </row>
    <row r="53" spans="1:37" s="16" customFormat="1" ht="12.5" x14ac:dyDescent="0.25">
      <c r="A53" s="79" t="s">
        <v>29</v>
      </c>
      <c r="B53" s="45">
        <v>9457</v>
      </c>
      <c r="C53" s="92" t="s">
        <v>10</v>
      </c>
      <c r="D53" s="45">
        <v>9457</v>
      </c>
      <c r="E53" s="45">
        <v>16212</v>
      </c>
      <c r="F53" s="92" t="str">
        <f t="shared" si="18"/>
        <v>Y</v>
      </c>
      <c r="G53" s="45">
        <v>16212</v>
      </c>
      <c r="H53" s="45">
        <f t="shared" si="19"/>
        <v>6484.8</v>
      </c>
      <c r="I53" s="45">
        <f t="shared" si="32"/>
        <v>6484.8</v>
      </c>
      <c r="J53" s="87">
        <f>SUM('Lower House 2022'!$AA$510+'Upper House 2022'!$X$383)</f>
        <v>16536.240000000002</v>
      </c>
      <c r="K53" s="87">
        <f t="shared" si="20"/>
        <v>3307.25</v>
      </c>
      <c r="L53" s="43">
        <f t="shared" si="21"/>
        <v>16544.037971999998</v>
      </c>
      <c r="M53" s="45">
        <f t="shared" si="22"/>
        <v>3308.8075943999997</v>
      </c>
      <c r="N53" s="43">
        <f t="shared" si="23"/>
        <v>0</v>
      </c>
      <c r="O53" s="43">
        <f t="shared" si="24"/>
        <v>0</v>
      </c>
      <c r="P53" s="43">
        <f t="shared" si="25"/>
        <v>0</v>
      </c>
      <c r="Q53" s="43">
        <f t="shared" si="26"/>
        <v>0</v>
      </c>
      <c r="R53" s="43">
        <f t="shared" si="27"/>
        <v>0</v>
      </c>
      <c r="S53" s="43">
        <f t="shared" si="28"/>
        <v>0</v>
      </c>
      <c r="T53" s="43">
        <f t="shared" si="29"/>
        <v>0</v>
      </c>
      <c r="U53" s="43">
        <f t="shared" si="30"/>
        <v>0</v>
      </c>
      <c r="V53" s="44" t="s">
        <v>2153</v>
      </c>
      <c r="W53" s="44" t="s">
        <v>2107</v>
      </c>
      <c r="X53" s="46" t="s">
        <v>2154</v>
      </c>
      <c r="Y53" s="44">
        <v>201029053</v>
      </c>
      <c r="Z53" s="47">
        <v>43516</v>
      </c>
      <c r="AA53" s="49">
        <v>43518</v>
      </c>
      <c r="AB53" s="45">
        <v>9457</v>
      </c>
      <c r="AC53" s="47">
        <v>43516</v>
      </c>
      <c r="AD53" s="47">
        <v>43518</v>
      </c>
      <c r="AE53" s="48">
        <v>6484.8</v>
      </c>
      <c r="AF53" s="18"/>
      <c r="AG53" s="15">
        <f t="shared" si="17"/>
        <v>3308.8075944000002</v>
      </c>
      <c r="AH53" s="100">
        <v>44315</v>
      </c>
      <c r="AI53" s="19">
        <v>3372.1</v>
      </c>
      <c r="AJ53" s="18"/>
      <c r="AK53" s="18"/>
    </row>
    <row r="54" spans="1:37" s="16" customFormat="1" ht="12.5" x14ac:dyDescent="0.25">
      <c r="A54" s="79" t="s">
        <v>17</v>
      </c>
      <c r="B54" s="31">
        <v>27748</v>
      </c>
      <c r="C54" s="93" t="s">
        <v>10</v>
      </c>
      <c r="D54" s="31">
        <v>27748</v>
      </c>
      <c r="E54" s="31">
        <v>95136</v>
      </c>
      <c r="F54" s="92" t="str">
        <f t="shared" si="18"/>
        <v>Y</v>
      </c>
      <c r="G54" s="31">
        <v>95136</v>
      </c>
      <c r="H54" s="31">
        <f t="shared" si="19"/>
        <v>38054.400000000001</v>
      </c>
      <c r="I54" s="19">
        <f t="shared" si="32"/>
        <v>38054.400000000001</v>
      </c>
      <c r="J54" s="87">
        <f>SUM('Lower House 2022'!$J$487)</f>
        <v>97038.720000000001</v>
      </c>
      <c r="K54" s="87">
        <f t="shared" si="20"/>
        <v>19407.740000000002</v>
      </c>
      <c r="L54" s="57">
        <f t="shared" si="21"/>
        <v>97084.480415999991</v>
      </c>
      <c r="M54" s="19">
        <f t="shared" si="22"/>
        <v>19416.896083199998</v>
      </c>
      <c r="N54" s="57">
        <f t="shared" si="23"/>
        <v>0</v>
      </c>
      <c r="O54" s="57">
        <f t="shared" si="24"/>
        <v>0</v>
      </c>
      <c r="P54" s="57">
        <f t="shared" si="25"/>
        <v>0</v>
      </c>
      <c r="Q54" s="57">
        <f t="shared" si="26"/>
        <v>0</v>
      </c>
      <c r="R54" s="57">
        <f t="shared" si="27"/>
        <v>0</v>
      </c>
      <c r="S54" s="57">
        <f t="shared" si="28"/>
        <v>0</v>
      </c>
      <c r="T54" s="57">
        <f t="shared" si="29"/>
        <v>0</v>
      </c>
      <c r="U54" s="57">
        <f t="shared" si="30"/>
        <v>0</v>
      </c>
      <c r="V54" s="30" t="s">
        <v>2155</v>
      </c>
      <c r="W54" s="30" t="s">
        <v>2107</v>
      </c>
      <c r="X54" s="37" t="s">
        <v>2156</v>
      </c>
      <c r="Y54" s="37">
        <v>743669506</v>
      </c>
      <c r="Z54" s="38">
        <v>43497</v>
      </c>
      <c r="AA54" s="38">
        <v>43507</v>
      </c>
      <c r="AB54" s="31">
        <v>27748</v>
      </c>
      <c r="AC54" s="63">
        <v>43563</v>
      </c>
      <c r="AD54" s="62">
        <v>43564</v>
      </c>
      <c r="AE54" s="39">
        <v>38054.400000000001</v>
      </c>
      <c r="AF54" s="19"/>
      <c r="AG54" s="15">
        <f t="shared" si="17"/>
        <v>19416.896083200001</v>
      </c>
      <c r="AH54" s="100">
        <v>44315</v>
      </c>
      <c r="AI54" s="19">
        <v>19820</v>
      </c>
      <c r="AJ54" s="18"/>
      <c r="AK54" s="18"/>
    </row>
    <row r="55" spans="1:37" s="16" customFormat="1" ht="12.5" x14ac:dyDescent="0.25">
      <c r="A55" s="124" t="s">
        <v>67</v>
      </c>
      <c r="B55" s="41">
        <v>12554.5</v>
      </c>
      <c r="C55" s="92" t="s">
        <v>10</v>
      </c>
      <c r="D55" s="45">
        <v>12554.5</v>
      </c>
      <c r="E55" s="45">
        <f>SUM('Lower House 2022'!$J$472)</f>
        <v>0</v>
      </c>
      <c r="F55" s="92" t="str">
        <f t="shared" si="18"/>
        <v>Y</v>
      </c>
      <c r="G55" s="45">
        <v>43044</v>
      </c>
      <c r="H55" s="45">
        <f t="shared" si="19"/>
        <v>0</v>
      </c>
      <c r="I55" s="45">
        <f t="shared" si="32"/>
        <v>17217.600000000002</v>
      </c>
      <c r="J55" s="87">
        <f>SUM('Lower House 2022'!$J$411)</f>
        <v>43904.88</v>
      </c>
      <c r="K55" s="87">
        <f t="shared" si="20"/>
        <v>8780.98</v>
      </c>
      <c r="L55" s="43">
        <f t="shared" si="21"/>
        <v>0</v>
      </c>
      <c r="M55" s="45">
        <f t="shared" si="22"/>
        <v>0</v>
      </c>
      <c r="N55" s="43">
        <f t="shared" si="23"/>
        <v>0</v>
      </c>
      <c r="O55" s="43">
        <f t="shared" si="24"/>
        <v>0</v>
      </c>
      <c r="P55" s="43">
        <f t="shared" si="25"/>
        <v>0</v>
      </c>
      <c r="Q55" s="43">
        <f t="shared" si="26"/>
        <v>0</v>
      </c>
      <c r="R55" s="43">
        <f t="shared" si="27"/>
        <v>0</v>
      </c>
      <c r="S55" s="43">
        <f t="shared" si="28"/>
        <v>0</v>
      </c>
      <c r="T55" s="43">
        <f t="shared" si="29"/>
        <v>0</v>
      </c>
      <c r="U55" s="43">
        <f t="shared" si="30"/>
        <v>0</v>
      </c>
      <c r="V55" s="44" t="s">
        <v>2157</v>
      </c>
      <c r="W55" s="44" t="s">
        <v>2117</v>
      </c>
      <c r="X55" s="46" t="s">
        <v>2118</v>
      </c>
      <c r="Y55" s="44">
        <v>100120423</v>
      </c>
      <c r="Z55" s="47">
        <v>43545</v>
      </c>
      <c r="AA55" s="47">
        <v>43552</v>
      </c>
      <c r="AB55" s="45">
        <v>12554.5</v>
      </c>
      <c r="AC55" s="47">
        <v>43545</v>
      </c>
      <c r="AD55" s="47">
        <v>43552</v>
      </c>
      <c r="AE55" s="48">
        <v>17217.599999999999</v>
      </c>
      <c r="AF55" s="19"/>
      <c r="AG55" s="15">
        <f t="shared" si="17"/>
        <v>8785.1168328000003</v>
      </c>
      <c r="AH55" s="100">
        <v>44315</v>
      </c>
      <c r="AI55" s="19">
        <v>8967.5</v>
      </c>
      <c r="AJ55" s="18"/>
      <c r="AK55" s="18"/>
    </row>
    <row r="56" spans="1:37" s="16" customFormat="1" ht="12.5" x14ac:dyDescent="0.25">
      <c r="A56" s="79" t="s">
        <v>31</v>
      </c>
      <c r="B56" s="45">
        <v>294754.25</v>
      </c>
      <c r="C56" s="92" t="s">
        <v>10</v>
      </c>
      <c r="D56" s="45">
        <v>294754.25</v>
      </c>
      <c r="E56" s="45">
        <v>1008168</v>
      </c>
      <c r="F56" s="92" t="str">
        <f t="shared" si="18"/>
        <v>Y</v>
      </c>
      <c r="G56" s="45">
        <v>1008168</v>
      </c>
      <c r="H56" s="45">
        <f t="shared" si="19"/>
        <v>403267.2</v>
      </c>
      <c r="I56" s="45">
        <f t="shared" si="32"/>
        <v>403267.2</v>
      </c>
      <c r="J56" s="87">
        <f>SUM('Lower House 2022'!$P$510+'Upper House 2022'!$V$383)</f>
        <v>1028331.36</v>
      </c>
      <c r="K56" s="87">
        <f t="shared" si="20"/>
        <v>205666.27</v>
      </c>
      <c r="L56" s="43">
        <f t="shared" si="21"/>
        <v>1028816.2888079999</v>
      </c>
      <c r="M56" s="45">
        <f t="shared" si="22"/>
        <v>205763.25776159999</v>
      </c>
      <c r="N56" s="43">
        <f t="shared" si="23"/>
        <v>0</v>
      </c>
      <c r="O56" s="43">
        <f t="shared" si="24"/>
        <v>0</v>
      </c>
      <c r="P56" s="43">
        <f t="shared" si="25"/>
        <v>0</v>
      </c>
      <c r="Q56" s="43">
        <f t="shared" si="26"/>
        <v>0</v>
      </c>
      <c r="R56" s="43">
        <f t="shared" si="27"/>
        <v>0</v>
      </c>
      <c r="S56" s="43">
        <f t="shared" si="28"/>
        <v>0</v>
      </c>
      <c r="T56" s="43">
        <f t="shared" si="29"/>
        <v>0</v>
      </c>
      <c r="U56" s="43">
        <f t="shared" si="30"/>
        <v>0</v>
      </c>
      <c r="V56" s="44" t="s">
        <v>2158</v>
      </c>
      <c r="W56" s="44" t="s">
        <v>2107</v>
      </c>
      <c r="X56" s="46" t="s">
        <v>2132</v>
      </c>
      <c r="Y56" s="44">
        <v>712003891</v>
      </c>
      <c r="Z56" s="47">
        <v>43511</v>
      </c>
      <c r="AA56" s="47">
        <v>43518</v>
      </c>
      <c r="AB56" s="45">
        <v>294754.25</v>
      </c>
      <c r="AC56" s="47">
        <v>43529</v>
      </c>
      <c r="AD56" s="47">
        <v>43531</v>
      </c>
      <c r="AE56" s="48">
        <v>403267.2</v>
      </c>
      <c r="AF56" s="18"/>
      <c r="AG56" s="15">
        <f t="shared" si="17"/>
        <v>205763.25776159999</v>
      </c>
      <c r="AH56" s="100">
        <v>44315</v>
      </c>
      <c r="AI56" s="19">
        <v>210034.19</v>
      </c>
      <c r="AJ56" s="18"/>
      <c r="AK56" s="18"/>
    </row>
    <row r="57" spans="1:37" s="16" customFormat="1" ht="12.5" x14ac:dyDescent="0.25">
      <c r="A57" s="44" t="s">
        <v>53</v>
      </c>
      <c r="B57" s="45">
        <v>10256.75</v>
      </c>
      <c r="C57" s="92" t="s">
        <v>10</v>
      </c>
      <c r="D57" s="45">
        <v>10256.75</v>
      </c>
      <c r="E57" s="45">
        <v>35166</v>
      </c>
      <c r="F57" s="92" t="str">
        <f t="shared" si="18"/>
        <v>N</v>
      </c>
      <c r="G57" s="19"/>
      <c r="H57" s="19">
        <f t="shared" si="19"/>
        <v>14066.400000000001</v>
      </c>
      <c r="I57" s="19">
        <f t="shared" si="32"/>
        <v>0</v>
      </c>
      <c r="J57" s="57">
        <f>G57*$B$63</f>
        <v>0</v>
      </c>
      <c r="K57" s="57">
        <f t="shared" si="20"/>
        <v>0</v>
      </c>
      <c r="L57" s="57" t="str">
        <f t="shared" si="21"/>
        <v/>
      </c>
      <c r="M57" s="19" t="str">
        <f t="shared" si="22"/>
        <v/>
      </c>
      <c r="N57" s="57">
        <f t="shared" si="23"/>
        <v>0</v>
      </c>
      <c r="O57" s="57">
        <f t="shared" si="24"/>
        <v>0</v>
      </c>
      <c r="P57" s="57" t="str">
        <f t="shared" si="25"/>
        <v/>
      </c>
      <c r="Q57" s="57" t="str">
        <f t="shared" si="26"/>
        <v/>
      </c>
      <c r="R57" s="57">
        <f t="shared" si="27"/>
        <v>0</v>
      </c>
      <c r="S57" s="57">
        <f t="shared" si="28"/>
        <v>0</v>
      </c>
      <c r="T57" s="57" t="str">
        <f t="shared" si="29"/>
        <v/>
      </c>
      <c r="U57" s="57" t="str">
        <f t="shared" si="30"/>
        <v/>
      </c>
      <c r="V57" s="44" t="s">
        <v>2159</v>
      </c>
      <c r="W57" s="44" t="s">
        <v>2076</v>
      </c>
      <c r="X57" s="46" t="s">
        <v>2068</v>
      </c>
      <c r="Y57" s="44">
        <v>103680518</v>
      </c>
      <c r="Z57" s="47">
        <v>43538</v>
      </c>
      <c r="AA57" s="47">
        <v>43543</v>
      </c>
      <c r="AB57" s="45">
        <v>10256.75</v>
      </c>
      <c r="AC57" s="18"/>
      <c r="AD57" s="26"/>
      <c r="AE57" s="29"/>
      <c r="AF57" s="18"/>
      <c r="AG57" s="15">
        <f t="shared" si="17"/>
        <v>0</v>
      </c>
      <c r="AH57" s="18"/>
      <c r="AI57" s="18"/>
      <c r="AJ57" s="18"/>
      <c r="AK57" s="18"/>
    </row>
    <row r="58" spans="1:37" s="16" customFormat="1" ht="12.5" x14ac:dyDescent="0.25">
      <c r="A58" s="79" t="s">
        <v>33</v>
      </c>
      <c r="B58" s="31">
        <v>11170.25</v>
      </c>
      <c r="C58" s="93" t="s">
        <v>10</v>
      </c>
      <c r="D58" s="31">
        <v>11170.25</v>
      </c>
      <c r="E58" s="31">
        <v>30774</v>
      </c>
      <c r="F58" s="92" t="str">
        <f t="shared" si="18"/>
        <v>Y</v>
      </c>
      <c r="G58" s="31">
        <v>30774</v>
      </c>
      <c r="H58" s="31">
        <f t="shared" si="19"/>
        <v>12309.6</v>
      </c>
      <c r="I58" s="31">
        <f t="shared" si="32"/>
        <v>12309.6</v>
      </c>
      <c r="J58" s="87">
        <f>SUM('Lower House 2022'!$AB$510+'Upper House 2022'!$Y$383)</f>
        <v>31389.48</v>
      </c>
      <c r="K58" s="87">
        <f t="shared" si="20"/>
        <v>6277.9</v>
      </c>
      <c r="L58" s="35">
        <f t="shared" si="21"/>
        <v>31404.282294000001</v>
      </c>
      <c r="M58" s="31">
        <f t="shared" si="22"/>
        <v>6280.8564588000008</v>
      </c>
      <c r="N58" s="35">
        <f t="shared" si="23"/>
        <v>0</v>
      </c>
      <c r="O58" s="35">
        <f t="shared" si="24"/>
        <v>0</v>
      </c>
      <c r="P58" s="35">
        <f t="shared" si="25"/>
        <v>0</v>
      </c>
      <c r="Q58" s="35">
        <f t="shared" si="26"/>
        <v>0</v>
      </c>
      <c r="R58" s="35">
        <f t="shared" si="27"/>
        <v>0</v>
      </c>
      <c r="S58" s="35">
        <f t="shared" si="28"/>
        <v>0</v>
      </c>
      <c r="T58" s="35">
        <f t="shared" si="29"/>
        <v>0</v>
      </c>
      <c r="U58" s="35">
        <f t="shared" si="30"/>
        <v>0</v>
      </c>
      <c r="V58" s="30" t="s">
        <v>2160</v>
      </c>
      <c r="W58" s="30" t="s">
        <v>2107</v>
      </c>
      <c r="X58" s="37" t="s">
        <v>2161</v>
      </c>
      <c r="Y58" s="30">
        <v>628015849</v>
      </c>
      <c r="Z58" s="38">
        <v>43644</v>
      </c>
      <c r="AA58" s="38">
        <v>43644</v>
      </c>
      <c r="AB58" s="31">
        <v>23479.85</v>
      </c>
      <c r="AC58" s="38">
        <v>43643</v>
      </c>
      <c r="AD58" s="101">
        <v>43644</v>
      </c>
      <c r="AE58" s="39">
        <v>12309.6</v>
      </c>
      <c r="AF58" s="18"/>
      <c r="AG58" s="15">
        <f t="shared" si="17"/>
        <v>6280.8564587999999</v>
      </c>
      <c r="AH58" s="100">
        <v>44315</v>
      </c>
      <c r="AI58" s="19">
        <v>6408.74</v>
      </c>
      <c r="AJ58" s="18"/>
      <c r="AK58" s="18"/>
    </row>
    <row r="59" spans="1:37" s="16" customFormat="1" ht="12.5" x14ac:dyDescent="0.25">
      <c r="A59" s="79" t="s">
        <v>35</v>
      </c>
      <c r="B59" s="45">
        <v>35887.25</v>
      </c>
      <c r="C59" s="92" t="s">
        <v>10</v>
      </c>
      <c r="D59" s="45">
        <v>35887.25</v>
      </c>
      <c r="E59" s="45">
        <v>68442</v>
      </c>
      <c r="F59" s="92" t="str">
        <f t="shared" si="18"/>
        <v>Y</v>
      </c>
      <c r="G59" s="45">
        <v>68442</v>
      </c>
      <c r="H59" s="45">
        <f t="shared" si="19"/>
        <v>27376.800000000003</v>
      </c>
      <c r="I59" s="45">
        <f t="shared" si="32"/>
        <v>27376.800000000003</v>
      </c>
      <c r="J59" s="87">
        <f>SUM('Lower House 2022'!$AC$510+'Upper House 2022'!$AF$383)</f>
        <v>69810.84</v>
      </c>
      <c r="K59" s="87">
        <f t="shared" si="20"/>
        <v>13962.17</v>
      </c>
      <c r="L59" s="43">
        <f t="shared" si="21"/>
        <v>69843.760601999995</v>
      </c>
      <c r="M59" s="45">
        <f t="shared" si="22"/>
        <v>13968.7521204</v>
      </c>
      <c r="N59" s="43">
        <f t="shared" si="23"/>
        <v>0</v>
      </c>
      <c r="O59" s="43">
        <f t="shared" si="24"/>
        <v>0</v>
      </c>
      <c r="P59" s="43">
        <f t="shared" si="25"/>
        <v>0</v>
      </c>
      <c r="Q59" s="43">
        <f t="shared" si="26"/>
        <v>0</v>
      </c>
      <c r="R59" s="43">
        <f t="shared" si="27"/>
        <v>0</v>
      </c>
      <c r="S59" s="43">
        <f t="shared" si="28"/>
        <v>0</v>
      </c>
      <c r="T59" s="43">
        <f t="shared" si="29"/>
        <v>0</v>
      </c>
      <c r="U59" s="43">
        <f t="shared" si="30"/>
        <v>0</v>
      </c>
      <c r="V59" s="44" t="s">
        <v>35</v>
      </c>
      <c r="W59" s="44" t="s">
        <v>2085</v>
      </c>
      <c r="X59" s="46" t="s">
        <v>2162</v>
      </c>
      <c r="Y59" s="44">
        <v>10926813</v>
      </c>
      <c r="Z59" s="47">
        <v>43537</v>
      </c>
      <c r="AA59" s="47">
        <v>43543</v>
      </c>
      <c r="AB59" s="45">
        <v>35887.25</v>
      </c>
      <c r="AC59" s="47">
        <v>43537</v>
      </c>
      <c r="AD59" s="47">
        <v>43543</v>
      </c>
      <c r="AE59" s="48">
        <v>27376.799999999999</v>
      </c>
      <c r="AF59" s="18"/>
      <c r="AG59" s="15">
        <f t="shared" si="17"/>
        <v>13968.7521204</v>
      </c>
      <c r="AH59" s="100">
        <v>44315</v>
      </c>
      <c r="AI59" s="19">
        <v>14240.55</v>
      </c>
      <c r="AJ59" s="18"/>
      <c r="AK59" s="18"/>
    </row>
    <row r="60" spans="1:37" x14ac:dyDescent="0.35">
      <c r="A60" s="16"/>
      <c r="C60" s="99"/>
      <c r="D60" s="3"/>
      <c r="G60" s="3"/>
      <c r="I60" s="3"/>
      <c r="K60" s="3">
        <f>SUM(K6:K59)</f>
        <v>5735519.5900000017</v>
      </c>
      <c r="M60" s="3"/>
      <c r="AG60" s="5">
        <f>SUM(AG6:AG59)</f>
        <v>5737728.004428288</v>
      </c>
    </row>
    <row r="61" spans="1:37" x14ac:dyDescent="0.35">
      <c r="D61" s="3"/>
      <c r="G61" s="3"/>
      <c r="AG61" s="82">
        <f>SUM(AG60+AE21)</f>
        <v>5742453.6044282876</v>
      </c>
    </row>
    <row r="62" spans="1:37" ht="18" x14ac:dyDescent="0.4">
      <c r="A62" s="55" t="s">
        <v>1776</v>
      </c>
      <c r="B62" s="56"/>
      <c r="C62" s="91"/>
    </row>
    <row r="63" spans="1:37" x14ac:dyDescent="0.35">
      <c r="A63" s="18" t="s">
        <v>1777</v>
      </c>
      <c r="B63" s="127">
        <v>1.020481</v>
      </c>
      <c r="C63" s="16"/>
    </row>
    <row r="64" spans="1:37" x14ac:dyDescent="0.35">
      <c r="A64" s="18" t="s">
        <v>1778</v>
      </c>
      <c r="B64" s="18"/>
      <c r="C64" s="16"/>
    </row>
    <row r="65" spans="1:22" x14ac:dyDescent="0.35">
      <c r="A65" s="18" t="s">
        <v>1779</v>
      </c>
      <c r="B65" s="18"/>
      <c r="C65" s="16"/>
      <c r="D65" s="3"/>
      <c r="G65" s="3"/>
      <c r="I65" s="3"/>
      <c r="M65" s="3"/>
      <c r="V65" s="3"/>
    </row>
    <row r="66" spans="1:22" x14ac:dyDescent="0.35">
      <c r="B66"/>
      <c r="C66"/>
      <c r="D66" s="3"/>
      <c r="I66" s="3"/>
      <c r="M66" s="3"/>
      <c r="V66" s="3"/>
    </row>
    <row r="67" spans="1:22" x14ac:dyDescent="0.35">
      <c r="E67"/>
      <c r="F67"/>
      <c r="H67"/>
      <c r="V67" s="3"/>
    </row>
    <row r="68" spans="1:22" x14ac:dyDescent="0.35">
      <c r="A68" s="17" t="s">
        <v>2163</v>
      </c>
      <c r="B68"/>
      <c r="C68"/>
      <c r="E68"/>
      <c r="F68"/>
      <c r="H68"/>
    </row>
    <row r="69" spans="1:22" x14ac:dyDescent="0.35">
      <c r="A69" s="17" t="s">
        <v>2164</v>
      </c>
      <c r="B69"/>
      <c r="C69"/>
    </row>
    <row r="70" spans="1:22" x14ac:dyDescent="0.35">
      <c r="D70" s="3"/>
      <c r="I70" s="3"/>
      <c r="M70" s="3"/>
    </row>
    <row r="71" spans="1:22" x14ac:dyDescent="0.35">
      <c r="A71" t="s">
        <v>2165</v>
      </c>
      <c r="D71" s="3"/>
      <c r="I71" s="3"/>
      <c r="M71" s="3"/>
    </row>
    <row r="72" spans="1:22" x14ac:dyDescent="0.35">
      <c r="A72" t="s">
        <v>2166</v>
      </c>
      <c r="D72" s="3"/>
    </row>
    <row r="74" spans="1:22" x14ac:dyDescent="0.35">
      <c r="D74" s="3"/>
    </row>
  </sheetData>
  <autoFilter ref="A5:AM65" xr:uid="{7E848C12-13C2-4C55-A5EE-1E66B6763042}">
    <sortState xmlns:xlrd2="http://schemas.microsoft.com/office/spreadsheetml/2017/richdata2" ref="A6:AM65">
      <sortCondition sortBy="cellColor" ref="A5:A65" dxfId="0"/>
    </sortState>
  </autoFilter>
  <mergeCells count="2">
    <mergeCell ref="V4:Y4"/>
    <mergeCell ref="Z4:AK4"/>
  </mergeCells>
  <hyperlinks>
    <hyperlink ref="Z17" r:id="rId1" display="../../../../../../:u:/r/sites/EDRM-042/Shared Documents/Funding 2018-2022/PF/Public Funding Applications/Julie Burke - ALP Vic - Public Funding 2018 State Election application form and auditor certificate - 11 December 2018.MSG?csf=1&amp;web=1&amp;e=6BRVGg" xr:uid="{00000000-0004-0000-0500-000001000000}"/>
    <hyperlink ref="AA17" r:id="rId2" display="trim://D19%2f170/?db=04&amp;open" xr:uid="{00000000-0004-0000-0500-000002000000}"/>
    <hyperlink ref="AC17" r:id="rId3" display="../../../../../../:u:/r/sites/EDRM-042/Shared Documents/Funding 2018-2022/PF/Public Funding Applications/Julie Burke and Samuel Rae - ALP VIC - Advance Public Funding 2022 State Election request - 28 December 2018.MSG?csf=1&amp;web=1&amp;e=TxdJp8" xr:uid="{00000000-0004-0000-0500-000003000000}"/>
    <hyperlink ref="Z50" r:id="rId4" display="trim://D18%2f51716/?db=04&amp;open" xr:uid="{00000000-0004-0000-0500-000005000000}"/>
    <hyperlink ref="AA50" r:id="rId5" display="trim://D19%2f171/?db=04&amp;open" xr:uid="{00000000-0004-0000-0500-000006000000}"/>
    <hyperlink ref="Z48" r:id="rId6" display="trim://D19%2f10/?db=04&amp;open" xr:uid="{00000000-0004-0000-0500-000009000000}"/>
    <hyperlink ref="AC38" r:id="rId7" display="trim://D19%2f699/?db=04&amp;open" xr:uid="{00000000-0004-0000-0500-00000B000000}"/>
    <hyperlink ref="Z28" r:id="rId8" display="trim://D19%2f2094/?db=04&amp;open" xr:uid="{00000000-0004-0000-0500-00000D000000}"/>
    <hyperlink ref="AD17" r:id="rId9" display="trim://D19%2f1630/?db=04&amp;open" xr:uid="{00000000-0004-0000-0500-00000E000000}"/>
    <hyperlink ref="AA48" r:id="rId10" display="trim://D19%2f1628/?db=04&amp;open" xr:uid="{00000000-0004-0000-0500-00000F000000}"/>
    <hyperlink ref="AD48" r:id="rId11" display="trim://D19%2f1628/?db=04&amp;open" xr:uid="{00000000-0004-0000-0500-000010000000}"/>
    <hyperlink ref="AA39" r:id="rId12" display="trim://D19%2f1627/?db=04&amp;open" xr:uid="{00000000-0004-0000-0500-000011000000}"/>
    <hyperlink ref="Z13" r:id="rId13" display="trim://D19%2f2184/?db=04&amp;open" xr:uid="{00000000-0004-0000-0500-000012000000}"/>
    <hyperlink ref="Z37" r:id="rId14" display="trim://D19%2f2568/?db=04&amp;open" xr:uid="{00000000-0004-0000-0500-000013000000}"/>
    <hyperlink ref="AC37" r:id="rId15" display="trim://D19%2f2568/?db=04&amp;open" xr:uid="{00000000-0004-0000-0500-000014000000}"/>
    <hyperlink ref="Z44" r:id="rId16" display="trim://D19%2f2630/?db=04&amp;open" xr:uid="{00000000-0004-0000-0500-000015000000}"/>
    <hyperlink ref="Z18" r:id="rId17" display="trim://D19%2f3223/?db=04&amp;open" xr:uid="{00000000-0004-0000-0500-000016000000}"/>
    <hyperlink ref="Z32" r:id="rId18" display="trim://D19%2f3393/?db=04&amp;open" xr:uid="{00000000-0004-0000-0500-000017000000}"/>
    <hyperlink ref="AA37" r:id="rId19" display="trim://D19%2f3356/?db=04&amp;open" xr:uid="{00000000-0004-0000-0500-000018000000}"/>
    <hyperlink ref="AD37" r:id="rId20" display="trim://D19%2f3356/?db=04&amp;open" xr:uid="{00000000-0004-0000-0500-000019000000}"/>
    <hyperlink ref="AA13" r:id="rId21" display="trim://D19%2f3357/?db=04&amp;open" xr:uid="{00000000-0004-0000-0500-00001A000000}"/>
    <hyperlink ref="AA28" r:id="rId22" display="trim://D19%2f3353/?db=04&amp;open" xr:uid="{00000000-0004-0000-0500-00001B000000}"/>
    <hyperlink ref="AA44" r:id="rId23" display="trim://D19%2f3352/?db=04&amp;open" xr:uid="{00000000-0004-0000-0500-00001C000000}"/>
    <hyperlink ref="Z16" r:id="rId24" display="../../../../../../:u:/r/sites/EDRM-042/Shared Documents/Funding 2018-2022/PF/PF Correspondence/Clare Quinn - The Greens Victoria - PF 2018 application audit cert - 1 February 2019.MSG?csf=1&amp;web=1&amp;e=ziZjBw" xr:uid="{00000000-0004-0000-0500-00001E000000}"/>
    <hyperlink ref="Z52" r:id="rId25" display="trim://D19%2f6893/?db=04&amp;open" xr:uid="{00000000-0004-0000-0500-00001F000000}"/>
    <hyperlink ref="Z54" r:id="rId26" display="trim://D19%2f6997/?db=04&amp;open" xr:uid="{00000000-0004-0000-0500-000020000000}"/>
    <hyperlink ref="Z29" r:id="rId27" display="trim://D19%2f8861/?db=04&amp;open" xr:uid="{00000000-0004-0000-0500-000021000000}"/>
    <hyperlink ref="Z23" r:id="rId28" display="trim://D19%2f8891/?db=04&amp;open" xr:uid="{00000000-0004-0000-0500-000022000000}"/>
    <hyperlink ref="AC32" r:id="rId29" display="trim://D19%2f3393/?db=04&amp;open" xr:uid="{00000000-0004-0000-0500-000023000000}"/>
    <hyperlink ref="AC23" r:id="rId30" display="trim://D19%2f8891/?db=04&amp;open" xr:uid="{00000000-0004-0000-0500-000024000000}"/>
    <hyperlink ref="Z33" r:id="rId31" display="trim://D19%2f8907/?db=04&amp;open" xr:uid="{00000000-0004-0000-0500-000025000000}"/>
    <hyperlink ref="AC16" r:id="rId32" display="../../../../../../:u:/r/sites/EDRM-042/Shared Documents/Funding 2018-2022/PF/PF Correspondence/Clare Quinn - Australian Greens - Advance PF Application for 2022 State election.MSG?csf=1&amp;web=1&amp;e=BAGW19" xr:uid="{00000000-0004-0000-0500-000026000000}"/>
    <hyperlink ref="Z19" r:id="rId33" display="trim://D19%2f8917/?db=04&amp;open" xr:uid="{00000000-0004-0000-0500-000027000000}"/>
    <hyperlink ref="AC28" r:id="rId34" display="trim://D19%2f2094/?db=04&amp;open" xr:uid="{00000000-0004-0000-0500-000028000000}"/>
    <hyperlink ref="AA54" r:id="rId35" display="trim://D19%2f9007/?db=04&amp;open" xr:uid="{00000000-0004-0000-0500-000029000000}"/>
    <hyperlink ref="AA18" r:id="rId36" display="trim://D19%2f9008/?db=04&amp;open" xr:uid="{00000000-0004-0000-0500-00002A000000}"/>
    <hyperlink ref="AA32" r:id="rId37" display="trim://D19%2f9010/?db=04&amp;open" xr:uid="{00000000-0004-0000-0500-00002B000000}"/>
    <hyperlink ref="AD32" r:id="rId38" display="trim://D19%2f9010/?db=04&amp;open" xr:uid="{00000000-0004-0000-0500-00002C000000}"/>
    <hyperlink ref="AA38" r:id="rId39" display="trim://D19%2f9012/?db=04&amp;open" xr:uid="{00000000-0004-0000-0500-00002D000000}"/>
    <hyperlink ref="AD38" r:id="rId40" display="trim://D19%2f9012/?db=04&amp;open" xr:uid="{00000000-0004-0000-0500-00002E000000}"/>
    <hyperlink ref="AA52" r:id="rId41" display="trim://D19%2f9013/?db=04&amp;open" xr:uid="{00000000-0004-0000-0500-00002F000000}"/>
    <hyperlink ref="Z53" r:id="rId42" display="trim://D19%2f9050/?db=04&amp;open" xr:uid="{00000000-0004-0000-0500-000030000000}"/>
    <hyperlink ref="AC53" r:id="rId43" display="trim://D19%2f9050/?db=04&amp;open" xr:uid="{00000000-0004-0000-0500-000031000000}"/>
    <hyperlink ref="Z51" r:id="rId44" display="trim://D19%2f9236/?db=04&amp;open" xr:uid="{00000000-0004-0000-0500-000032000000}"/>
    <hyperlink ref="Z56" r:id="rId45" display="trim://D19%2f9264/?db=04&amp;open" xr:uid="{00000000-0004-0000-0500-000033000000}"/>
    <hyperlink ref="Z14" r:id="rId46" display="../../../../_layouts/15/DocIdRedir.aspx?ID=EDRM042-467964415-7687" xr:uid="{00000000-0004-0000-0500-000034000000}"/>
    <hyperlink ref="AA16" r:id="rId47" display="../../../../_layouts/15/DocIdRedir.aspx?ID=EDRM042-467964415-7690" xr:uid="{00000000-0004-0000-0500-000035000000}"/>
    <hyperlink ref="AD16" r:id="rId48" display="../../../../_layouts/15/DocIdRedir.aspx?ID=EDRM042-467964415-7690" xr:uid="{00000000-0004-0000-0500-000036000000}"/>
    <hyperlink ref="AA53" r:id="rId49" display="trim://D19%2f9869/?db=04&amp;open" xr:uid="{00000000-0004-0000-0500-000037000000}"/>
    <hyperlink ref="AD53" r:id="rId50" display="trim://D19%2f9869/?db=04&amp;open" xr:uid="{00000000-0004-0000-0500-000038000000}"/>
    <hyperlink ref="AA51" r:id="rId51" display="trim://D19%2f9870/?db=04&amp;open" xr:uid="{00000000-0004-0000-0500-000039000000}"/>
    <hyperlink ref="AA56" r:id="rId52" display="trim://D19%2f9875/?db=04&amp;open" xr:uid="{00000000-0004-0000-0500-00003A000000}"/>
    <hyperlink ref="AA33" r:id="rId53" display="trim://D19%2f9877/?db=04&amp;open" xr:uid="{00000000-0004-0000-0500-00003B000000}"/>
    <hyperlink ref="AA23" r:id="rId54" display="trim://D19%2f9878/?db=04&amp;open" xr:uid="{00000000-0004-0000-0500-00003C000000}"/>
    <hyperlink ref="AD23" r:id="rId55" display="trim://D19%2f9878/?db=04&amp;open" xr:uid="{00000000-0004-0000-0500-00003D000000}"/>
    <hyperlink ref="AA19" r:id="rId56" display="trim://D19%2f9879/?db=04&amp;open" xr:uid="{00000000-0004-0000-0500-00003E000000}"/>
    <hyperlink ref="AA29" r:id="rId57" display="trim://D19%2f9880/?db=04&amp;open" xr:uid="{00000000-0004-0000-0500-00003F000000}"/>
    <hyperlink ref="Z36" r:id="rId58" display="trim://D19%2f10886/?db=04&amp;open" xr:uid="{00000000-0004-0000-0500-000040000000}"/>
    <hyperlink ref="Z25" r:id="rId59" display="trim://D19%2f11428/?db=04&amp;open" xr:uid="{00000000-0004-0000-0500-000041000000}"/>
    <hyperlink ref="Z20" r:id="rId60" display="trim://D19%2f10892/?db=04&amp;open" xr:uid="{00000000-0004-0000-0500-000042000000}"/>
    <hyperlink ref="AC56" r:id="rId61" display="trim://D19%2f11484/?db=04&amp;open" xr:uid="{00000000-0004-0000-0500-000043000000}"/>
    <hyperlink ref="AC48" r:id="rId62" display="trim://D19%2f10/?db=04&amp;open" xr:uid="{00000000-0004-0000-0500-000044000000}"/>
    <hyperlink ref="AC14" r:id="rId63" display="../../../../_layouts/15/DocIdRedir.aspx?ID=EDRM042-467964415-7687" xr:uid="{00000000-0004-0000-0500-000045000000}"/>
    <hyperlink ref="Z22" r:id="rId64" display="trim://D19%2f12619/?db=04&amp;open" xr:uid="{00000000-0004-0000-0500-000046000000}"/>
    <hyperlink ref="AC22" r:id="rId65" display="trim://D19%2f12619/?db=04&amp;open" xr:uid="{00000000-0004-0000-0500-000047000000}"/>
    <hyperlink ref="AA14" r:id="rId66" display="../../../../_layouts/15/DocIdRedir.aspx?ID=EDRM042-467964415-7752" xr:uid="{00000000-0004-0000-0500-000048000000}"/>
    <hyperlink ref="AD14" r:id="rId67" display="../../../../_layouts/15/DocIdRedir.aspx?ID=EDRM042-467964415-7752" xr:uid="{00000000-0004-0000-0500-000049000000}"/>
    <hyperlink ref="AD56" r:id="rId68" display="trim://D19%2f12221/?db=04&amp;open" xr:uid="{00000000-0004-0000-0500-00004A000000}"/>
    <hyperlink ref="AA25" r:id="rId69" display="trim://D19%2f12215/?db=04&amp;open" xr:uid="{00000000-0004-0000-0500-00004B000000}"/>
    <hyperlink ref="AA20" r:id="rId70" display="trim://D19%2f12213/?db=04&amp;open" xr:uid="{00000000-0004-0000-0500-00004C000000}"/>
    <hyperlink ref="AA36" r:id="rId71" display="trim://D19%2f12218/?db=04&amp;open" xr:uid="{00000000-0004-0000-0500-00004D000000}"/>
    <hyperlink ref="Z42" r:id="rId72" display="trim://D19%2f12623/?db=04&amp;open" xr:uid="{00000000-0004-0000-0500-00004E000000}"/>
    <hyperlink ref="Z59" r:id="rId73" display="trim://D19%2f12996/?db=04&amp;open" xr:uid="{00000000-0004-0000-0500-00004F000000}"/>
    <hyperlink ref="AC59" r:id="rId74" display="trim://D19%2f12996/?db=04&amp;open" xr:uid="{00000000-0004-0000-0500-000050000000}"/>
    <hyperlink ref="Z57" r:id="rId75" display="trim://D19%2f13090/?db=04&amp;open" xr:uid="{00000000-0004-0000-0500-000051000000}"/>
    <hyperlink ref="AD28" r:id="rId76" display="trim://D19%2f13985/?db=04&amp;open" xr:uid="{00000000-0004-0000-0500-000052000000}"/>
    <hyperlink ref="AA42" r:id="rId77" display="trim://D19%2f13986/?db=04&amp;open" xr:uid="{00000000-0004-0000-0500-000053000000}"/>
    <hyperlink ref="AA57" r:id="rId78" display="trim://D19%2f13987/?db=04&amp;open" xr:uid="{00000000-0004-0000-0500-000054000000}"/>
    <hyperlink ref="AA59" r:id="rId79" display="trim://D19%2f13988/?db=04&amp;open" xr:uid="{00000000-0004-0000-0500-000055000000}"/>
    <hyperlink ref="AD59" r:id="rId80" display="trim://D19%2f13988/?db=04&amp;open" xr:uid="{00000000-0004-0000-0500-000056000000}"/>
    <hyperlink ref="AA22" r:id="rId81" display="trim://D19%2f13989/?db=04&amp;open" xr:uid="{00000000-0004-0000-0500-000057000000}"/>
    <hyperlink ref="AD22" r:id="rId82" display="trim://D19%2f13989/?db=04&amp;open" xr:uid="{00000000-0004-0000-0500-000058000000}"/>
    <hyperlink ref="Z55" r:id="rId83" display="trim://D19%2f14149/?db=04&amp;open" xr:uid="{00000000-0004-0000-0500-000059000000}"/>
    <hyperlink ref="AC55" r:id="rId84" display="trim://D19%2f14149/?db=04&amp;open" xr:uid="{00000000-0004-0000-0500-00005A000000}"/>
    <hyperlink ref="Z47" r:id="rId85" display="trim://D19%2f14802/?db=04&amp;open" xr:uid="{00000000-0004-0000-0500-00005B000000}"/>
    <hyperlink ref="AC47" r:id="rId86" display="trim://D19%2f14802/?db=04&amp;open" xr:uid="{00000000-0004-0000-0500-00005C000000}"/>
    <hyperlink ref="Z35" r:id="rId87" display="trim://D19%2f15029/?db=04&amp;open" xr:uid="{00000000-0004-0000-0500-00005D000000}"/>
    <hyperlink ref="AA55" r:id="rId88" display="trim://D19%2f14886/?db=04&amp;edit" xr:uid="{00000000-0004-0000-0500-00005E000000}"/>
    <hyperlink ref="AA47" r:id="rId89" display="trim://D19%2f14886/?db=04&amp;edit" xr:uid="{00000000-0004-0000-0500-00005F000000}"/>
    <hyperlink ref="Z46" r:id="rId90" display="trim://D19%2f15601/?db=04&amp;edit" xr:uid="{00000000-0004-0000-0500-000060000000}"/>
    <hyperlink ref="Z34" r:id="rId91" display="trim://D19%2f16061/?db=04&amp;open" xr:uid="{00000000-0004-0000-0500-000061000000}"/>
    <hyperlink ref="Z45" r:id="rId92" display="trim://D19%2f16153/?db=04&amp;open" xr:uid="{00000000-0004-0000-0500-000062000000}"/>
    <hyperlink ref="Z24" r:id="rId93" display="trim://D19%2f16688/?db=04&amp;open" xr:uid="{00000000-0004-0000-0500-000063000000}"/>
    <hyperlink ref="AC54" r:id="rId94" display="trim://D19%2f16720/?db=04&amp;open" xr:uid="{00000000-0004-0000-0500-000064000000}"/>
    <hyperlink ref="AD47" r:id="rId95" display="trim://D19%2f15464/?db=04&amp;view" xr:uid="{00000000-0004-0000-0500-000065000000}"/>
    <hyperlink ref="AD55" r:id="rId96" display="trim://D19%2f15465/?db=04&amp;view" xr:uid="{00000000-0004-0000-0500-000066000000}"/>
    <hyperlink ref="Z49" r:id="rId97" display="trim://D19%2f17440/?db=04&amp;open" xr:uid="{00000000-0004-0000-0500-000067000000}"/>
    <hyperlink ref="AC49" r:id="rId98" display="trim://D19%2f17440/?db=04&amp;open" xr:uid="{00000000-0004-0000-0500-000068000000}"/>
    <hyperlink ref="AA31" r:id="rId99" display="trim://D19%2f17444/?db=04&amp;open" xr:uid="{00000000-0004-0000-0500-000069000000}"/>
    <hyperlink ref="AA34" r:id="rId100" display="trim://D19%2f17448/?db=04&amp;open" xr:uid="{00000000-0004-0000-0500-00006A000000}"/>
    <hyperlink ref="AA45" r:id="rId101" display="trim://D19%2f17449/?db=04&amp;open" xr:uid="{00000000-0004-0000-0500-00006B000000}"/>
    <hyperlink ref="AA35" r:id="rId102" display="trim://D19%2f17450/?db=04&amp;open" xr:uid="{00000000-0004-0000-0500-00006C000000}"/>
    <hyperlink ref="AA24" r:id="rId103" display="trim://D19%2f17484/?db=04&amp;open" xr:uid="{00000000-0004-0000-0500-00006D000000}"/>
    <hyperlink ref="AA46" r:id="rId104" display="trim://D19%2f17486/?db=04&amp;open" xr:uid="{00000000-0004-0000-0500-00006E000000}"/>
    <hyperlink ref="AD54" r:id="rId105" display="trim://D19%2f17496/?db=04&amp;open" xr:uid="{00000000-0004-0000-0500-00006F000000}"/>
    <hyperlink ref="Z27" r:id="rId106" display="trim://D19%2f17624/?db=04&amp;open" xr:uid="{00000000-0004-0000-0500-000070000000}"/>
    <hyperlink ref="AC27" r:id="rId107" display="trim://D19%2f17624/?db=04&amp;open" xr:uid="{00000000-0004-0000-0500-000071000000}"/>
    <hyperlink ref="Z26" r:id="rId108" display="trim://D19%2f17674/?db=04&amp;open" xr:uid="{00000000-0004-0000-0500-000072000000}"/>
    <hyperlink ref="Z15" r:id="rId109" display="trim://D19%2f17866/?db=04&amp;open" xr:uid="{00000000-0004-0000-0500-000073000000}"/>
    <hyperlink ref="Z30" r:id="rId110" display="trim://D19%2f18107/?db=04&amp;open" xr:uid="{00000000-0004-0000-0500-000074000000}"/>
    <hyperlink ref="AA26" r:id="rId111" display="trim://D19%2f19481/?db=04&amp;open" xr:uid="{00000000-0004-0000-0500-000075000000}"/>
    <hyperlink ref="AA30" r:id="rId112" display="trim://D19%2f19484/?db=04&amp;open" xr:uid="{00000000-0004-0000-0500-000076000000}"/>
    <hyperlink ref="AA15" r:id="rId113" display="trim://D19%2f19486/?db=04&amp;open" xr:uid="{00000000-0004-0000-0500-000077000000}"/>
    <hyperlink ref="AA27" r:id="rId114" display="trim://D19%2f19490/?db=04&amp;open" xr:uid="{00000000-0004-0000-0500-000078000000}"/>
    <hyperlink ref="AD27" r:id="rId115" display="trim://D19%2f19490/?db=04&amp;open" xr:uid="{00000000-0004-0000-0500-000079000000}"/>
    <hyperlink ref="Z40" r:id="rId116" display="trim://D19%2f20044/?db=04&amp;open" xr:uid="{00000000-0004-0000-0500-00007A000000}"/>
    <hyperlink ref="Z43" r:id="rId117" display="trim://D19%2f21052/?db=04&amp;open" xr:uid="{00000000-0004-0000-0500-00007B000000}"/>
    <hyperlink ref="AC39" r:id="rId118" display="trim://D19%2f15880/?db=04&amp;open" xr:uid="{00000000-0004-0000-0500-00007C000000}"/>
    <hyperlink ref="Z21" r:id="rId119" display="trim://D19%2f19991/?db=04&amp;open" xr:uid="{00000000-0004-0000-0500-00007D000000}"/>
    <hyperlink ref="AA21" r:id="rId120" display="trim://D19%2f23910/?db=04&amp;open" xr:uid="{00000000-0004-0000-0500-00007E000000}"/>
    <hyperlink ref="AA49" r:id="rId121" display="trim://D19%2f20094/?db=04&amp;open" xr:uid="{00000000-0004-0000-0500-00007F000000}"/>
    <hyperlink ref="AD49" r:id="rId122" display="trim://D19%2f20094/?db=04&amp;open" xr:uid="{00000000-0004-0000-0500-000080000000}"/>
    <hyperlink ref="AA43" r:id="rId123" display="trim://D19%2f23783/?db=04&amp;open" xr:uid="{00000000-0004-0000-0500-000081000000}"/>
    <hyperlink ref="AC21" r:id="rId124" display="trim://D19%2f24244/?db=04&amp;open" xr:uid="{00000000-0004-0000-0500-000082000000}"/>
    <hyperlink ref="AC58" r:id="rId125" display="trim://D19%2f28284/?db=04&amp;open" xr:uid="{00000000-0004-0000-0500-000083000000}"/>
    <hyperlink ref="Z31" r:id="rId126" display="trim://D19%2f28063/?db=04&amp;open" xr:uid="{00000000-0004-0000-0500-000084000000}"/>
    <hyperlink ref="Z58" r:id="rId127" display="trim://D19%2f29292/?db=04&amp;open" xr:uid="{00000000-0004-0000-0500-000085000000}"/>
    <hyperlink ref="AA58" r:id="rId128" display="trim://D19%2f28817/?db=04&amp;open" xr:uid="{00000000-0004-0000-0500-000086000000}"/>
    <hyperlink ref="AD58" r:id="rId129" display="trim://D19%2f28817/?db=04&amp;open" xr:uid="{00000000-0004-0000-0500-000087000000}"/>
    <hyperlink ref="AD21" r:id="rId130" display="trim://D19%2f28830/?db=04&amp;open" xr:uid="{00000000-0004-0000-0500-000088000000}"/>
    <hyperlink ref="AC51" r:id="rId131" display="trim://D19%2f33613/?db=04&amp;open" xr:uid="{00000000-0004-0000-0500-000089000000}"/>
    <hyperlink ref="AA40" r:id="rId132" display="trim://D19%2f36590/?db=04&amp;open" xr:uid="{73CCA541-FF42-4070-BA63-2C6AC57EC8CF}"/>
    <hyperlink ref="AD51" r:id="rId133" display="trim://D19%2f40738/?db=04&amp;open" xr:uid="{59A7ACE1-9978-4E19-BEE3-A4123C34CBFF}"/>
    <hyperlink ref="Z41" r:id="rId134" display="trim://D19%2f37757/?db=04&amp;open" xr:uid="{849FAB14-FC27-4A65-AA3B-B35DA7FC91D9}"/>
    <hyperlink ref="AC41" r:id="rId135" display="trim://D19%2f37757/?db=04&amp;open" xr:uid="{932A1015-D40B-4019-9AA1-0C41C9E6B8C0}"/>
    <hyperlink ref="AD41" r:id="rId136" display="trim://D20%2f978/?db=04&amp;open" xr:uid="{8439556B-A94A-4DD4-B88A-D66D8DB0D1CE}"/>
    <hyperlink ref="AM8" r:id="rId137" display="trim://D19%2f334/?db=04&amp;open" xr:uid="{80404556-B660-47CE-A6E5-F3F52BF06C5B}"/>
    <hyperlink ref="AM6" r:id="rId138" display="trim://D19%2f322/?db=04&amp;open" xr:uid="{87AD1BE0-F235-4249-935C-2BBD70DA8D50}"/>
    <hyperlink ref="AM10" r:id="rId139" display="trim://D19%2f351/?db=04&amp;open" xr:uid="{258AF1A9-09DC-4FFF-8F19-E62E571385F6}"/>
    <hyperlink ref="AM11" r:id="rId140" display="trim://D19%2f354/?db=04&amp;open" xr:uid="{EA893685-02D9-40D4-9E24-4C41A3FDA4F7}"/>
    <hyperlink ref="AM12" r:id="rId141" display="trim://D19%2f356/?db=04&amp;open" xr:uid="{BD1F3640-143B-4EA2-9EE7-E8482FF89C50}"/>
    <hyperlink ref="Z38" r:id="rId142" display="trim://D19%2f3698/?db=04&amp;open" xr:uid="{A55CE2D6-2523-402C-A759-DBD71058D38D}"/>
    <hyperlink ref="Z7" r:id="rId143" display="trim://D19%2f18999/?db=04&amp;open" xr:uid="{4FF19034-6CAF-4C87-A06C-1A89A172432E}"/>
    <hyperlink ref="AC13" r:id="rId144" display="trim://D20%2f4295/?db=04&amp;open" xr:uid="{787577F8-6D2A-4EAC-B7E9-EFACA74D5BC4}"/>
    <hyperlink ref="G18" r:id="rId145" display="trim://D19%2f10888/?db=04&amp;open" xr:uid="{5452C77C-0420-4D76-A35F-EB6308110D7F}"/>
    <hyperlink ref="AD39" r:id="rId146" display="trim://D19%2f25237/?db=04&amp;open" xr:uid="{FBDEC8AC-E6B1-466C-BD6B-F2D8FBBE5048}"/>
    <hyperlink ref="AM32" r:id="rId147" xr:uid="{4C8F1978-505A-453F-9BA6-75CBA038F0CE}"/>
  </hyperlinks>
  <pageMargins left="0.7" right="0.7" top="0.75" bottom="0.75" header="0.3" footer="0.3"/>
  <pageSetup paperSize="9" orientation="portrait" r:id="rId148"/>
  <headerFooter>
    <oddHeader>&amp;C&amp;"Calibri"&amp;10&amp;KFF0000OFFICIAL&amp;1#</oddHeader>
    <oddFooter>&amp;C&amp;1#&amp;"Calibri"&amp;10&amp;KFF0000OFFICIAL</oddFooter>
  </headerFooter>
  <legacyDrawing r:id="rId1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858A3-BD66-4160-A131-4D3BF5F59735}">
  <dimension ref="A1:H888"/>
  <sheetViews>
    <sheetView zoomScale="80" zoomScaleNormal="80" workbookViewId="0">
      <pane xSplit="1" ySplit="1" topLeftCell="B2" activePane="bottomRight" state="frozen"/>
      <selection pane="topRight" activeCell="B1" sqref="B1"/>
      <selection pane="bottomLeft" activeCell="A2" sqref="A2"/>
      <selection pane="bottomRight" activeCell="E2" sqref="E2:E21"/>
    </sheetView>
  </sheetViews>
  <sheetFormatPr defaultRowHeight="14.5" x14ac:dyDescent="0.35"/>
  <cols>
    <col min="1" max="1" width="43.81640625" customWidth="1"/>
    <col min="2" max="2" width="32.54296875" customWidth="1"/>
    <col min="3" max="3" width="39" bestFit="1" customWidth="1"/>
    <col min="4" max="4" width="12" bestFit="1" customWidth="1"/>
    <col min="5" max="5" width="36.54296875" bestFit="1" customWidth="1"/>
    <col min="6" max="6" width="20.1796875" bestFit="1" customWidth="1"/>
    <col min="7" max="7" width="52.54296875" customWidth="1"/>
    <col min="8" max="8" width="10.26953125" customWidth="1"/>
  </cols>
  <sheetData>
    <row r="1" spans="1:8" x14ac:dyDescent="0.35">
      <c r="A1" t="s">
        <v>80</v>
      </c>
      <c r="B1" t="s">
        <v>81</v>
      </c>
      <c r="C1" t="s">
        <v>80</v>
      </c>
      <c r="E1" s="151" t="s">
        <v>82</v>
      </c>
      <c r="F1" s="151" t="s">
        <v>83</v>
      </c>
      <c r="G1" s="151" t="s">
        <v>84</v>
      </c>
      <c r="H1" s="151" t="s">
        <v>85</v>
      </c>
    </row>
    <row r="2" spans="1:8" ht="101.5" x14ac:dyDescent="0.35">
      <c r="A2" t="s">
        <v>86</v>
      </c>
      <c r="B2" t="s">
        <v>86</v>
      </c>
      <c r="C2" t="s">
        <v>86</v>
      </c>
      <c r="E2" s="166" t="s">
        <v>18</v>
      </c>
      <c r="F2" s="167" t="s">
        <v>87</v>
      </c>
      <c r="G2" s="168" t="s">
        <v>88</v>
      </c>
      <c r="H2" s="165" t="s">
        <v>89</v>
      </c>
    </row>
    <row r="3" spans="1:8" ht="101.5" x14ac:dyDescent="0.35">
      <c r="A3" t="s">
        <v>90</v>
      </c>
      <c r="B3" t="s">
        <v>91</v>
      </c>
      <c r="C3" s="148" t="s">
        <v>92</v>
      </c>
      <c r="D3" s="148" t="s">
        <v>93</v>
      </c>
      <c r="E3" s="166" t="s">
        <v>94</v>
      </c>
      <c r="F3" s="167" t="s">
        <v>22</v>
      </c>
      <c r="G3" s="168" t="s">
        <v>95</v>
      </c>
      <c r="H3" s="165" t="s">
        <v>89</v>
      </c>
    </row>
    <row r="4" spans="1:8" ht="130.5" x14ac:dyDescent="0.35">
      <c r="A4" t="s">
        <v>96</v>
      </c>
      <c r="B4" t="s">
        <v>97</v>
      </c>
      <c r="C4" s="148" t="s">
        <v>98</v>
      </c>
      <c r="E4" s="166" t="s">
        <v>99</v>
      </c>
      <c r="F4" s="167" t="s">
        <v>100</v>
      </c>
      <c r="G4" s="168" t="s">
        <v>101</v>
      </c>
      <c r="H4" s="165" t="s">
        <v>89</v>
      </c>
    </row>
    <row r="5" spans="1:8" ht="87" x14ac:dyDescent="0.35">
      <c r="A5" t="s">
        <v>102</v>
      </c>
      <c r="B5" t="s">
        <v>102</v>
      </c>
      <c r="C5" t="s">
        <v>103</v>
      </c>
      <c r="E5" s="166" t="s">
        <v>104</v>
      </c>
      <c r="F5" s="167"/>
      <c r="G5" s="168" t="s">
        <v>105</v>
      </c>
      <c r="H5" s="165" t="s">
        <v>89</v>
      </c>
    </row>
    <row r="6" spans="1:8" ht="101.5" x14ac:dyDescent="0.35">
      <c r="A6" t="s">
        <v>106</v>
      </c>
      <c r="B6" t="s">
        <v>107</v>
      </c>
      <c r="C6" t="s">
        <v>91</v>
      </c>
      <c r="E6" s="166" t="s">
        <v>108</v>
      </c>
      <c r="F6" s="167" t="s">
        <v>109</v>
      </c>
      <c r="G6" s="168" t="s">
        <v>110</v>
      </c>
      <c r="H6" s="165" t="s">
        <v>89</v>
      </c>
    </row>
    <row r="7" spans="1:8" ht="101.5" x14ac:dyDescent="0.35">
      <c r="A7" t="s">
        <v>111</v>
      </c>
      <c r="B7" t="s">
        <v>112</v>
      </c>
      <c r="C7" s="148" t="s">
        <v>113</v>
      </c>
      <c r="E7" s="166" t="s">
        <v>114</v>
      </c>
      <c r="F7" s="169" t="s">
        <v>115</v>
      </c>
      <c r="G7" s="168" t="s">
        <v>116</v>
      </c>
      <c r="H7" s="165" t="s">
        <v>89</v>
      </c>
    </row>
    <row r="8" spans="1:8" ht="58" x14ac:dyDescent="0.35">
      <c r="A8" t="s">
        <v>117</v>
      </c>
      <c r="B8" t="s">
        <v>118</v>
      </c>
      <c r="C8" t="s">
        <v>102</v>
      </c>
      <c r="E8" s="166" t="s">
        <v>119</v>
      </c>
      <c r="F8" s="167" t="s">
        <v>120</v>
      </c>
      <c r="G8" s="168" t="s">
        <v>121</v>
      </c>
      <c r="H8" s="165" t="s">
        <v>89</v>
      </c>
    </row>
    <row r="9" spans="1:8" ht="58" x14ac:dyDescent="0.35">
      <c r="A9" t="s">
        <v>122</v>
      </c>
      <c r="B9" t="s">
        <v>123</v>
      </c>
      <c r="C9" t="s">
        <v>107</v>
      </c>
      <c r="E9" s="166" t="s">
        <v>124</v>
      </c>
      <c r="F9" s="169" t="s">
        <v>125</v>
      </c>
      <c r="G9" s="168" t="s">
        <v>126</v>
      </c>
      <c r="H9" s="165" t="s">
        <v>89</v>
      </c>
    </row>
    <row r="10" spans="1:8" ht="58" x14ac:dyDescent="0.35">
      <c r="A10" t="s">
        <v>127</v>
      </c>
      <c r="B10" t="s">
        <v>128</v>
      </c>
      <c r="C10" s="148" t="s">
        <v>129</v>
      </c>
      <c r="E10" s="166" t="s">
        <v>130</v>
      </c>
      <c r="F10" s="167" t="s">
        <v>31</v>
      </c>
      <c r="G10" s="168" t="s">
        <v>131</v>
      </c>
      <c r="H10" s="165" t="s">
        <v>89</v>
      </c>
    </row>
    <row r="11" spans="1:8" ht="101.5" x14ac:dyDescent="0.35">
      <c r="A11" t="s">
        <v>132</v>
      </c>
      <c r="B11" t="s">
        <v>133</v>
      </c>
      <c r="C11" s="148" t="s">
        <v>134</v>
      </c>
      <c r="E11" s="166" t="s">
        <v>135</v>
      </c>
      <c r="F11" s="167" t="s">
        <v>136</v>
      </c>
      <c r="G11" s="168" t="s">
        <v>137</v>
      </c>
      <c r="H11" s="165" t="s">
        <v>89</v>
      </c>
    </row>
    <row r="12" spans="1:8" ht="116" x14ac:dyDescent="0.35">
      <c r="A12" t="s">
        <v>138</v>
      </c>
      <c r="B12" t="s">
        <v>103</v>
      </c>
      <c r="C12" t="s">
        <v>97</v>
      </c>
      <c r="E12" s="166" t="s">
        <v>139</v>
      </c>
      <c r="F12" s="167" t="s">
        <v>140</v>
      </c>
      <c r="G12" s="168" t="s">
        <v>141</v>
      </c>
      <c r="H12" s="165" t="s">
        <v>89</v>
      </c>
    </row>
    <row r="13" spans="1:8" ht="101.5" x14ac:dyDescent="0.35">
      <c r="A13" t="s">
        <v>142</v>
      </c>
      <c r="B13" t="s">
        <v>143</v>
      </c>
      <c r="C13" t="s">
        <v>118</v>
      </c>
      <c r="E13" s="166" t="s">
        <v>144</v>
      </c>
      <c r="F13" s="166" t="s">
        <v>145</v>
      </c>
      <c r="G13" s="168" t="s">
        <v>146</v>
      </c>
      <c r="H13" s="165" t="s">
        <v>89</v>
      </c>
    </row>
    <row r="14" spans="1:8" ht="58" x14ac:dyDescent="0.35">
      <c r="A14" t="s">
        <v>147</v>
      </c>
      <c r="B14" t="s">
        <v>147</v>
      </c>
      <c r="C14" t="s">
        <v>112</v>
      </c>
      <c r="E14" s="166" t="s">
        <v>148</v>
      </c>
      <c r="F14" s="169" t="s">
        <v>149</v>
      </c>
      <c r="G14" s="168" t="s">
        <v>150</v>
      </c>
      <c r="H14" s="165" t="s">
        <v>89</v>
      </c>
    </row>
    <row r="15" spans="1:8" ht="116" x14ac:dyDescent="0.35">
      <c r="A15" t="s">
        <v>129</v>
      </c>
      <c r="C15" t="s">
        <v>128</v>
      </c>
      <c r="E15" s="166" t="s">
        <v>151</v>
      </c>
      <c r="F15" s="169" t="s">
        <v>152</v>
      </c>
      <c r="G15" s="168" t="s">
        <v>153</v>
      </c>
      <c r="H15" s="165" t="s">
        <v>89</v>
      </c>
    </row>
    <row r="16" spans="1:8" ht="58" x14ac:dyDescent="0.35">
      <c r="C16" t="s">
        <v>133</v>
      </c>
      <c r="E16" s="166" t="s">
        <v>154</v>
      </c>
      <c r="F16" s="167"/>
      <c r="G16" s="168" t="s">
        <v>155</v>
      </c>
      <c r="H16" s="165" t="s">
        <v>89</v>
      </c>
    </row>
    <row r="17" spans="3:8" ht="101.5" x14ac:dyDescent="0.35">
      <c r="C17" t="s">
        <v>123</v>
      </c>
      <c r="E17" s="166" t="s">
        <v>156</v>
      </c>
      <c r="F17" s="167" t="s">
        <v>157</v>
      </c>
      <c r="G17" s="168" t="s">
        <v>158</v>
      </c>
      <c r="H17" s="167" t="s">
        <v>159</v>
      </c>
    </row>
    <row r="18" spans="3:8" ht="87" x14ac:dyDescent="0.35">
      <c r="C18" t="s">
        <v>143</v>
      </c>
      <c r="E18" s="166" t="s">
        <v>160</v>
      </c>
      <c r="F18" s="167" t="s">
        <v>161</v>
      </c>
      <c r="G18" s="168" t="s">
        <v>162</v>
      </c>
      <c r="H18" s="167" t="s">
        <v>159</v>
      </c>
    </row>
    <row r="19" spans="3:8" ht="72.5" x14ac:dyDescent="0.35">
      <c r="C19" t="s">
        <v>147</v>
      </c>
      <c r="E19" s="166" t="s">
        <v>163</v>
      </c>
      <c r="F19" s="167"/>
      <c r="G19" s="168" t="s">
        <v>164</v>
      </c>
      <c r="H19" s="167" t="s">
        <v>159</v>
      </c>
    </row>
    <row r="20" spans="3:8" ht="58" x14ac:dyDescent="0.35">
      <c r="C20" s="148" t="s">
        <v>165</v>
      </c>
      <c r="E20" s="166" t="s">
        <v>166</v>
      </c>
      <c r="F20" s="169" t="s">
        <v>167</v>
      </c>
      <c r="G20" s="168" t="s">
        <v>168</v>
      </c>
      <c r="H20" s="167" t="s">
        <v>159</v>
      </c>
    </row>
    <row r="21" spans="3:8" ht="58" x14ac:dyDescent="0.35">
      <c r="C21" s="148" t="s">
        <v>169</v>
      </c>
      <c r="E21" s="166" t="s">
        <v>170</v>
      </c>
      <c r="F21" s="169" t="s">
        <v>171</v>
      </c>
      <c r="G21" s="168" t="s">
        <v>172</v>
      </c>
      <c r="H21" s="167" t="s">
        <v>159</v>
      </c>
    </row>
    <row r="22" spans="3:8" x14ac:dyDescent="0.35">
      <c r="E22" s="166" t="s">
        <v>173</v>
      </c>
      <c r="F22" s="167"/>
      <c r="G22" s="166" t="s">
        <v>173</v>
      </c>
      <c r="H22" s="167"/>
    </row>
    <row r="23" spans="3:8" x14ac:dyDescent="0.35">
      <c r="E23" s="166" t="s">
        <v>173</v>
      </c>
      <c r="F23" s="167"/>
      <c r="G23" s="166" t="s">
        <v>173</v>
      </c>
      <c r="H23" s="167"/>
    </row>
    <row r="24" spans="3:8" x14ac:dyDescent="0.35">
      <c r="E24" s="166" t="s">
        <v>173</v>
      </c>
      <c r="F24" s="167"/>
      <c r="G24" s="166" t="s">
        <v>173</v>
      </c>
      <c r="H24" s="167"/>
    </row>
    <row r="25" spans="3:8" x14ac:dyDescent="0.35">
      <c r="E25" s="166" t="s">
        <v>173</v>
      </c>
      <c r="F25" s="167"/>
      <c r="G25" s="166" t="s">
        <v>173</v>
      </c>
      <c r="H25" s="167"/>
    </row>
    <row r="26" spans="3:8" x14ac:dyDescent="0.35">
      <c r="E26" s="166" t="s">
        <v>173</v>
      </c>
      <c r="F26" s="167"/>
      <c r="G26" s="166" t="s">
        <v>173</v>
      </c>
      <c r="H26" s="167"/>
    </row>
    <row r="27" spans="3:8" x14ac:dyDescent="0.35">
      <c r="E27" s="166" t="s">
        <v>173</v>
      </c>
      <c r="F27" s="167"/>
      <c r="G27" s="166" t="s">
        <v>173</v>
      </c>
      <c r="H27" s="167"/>
    </row>
    <row r="28" spans="3:8" x14ac:dyDescent="0.35">
      <c r="E28" s="166" t="s">
        <v>173</v>
      </c>
      <c r="F28" s="167"/>
      <c r="G28" s="166" t="s">
        <v>173</v>
      </c>
      <c r="H28" s="167"/>
    </row>
    <row r="29" spans="3:8" x14ac:dyDescent="0.35">
      <c r="E29" s="166" t="s">
        <v>173</v>
      </c>
      <c r="F29" s="167"/>
      <c r="G29" s="166" t="s">
        <v>173</v>
      </c>
      <c r="H29" s="167"/>
    </row>
    <row r="30" spans="3:8" x14ac:dyDescent="0.35">
      <c r="E30" s="166" t="s">
        <v>173</v>
      </c>
      <c r="F30" s="167"/>
      <c r="G30" s="166" t="s">
        <v>173</v>
      </c>
      <c r="H30" s="167"/>
    </row>
    <row r="31" spans="3:8" x14ac:dyDescent="0.35">
      <c r="E31" t="s">
        <v>173</v>
      </c>
      <c r="F31" s="149"/>
      <c r="G31" t="s">
        <v>173</v>
      </c>
      <c r="H31" s="167"/>
    </row>
    <row r="32" spans="3:8" x14ac:dyDescent="0.35">
      <c r="E32" t="s">
        <v>173</v>
      </c>
      <c r="F32" s="149"/>
      <c r="G32" t="s">
        <v>173</v>
      </c>
      <c r="H32" s="167"/>
    </row>
    <row r="33" spans="5:8" x14ac:dyDescent="0.35">
      <c r="E33" t="s">
        <v>173</v>
      </c>
      <c r="F33" s="149"/>
      <c r="G33" t="s">
        <v>173</v>
      </c>
      <c r="H33" s="149"/>
    </row>
    <row r="34" spans="5:8" x14ac:dyDescent="0.35">
      <c r="E34" t="s">
        <v>173</v>
      </c>
      <c r="F34" s="149"/>
      <c r="G34" t="s">
        <v>173</v>
      </c>
      <c r="H34" s="149"/>
    </row>
    <row r="35" spans="5:8" x14ac:dyDescent="0.35">
      <c r="E35" t="s">
        <v>173</v>
      </c>
      <c r="F35" s="149"/>
      <c r="G35" t="s">
        <v>173</v>
      </c>
      <c r="H35" s="149"/>
    </row>
    <row r="36" spans="5:8" x14ac:dyDescent="0.35">
      <c r="E36" t="s">
        <v>173</v>
      </c>
      <c r="F36" s="149"/>
      <c r="G36" t="s">
        <v>173</v>
      </c>
      <c r="H36" s="149"/>
    </row>
    <row r="37" spans="5:8" x14ac:dyDescent="0.35">
      <c r="E37" t="s">
        <v>173</v>
      </c>
      <c r="F37" s="149"/>
      <c r="G37" t="s">
        <v>173</v>
      </c>
      <c r="H37" s="149"/>
    </row>
    <row r="38" spans="5:8" x14ac:dyDescent="0.35">
      <c r="E38" t="s">
        <v>173</v>
      </c>
      <c r="F38" s="149"/>
      <c r="G38" t="s">
        <v>173</v>
      </c>
      <c r="H38" s="149"/>
    </row>
    <row r="39" spans="5:8" x14ac:dyDescent="0.35">
      <c r="E39" t="s">
        <v>173</v>
      </c>
      <c r="F39" s="149"/>
      <c r="G39" t="s">
        <v>173</v>
      </c>
      <c r="H39" s="149"/>
    </row>
    <row r="40" spans="5:8" x14ac:dyDescent="0.35">
      <c r="E40" t="s">
        <v>173</v>
      </c>
      <c r="F40" s="149"/>
      <c r="G40" t="s">
        <v>173</v>
      </c>
      <c r="H40" s="149"/>
    </row>
    <row r="41" spans="5:8" x14ac:dyDescent="0.35">
      <c r="E41" t="s">
        <v>173</v>
      </c>
      <c r="F41" s="149"/>
      <c r="G41" t="s">
        <v>173</v>
      </c>
      <c r="H41" s="149"/>
    </row>
    <row r="42" spans="5:8" x14ac:dyDescent="0.35">
      <c r="E42" t="s">
        <v>173</v>
      </c>
      <c r="F42" s="149"/>
      <c r="G42" t="s">
        <v>173</v>
      </c>
      <c r="H42" s="149"/>
    </row>
    <row r="43" spans="5:8" x14ac:dyDescent="0.35">
      <c r="E43" t="s">
        <v>173</v>
      </c>
      <c r="F43" s="149"/>
      <c r="G43" t="s">
        <v>173</v>
      </c>
      <c r="H43" s="149"/>
    </row>
    <row r="44" spans="5:8" x14ac:dyDescent="0.35">
      <c r="E44" t="s">
        <v>173</v>
      </c>
      <c r="F44" s="149"/>
      <c r="G44" t="s">
        <v>173</v>
      </c>
      <c r="H44" s="149"/>
    </row>
    <row r="45" spans="5:8" x14ac:dyDescent="0.35">
      <c r="E45" t="s">
        <v>173</v>
      </c>
      <c r="F45" s="149"/>
      <c r="G45" t="s">
        <v>173</v>
      </c>
      <c r="H45" s="149"/>
    </row>
    <row r="46" spans="5:8" x14ac:dyDescent="0.35">
      <c r="E46" t="s">
        <v>173</v>
      </c>
      <c r="F46" s="149"/>
      <c r="G46" t="s">
        <v>173</v>
      </c>
      <c r="H46" s="149"/>
    </row>
    <row r="47" spans="5:8" x14ac:dyDescent="0.35">
      <c r="E47" t="s">
        <v>173</v>
      </c>
      <c r="F47" s="149"/>
      <c r="G47" t="s">
        <v>173</v>
      </c>
      <c r="H47" s="149"/>
    </row>
    <row r="48" spans="5:8" x14ac:dyDescent="0.35">
      <c r="E48" t="s">
        <v>173</v>
      </c>
      <c r="F48" s="149"/>
      <c r="G48" t="s">
        <v>173</v>
      </c>
      <c r="H48" s="149"/>
    </row>
    <row r="49" spans="5:8" x14ac:dyDescent="0.35">
      <c r="E49" t="s">
        <v>173</v>
      </c>
      <c r="F49" s="149"/>
      <c r="G49" t="s">
        <v>173</v>
      </c>
      <c r="H49" s="149"/>
    </row>
    <row r="50" spans="5:8" x14ac:dyDescent="0.35">
      <c r="E50" t="s">
        <v>173</v>
      </c>
      <c r="F50" s="149"/>
      <c r="G50" t="s">
        <v>173</v>
      </c>
      <c r="H50" s="149"/>
    </row>
    <row r="51" spans="5:8" x14ac:dyDescent="0.35">
      <c r="E51" t="s">
        <v>173</v>
      </c>
      <c r="F51" s="149"/>
      <c r="G51" t="s">
        <v>173</v>
      </c>
      <c r="H51" s="149"/>
    </row>
    <row r="52" spans="5:8" x14ac:dyDescent="0.35">
      <c r="E52" t="s">
        <v>173</v>
      </c>
      <c r="F52" s="149"/>
      <c r="G52" t="s">
        <v>173</v>
      </c>
      <c r="H52" s="149"/>
    </row>
    <row r="53" spans="5:8" x14ac:dyDescent="0.35">
      <c r="E53" t="s">
        <v>173</v>
      </c>
      <c r="F53" s="149"/>
      <c r="G53" t="s">
        <v>173</v>
      </c>
      <c r="H53" s="149"/>
    </row>
    <row r="54" spans="5:8" x14ac:dyDescent="0.35">
      <c r="E54" t="s">
        <v>173</v>
      </c>
      <c r="F54" s="149"/>
      <c r="G54" t="s">
        <v>173</v>
      </c>
      <c r="H54" s="149"/>
    </row>
    <row r="55" spans="5:8" x14ac:dyDescent="0.35">
      <c r="E55" t="s">
        <v>173</v>
      </c>
      <c r="F55" s="149"/>
      <c r="G55" t="s">
        <v>173</v>
      </c>
      <c r="H55" s="149"/>
    </row>
    <row r="56" spans="5:8" x14ac:dyDescent="0.35">
      <c r="E56" t="s">
        <v>173</v>
      </c>
      <c r="F56" s="149"/>
      <c r="G56" t="s">
        <v>173</v>
      </c>
      <c r="H56" s="149"/>
    </row>
    <row r="57" spans="5:8" x14ac:dyDescent="0.35">
      <c r="E57" t="s">
        <v>173</v>
      </c>
      <c r="F57" s="149"/>
      <c r="G57" t="s">
        <v>173</v>
      </c>
      <c r="H57" s="149"/>
    </row>
    <row r="58" spans="5:8" x14ac:dyDescent="0.35">
      <c r="E58" t="s">
        <v>173</v>
      </c>
      <c r="F58" s="149"/>
      <c r="G58" t="s">
        <v>173</v>
      </c>
      <c r="H58" s="149"/>
    </row>
    <row r="59" spans="5:8" x14ac:dyDescent="0.35">
      <c r="E59" t="s">
        <v>173</v>
      </c>
      <c r="F59" s="149"/>
      <c r="G59" t="s">
        <v>173</v>
      </c>
      <c r="H59" s="149"/>
    </row>
    <row r="60" spans="5:8" x14ac:dyDescent="0.35">
      <c r="E60" t="s">
        <v>173</v>
      </c>
      <c r="F60" s="149"/>
      <c r="G60" t="s">
        <v>173</v>
      </c>
      <c r="H60" s="149"/>
    </row>
    <row r="61" spans="5:8" x14ac:dyDescent="0.35">
      <c r="E61" t="s">
        <v>173</v>
      </c>
      <c r="F61" s="149"/>
      <c r="G61" t="s">
        <v>173</v>
      </c>
      <c r="H61" s="149"/>
    </row>
    <row r="62" spans="5:8" x14ac:dyDescent="0.35">
      <c r="E62" t="s">
        <v>173</v>
      </c>
      <c r="F62" s="149"/>
      <c r="G62" t="s">
        <v>173</v>
      </c>
      <c r="H62" s="149"/>
    </row>
    <row r="63" spans="5:8" x14ac:dyDescent="0.35">
      <c r="E63" t="s">
        <v>173</v>
      </c>
      <c r="F63" s="149"/>
      <c r="G63" t="s">
        <v>173</v>
      </c>
      <c r="H63" s="149"/>
    </row>
    <row r="64" spans="5:8" x14ac:dyDescent="0.35">
      <c r="E64" t="s">
        <v>173</v>
      </c>
      <c r="F64" s="149"/>
      <c r="G64" t="s">
        <v>173</v>
      </c>
      <c r="H64" s="149"/>
    </row>
    <row r="65" spans="5:8" x14ac:dyDescent="0.35">
      <c r="E65" t="s">
        <v>173</v>
      </c>
      <c r="F65" s="149"/>
      <c r="G65" t="s">
        <v>173</v>
      </c>
      <c r="H65" s="149"/>
    </row>
    <row r="66" spans="5:8" x14ac:dyDescent="0.35">
      <c r="E66" t="s">
        <v>173</v>
      </c>
      <c r="F66" s="149"/>
      <c r="G66" t="s">
        <v>173</v>
      </c>
      <c r="H66" s="149"/>
    </row>
    <row r="67" spans="5:8" x14ac:dyDescent="0.35">
      <c r="E67" t="s">
        <v>173</v>
      </c>
      <c r="F67" s="149"/>
      <c r="G67" t="s">
        <v>173</v>
      </c>
      <c r="H67" s="149"/>
    </row>
    <row r="68" spans="5:8" x14ac:dyDescent="0.35">
      <c r="E68" t="s">
        <v>173</v>
      </c>
      <c r="F68" s="149"/>
      <c r="G68" t="s">
        <v>173</v>
      </c>
      <c r="H68" s="149"/>
    </row>
    <row r="69" spans="5:8" x14ac:dyDescent="0.35">
      <c r="E69" t="s">
        <v>173</v>
      </c>
      <c r="F69" s="149"/>
      <c r="G69" t="s">
        <v>173</v>
      </c>
      <c r="H69" s="149"/>
    </row>
    <row r="70" spans="5:8" x14ac:dyDescent="0.35">
      <c r="E70" t="s">
        <v>173</v>
      </c>
      <c r="F70" s="149"/>
      <c r="G70" t="s">
        <v>173</v>
      </c>
      <c r="H70" s="149"/>
    </row>
    <row r="71" spans="5:8" x14ac:dyDescent="0.35">
      <c r="E71" t="s">
        <v>173</v>
      </c>
      <c r="F71" s="149"/>
      <c r="G71" t="s">
        <v>173</v>
      </c>
      <c r="H71" s="149"/>
    </row>
    <row r="72" spans="5:8" x14ac:dyDescent="0.35">
      <c r="E72" t="s">
        <v>173</v>
      </c>
      <c r="F72" s="149"/>
      <c r="G72" t="s">
        <v>173</v>
      </c>
      <c r="H72" s="149"/>
    </row>
    <row r="73" spans="5:8" x14ac:dyDescent="0.35">
      <c r="E73" t="s">
        <v>173</v>
      </c>
      <c r="F73" s="149"/>
      <c r="G73" t="s">
        <v>173</v>
      </c>
      <c r="H73" s="149"/>
    </row>
    <row r="74" spans="5:8" x14ac:dyDescent="0.35">
      <c r="E74" t="s">
        <v>173</v>
      </c>
      <c r="F74" s="149"/>
      <c r="G74" t="s">
        <v>173</v>
      </c>
      <c r="H74" s="149"/>
    </row>
    <row r="75" spans="5:8" x14ac:dyDescent="0.35">
      <c r="E75" t="s">
        <v>173</v>
      </c>
      <c r="F75" s="149"/>
      <c r="G75" t="s">
        <v>173</v>
      </c>
      <c r="H75" s="149"/>
    </row>
    <row r="76" spans="5:8" x14ac:dyDescent="0.35">
      <c r="E76" t="s">
        <v>173</v>
      </c>
      <c r="F76" s="149"/>
      <c r="G76" t="s">
        <v>173</v>
      </c>
      <c r="H76" s="149"/>
    </row>
    <row r="77" spans="5:8" x14ac:dyDescent="0.35">
      <c r="E77" t="s">
        <v>173</v>
      </c>
      <c r="F77" s="149"/>
      <c r="G77" t="s">
        <v>173</v>
      </c>
      <c r="H77" s="149"/>
    </row>
    <row r="78" spans="5:8" x14ac:dyDescent="0.35">
      <c r="E78" t="s">
        <v>173</v>
      </c>
      <c r="F78" s="149"/>
      <c r="G78" t="s">
        <v>173</v>
      </c>
      <c r="H78" s="149"/>
    </row>
    <row r="79" spans="5:8" x14ac:dyDescent="0.35">
      <c r="E79" t="s">
        <v>173</v>
      </c>
      <c r="F79" s="149"/>
      <c r="G79" t="s">
        <v>173</v>
      </c>
      <c r="H79" s="149"/>
    </row>
    <row r="80" spans="5:8" x14ac:dyDescent="0.35">
      <c r="E80" t="s">
        <v>173</v>
      </c>
      <c r="F80" s="149"/>
      <c r="G80" t="s">
        <v>173</v>
      </c>
      <c r="H80" s="149"/>
    </row>
    <row r="81" spans="5:8" x14ac:dyDescent="0.35">
      <c r="E81" t="s">
        <v>173</v>
      </c>
      <c r="F81" s="149"/>
      <c r="G81" t="s">
        <v>173</v>
      </c>
      <c r="H81" s="149"/>
    </row>
    <row r="82" spans="5:8" x14ac:dyDescent="0.35">
      <c r="E82" t="s">
        <v>173</v>
      </c>
      <c r="F82" s="149"/>
      <c r="G82" t="s">
        <v>173</v>
      </c>
      <c r="H82" s="149"/>
    </row>
    <row r="83" spans="5:8" x14ac:dyDescent="0.35">
      <c r="E83" t="s">
        <v>173</v>
      </c>
      <c r="F83" s="149"/>
      <c r="G83" t="s">
        <v>173</v>
      </c>
      <c r="H83" s="149"/>
    </row>
    <row r="84" spans="5:8" x14ac:dyDescent="0.35">
      <c r="E84" t="s">
        <v>173</v>
      </c>
      <c r="F84" s="149"/>
      <c r="G84" t="s">
        <v>173</v>
      </c>
      <c r="H84" s="149"/>
    </row>
    <row r="85" spans="5:8" x14ac:dyDescent="0.35">
      <c r="E85" t="s">
        <v>173</v>
      </c>
      <c r="F85" s="149"/>
      <c r="G85" t="s">
        <v>173</v>
      </c>
      <c r="H85" s="149"/>
    </row>
    <row r="86" spans="5:8" x14ac:dyDescent="0.35">
      <c r="E86" t="s">
        <v>173</v>
      </c>
      <c r="F86" s="149"/>
      <c r="G86" t="s">
        <v>173</v>
      </c>
      <c r="H86" s="149"/>
    </row>
    <row r="87" spans="5:8" x14ac:dyDescent="0.35">
      <c r="E87" t="s">
        <v>173</v>
      </c>
      <c r="F87" s="149"/>
      <c r="G87" t="s">
        <v>173</v>
      </c>
      <c r="H87" s="149"/>
    </row>
    <row r="88" spans="5:8" x14ac:dyDescent="0.35">
      <c r="E88" t="s">
        <v>173</v>
      </c>
      <c r="F88" s="149"/>
      <c r="G88" t="s">
        <v>173</v>
      </c>
      <c r="H88" s="149"/>
    </row>
    <row r="89" spans="5:8" x14ac:dyDescent="0.35">
      <c r="E89" t="s">
        <v>173</v>
      </c>
      <c r="F89" s="149"/>
      <c r="G89" t="s">
        <v>173</v>
      </c>
      <c r="H89" s="149"/>
    </row>
    <row r="90" spans="5:8" x14ac:dyDescent="0.35">
      <c r="E90" t="s">
        <v>173</v>
      </c>
      <c r="F90" s="149"/>
      <c r="G90" t="s">
        <v>173</v>
      </c>
      <c r="H90" s="149"/>
    </row>
    <row r="91" spans="5:8" x14ac:dyDescent="0.35">
      <c r="E91" t="s">
        <v>173</v>
      </c>
      <c r="F91" s="149"/>
      <c r="G91" t="s">
        <v>173</v>
      </c>
      <c r="H91" s="149"/>
    </row>
    <row r="92" spans="5:8" x14ac:dyDescent="0.35">
      <c r="E92" t="s">
        <v>173</v>
      </c>
      <c r="F92" s="149"/>
      <c r="G92" t="s">
        <v>173</v>
      </c>
      <c r="H92" s="149"/>
    </row>
    <row r="93" spans="5:8" x14ac:dyDescent="0.35">
      <c r="E93" t="s">
        <v>173</v>
      </c>
      <c r="F93" s="149"/>
      <c r="G93" t="s">
        <v>173</v>
      </c>
      <c r="H93" s="149"/>
    </row>
    <row r="94" spans="5:8" x14ac:dyDescent="0.35">
      <c r="E94" t="s">
        <v>173</v>
      </c>
      <c r="F94" s="149"/>
      <c r="G94" t="s">
        <v>173</v>
      </c>
      <c r="H94" s="149"/>
    </row>
    <row r="95" spans="5:8" x14ac:dyDescent="0.35">
      <c r="E95" t="s">
        <v>173</v>
      </c>
      <c r="F95" s="149"/>
      <c r="G95" t="s">
        <v>173</v>
      </c>
      <c r="H95" s="149"/>
    </row>
    <row r="96" spans="5:8" x14ac:dyDescent="0.35">
      <c r="E96" t="s">
        <v>173</v>
      </c>
      <c r="F96" s="149"/>
      <c r="G96" t="s">
        <v>173</v>
      </c>
      <c r="H96" s="149"/>
    </row>
    <row r="97" spans="5:8" x14ac:dyDescent="0.35">
      <c r="E97" t="s">
        <v>173</v>
      </c>
      <c r="F97" s="149"/>
      <c r="G97" t="s">
        <v>173</v>
      </c>
      <c r="H97" s="149"/>
    </row>
    <row r="98" spans="5:8" x14ac:dyDescent="0.35">
      <c r="E98" t="s">
        <v>173</v>
      </c>
      <c r="F98" s="149"/>
      <c r="G98" t="s">
        <v>173</v>
      </c>
      <c r="H98" s="149"/>
    </row>
    <row r="99" spans="5:8" x14ac:dyDescent="0.35">
      <c r="E99" t="s">
        <v>173</v>
      </c>
      <c r="F99" s="149"/>
      <c r="G99" t="s">
        <v>173</v>
      </c>
      <c r="H99" s="149"/>
    </row>
    <row r="100" spans="5:8" x14ac:dyDescent="0.35">
      <c r="E100" t="s">
        <v>173</v>
      </c>
      <c r="F100" s="149"/>
      <c r="G100" t="s">
        <v>173</v>
      </c>
      <c r="H100" s="149"/>
    </row>
    <row r="101" spans="5:8" x14ac:dyDescent="0.35">
      <c r="E101" t="s">
        <v>173</v>
      </c>
      <c r="F101" s="149"/>
      <c r="G101" t="s">
        <v>173</v>
      </c>
      <c r="H101" s="149"/>
    </row>
    <row r="102" spans="5:8" x14ac:dyDescent="0.35">
      <c r="E102" t="s">
        <v>173</v>
      </c>
      <c r="F102" s="149"/>
      <c r="G102" t="s">
        <v>173</v>
      </c>
      <c r="H102" s="149"/>
    </row>
    <row r="103" spans="5:8" x14ac:dyDescent="0.35">
      <c r="E103" t="s">
        <v>173</v>
      </c>
      <c r="F103" s="149"/>
      <c r="G103" t="s">
        <v>173</v>
      </c>
      <c r="H103" s="149"/>
    </row>
    <row r="104" spans="5:8" x14ac:dyDescent="0.35">
      <c r="E104" t="s">
        <v>173</v>
      </c>
      <c r="F104" s="149"/>
      <c r="G104" t="s">
        <v>173</v>
      </c>
      <c r="H104" s="149"/>
    </row>
    <row r="105" spans="5:8" x14ac:dyDescent="0.35">
      <c r="E105" t="s">
        <v>173</v>
      </c>
      <c r="F105" s="149"/>
      <c r="G105" t="s">
        <v>173</v>
      </c>
      <c r="H105" s="149"/>
    </row>
    <row r="106" spans="5:8" x14ac:dyDescent="0.35">
      <c r="E106" t="s">
        <v>173</v>
      </c>
      <c r="F106" s="149"/>
      <c r="G106" t="s">
        <v>173</v>
      </c>
      <c r="H106" s="149"/>
    </row>
    <row r="107" spans="5:8" x14ac:dyDescent="0.35">
      <c r="E107" t="s">
        <v>173</v>
      </c>
      <c r="F107" s="149"/>
      <c r="G107" t="s">
        <v>173</v>
      </c>
      <c r="H107" s="149"/>
    </row>
    <row r="108" spans="5:8" x14ac:dyDescent="0.35">
      <c r="E108" t="s">
        <v>173</v>
      </c>
      <c r="F108" s="149"/>
      <c r="G108" t="s">
        <v>173</v>
      </c>
      <c r="H108" s="149"/>
    </row>
    <row r="109" spans="5:8" x14ac:dyDescent="0.35">
      <c r="E109" t="s">
        <v>173</v>
      </c>
      <c r="F109" s="149"/>
      <c r="G109" t="s">
        <v>173</v>
      </c>
      <c r="H109" s="149"/>
    </row>
    <row r="110" spans="5:8" x14ac:dyDescent="0.35">
      <c r="E110" t="s">
        <v>173</v>
      </c>
      <c r="F110" s="149"/>
      <c r="G110" t="s">
        <v>173</v>
      </c>
      <c r="H110" s="149"/>
    </row>
    <row r="111" spans="5:8" x14ac:dyDescent="0.35">
      <c r="E111" t="s">
        <v>173</v>
      </c>
      <c r="F111" s="149"/>
      <c r="G111" t="s">
        <v>173</v>
      </c>
      <c r="H111" s="149"/>
    </row>
    <row r="112" spans="5:8" x14ac:dyDescent="0.35">
      <c r="E112" t="s">
        <v>173</v>
      </c>
      <c r="F112" s="149"/>
      <c r="G112" t="s">
        <v>173</v>
      </c>
      <c r="H112" s="149"/>
    </row>
    <row r="113" spans="5:8" x14ac:dyDescent="0.35">
      <c r="E113" t="s">
        <v>173</v>
      </c>
      <c r="F113" s="149"/>
      <c r="G113" t="s">
        <v>173</v>
      </c>
      <c r="H113" s="149"/>
    </row>
    <row r="114" spans="5:8" x14ac:dyDescent="0.35">
      <c r="E114" t="s">
        <v>173</v>
      </c>
      <c r="F114" s="149"/>
      <c r="G114" t="s">
        <v>173</v>
      </c>
      <c r="H114" s="149"/>
    </row>
    <row r="115" spans="5:8" x14ac:dyDescent="0.35">
      <c r="E115" t="s">
        <v>173</v>
      </c>
      <c r="F115" s="149"/>
      <c r="G115" t="s">
        <v>173</v>
      </c>
      <c r="H115" s="149"/>
    </row>
    <row r="116" spans="5:8" x14ac:dyDescent="0.35">
      <c r="E116" t="s">
        <v>173</v>
      </c>
      <c r="F116" s="149"/>
      <c r="G116" t="s">
        <v>173</v>
      </c>
      <c r="H116" s="149"/>
    </row>
    <row r="117" spans="5:8" x14ac:dyDescent="0.35">
      <c r="E117" t="s">
        <v>173</v>
      </c>
      <c r="F117" s="149"/>
      <c r="G117" t="s">
        <v>173</v>
      </c>
      <c r="H117" s="149"/>
    </row>
    <row r="118" spans="5:8" x14ac:dyDescent="0.35">
      <c r="E118" t="s">
        <v>173</v>
      </c>
      <c r="F118" s="149"/>
      <c r="G118" t="s">
        <v>173</v>
      </c>
      <c r="H118" s="149"/>
    </row>
    <row r="119" spans="5:8" x14ac:dyDescent="0.35">
      <c r="E119" t="s">
        <v>173</v>
      </c>
      <c r="F119" s="149"/>
      <c r="G119" t="s">
        <v>173</v>
      </c>
      <c r="H119" s="149"/>
    </row>
    <row r="120" spans="5:8" x14ac:dyDescent="0.35">
      <c r="E120" t="s">
        <v>173</v>
      </c>
      <c r="F120" s="149"/>
      <c r="G120" t="s">
        <v>173</v>
      </c>
      <c r="H120" s="149"/>
    </row>
    <row r="121" spans="5:8" x14ac:dyDescent="0.35">
      <c r="E121" t="s">
        <v>173</v>
      </c>
      <c r="F121" s="149"/>
      <c r="G121" t="s">
        <v>173</v>
      </c>
      <c r="H121" s="149"/>
    </row>
    <row r="122" spans="5:8" x14ac:dyDescent="0.35">
      <c r="E122" t="s">
        <v>173</v>
      </c>
      <c r="F122" s="149"/>
      <c r="G122" t="s">
        <v>173</v>
      </c>
      <c r="H122" s="149"/>
    </row>
    <row r="123" spans="5:8" x14ac:dyDescent="0.35">
      <c r="E123" t="s">
        <v>173</v>
      </c>
      <c r="F123" s="149"/>
      <c r="G123" t="s">
        <v>173</v>
      </c>
      <c r="H123" s="149"/>
    </row>
    <row r="124" spans="5:8" x14ac:dyDescent="0.35">
      <c r="E124" t="s">
        <v>173</v>
      </c>
      <c r="F124" s="149"/>
      <c r="G124" t="s">
        <v>173</v>
      </c>
      <c r="H124" s="149"/>
    </row>
    <row r="125" spans="5:8" x14ac:dyDescent="0.35">
      <c r="E125" t="s">
        <v>173</v>
      </c>
      <c r="F125" s="149"/>
      <c r="G125" t="s">
        <v>173</v>
      </c>
      <c r="H125" s="149"/>
    </row>
    <row r="126" spans="5:8" x14ac:dyDescent="0.35">
      <c r="E126" t="s">
        <v>173</v>
      </c>
      <c r="F126" s="149"/>
      <c r="G126" t="s">
        <v>173</v>
      </c>
      <c r="H126" s="149"/>
    </row>
    <row r="127" spans="5:8" x14ac:dyDescent="0.35">
      <c r="E127" t="s">
        <v>173</v>
      </c>
      <c r="F127" s="149"/>
      <c r="G127" t="s">
        <v>173</v>
      </c>
      <c r="H127" s="149"/>
    </row>
    <row r="128" spans="5:8" x14ac:dyDescent="0.35">
      <c r="E128" t="s">
        <v>173</v>
      </c>
      <c r="F128" s="149"/>
      <c r="G128" t="s">
        <v>173</v>
      </c>
      <c r="H128" s="149"/>
    </row>
    <row r="129" spans="5:8" x14ac:dyDescent="0.35">
      <c r="E129" t="s">
        <v>173</v>
      </c>
      <c r="F129" s="149"/>
      <c r="G129" t="s">
        <v>173</v>
      </c>
      <c r="H129" s="149"/>
    </row>
    <row r="130" spans="5:8" x14ac:dyDescent="0.35">
      <c r="E130" t="s">
        <v>173</v>
      </c>
      <c r="F130" s="149"/>
      <c r="G130" t="s">
        <v>173</v>
      </c>
      <c r="H130" s="149"/>
    </row>
    <row r="131" spans="5:8" x14ac:dyDescent="0.35">
      <c r="E131" t="s">
        <v>173</v>
      </c>
      <c r="F131" s="149"/>
      <c r="G131" t="s">
        <v>173</v>
      </c>
      <c r="H131" s="149"/>
    </row>
    <row r="132" spans="5:8" x14ac:dyDescent="0.35">
      <c r="E132" t="s">
        <v>173</v>
      </c>
      <c r="F132" s="149"/>
      <c r="G132" t="s">
        <v>173</v>
      </c>
      <c r="H132" s="149"/>
    </row>
    <row r="133" spans="5:8" x14ac:dyDescent="0.35">
      <c r="E133" t="s">
        <v>173</v>
      </c>
      <c r="F133" s="149"/>
      <c r="G133" t="s">
        <v>173</v>
      </c>
      <c r="H133" s="149"/>
    </row>
    <row r="134" spans="5:8" x14ac:dyDescent="0.35">
      <c r="E134" t="s">
        <v>173</v>
      </c>
      <c r="F134" s="149"/>
      <c r="G134" t="s">
        <v>173</v>
      </c>
      <c r="H134" s="149"/>
    </row>
    <row r="135" spans="5:8" x14ac:dyDescent="0.35">
      <c r="E135" t="s">
        <v>173</v>
      </c>
      <c r="F135" s="149"/>
      <c r="G135" t="s">
        <v>173</v>
      </c>
      <c r="H135" s="149"/>
    </row>
    <row r="136" spans="5:8" x14ac:dyDescent="0.35">
      <c r="E136" t="s">
        <v>173</v>
      </c>
      <c r="F136" s="149"/>
      <c r="G136" t="s">
        <v>173</v>
      </c>
      <c r="H136" s="149"/>
    </row>
    <row r="137" spans="5:8" x14ac:dyDescent="0.35">
      <c r="E137" t="s">
        <v>173</v>
      </c>
      <c r="F137" s="149"/>
      <c r="G137" t="s">
        <v>173</v>
      </c>
      <c r="H137" s="149"/>
    </row>
    <row r="138" spans="5:8" x14ac:dyDescent="0.35">
      <c r="E138" t="s">
        <v>173</v>
      </c>
      <c r="F138" s="149"/>
      <c r="G138" t="s">
        <v>173</v>
      </c>
      <c r="H138" s="149"/>
    </row>
    <row r="139" spans="5:8" x14ac:dyDescent="0.35">
      <c r="E139" t="s">
        <v>173</v>
      </c>
      <c r="F139" s="149"/>
      <c r="G139" t="s">
        <v>173</v>
      </c>
      <c r="H139" s="149"/>
    </row>
    <row r="140" spans="5:8" x14ac:dyDescent="0.35">
      <c r="E140" t="s">
        <v>173</v>
      </c>
      <c r="F140" s="149"/>
      <c r="G140" t="s">
        <v>173</v>
      </c>
      <c r="H140" s="149"/>
    </row>
    <row r="141" spans="5:8" x14ac:dyDescent="0.35">
      <c r="E141" t="s">
        <v>173</v>
      </c>
      <c r="F141" s="149"/>
      <c r="G141" t="s">
        <v>173</v>
      </c>
      <c r="H141" s="149"/>
    </row>
    <row r="142" spans="5:8" x14ac:dyDescent="0.35">
      <c r="E142" t="s">
        <v>173</v>
      </c>
      <c r="F142" s="149"/>
      <c r="G142" t="s">
        <v>173</v>
      </c>
      <c r="H142" s="149"/>
    </row>
    <row r="143" spans="5:8" x14ac:dyDescent="0.35">
      <c r="E143" t="s">
        <v>173</v>
      </c>
      <c r="F143" s="149"/>
      <c r="G143" t="s">
        <v>173</v>
      </c>
      <c r="H143" s="149"/>
    </row>
    <row r="144" spans="5:8" x14ac:dyDescent="0.35">
      <c r="E144" t="s">
        <v>173</v>
      </c>
      <c r="F144" s="149"/>
      <c r="G144" t="s">
        <v>173</v>
      </c>
      <c r="H144" s="149"/>
    </row>
    <row r="145" spans="5:8" x14ac:dyDescent="0.35">
      <c r="E145" t="s">
        <v>173</v>
      </c>
      <c r="F145" s="149"/>
      <c r="G145" t="s">
        <v>173</v>
      </c>
      <c r="H145" s="149"/>
    </row>
    <row r="146" spans="5:8" x14ac:dyDescent="0.35">
      <c r="E146" t="s">
        <v>173</v>
      </c>
      <c r="F146" s="149"/>
      <c r="G146" t="s">
        <v>173</v>
      </c>
      <c r="H146" s="149"/>
    </row>
    <row r="147" spans="5:8" x14ac:dyDescent="0.35">
      <c r="E147" t="s">
        <v>173</v>
      </c>
      <c r="F147" s="149"/>
      <c r="G147" t="s">
        <v>173</v>
      </c>
      <c r="H147" s="149"/>
    </row>
    <row r="148" spans="5:8" x14ac:dyDescent="0.35">
      <c r="E148" t="s">
        <v>173</v>
      </c>
      <c r="F148" s="149"/>
      <c r="G148" t="s">
        <v>173</v>
      </c>
      <c r="H148" s="149"/>
    </row>
    <row r="149" spans="5:8" x14ac:dyDescent="0.35">
      <c r="E149" t="s">
        <v>173</v>
      </c>
      <c r="F149" s="149"/>
      <c r="G149" t="s">
        <v>173</v>
      </c>
      <c r="H149" s="149"/>
    </row>
    <row r="150" spans="5:8" x14ac:dyDescent="0.35">
      <c r="E150" t="s">
        <v>173</v>
      </c>
      <c r="F150" s="149"/>
      <c r="G150" t="s">
        <v>173</v>
      </c>
      <c r="H150" s="149"/>
    </row>
    <row r="151" spans="5:8" x14ac:dyDescent="0.35">
      <c r="E151" t="s">
        <v>173</v>
      </c>
      <c r="F151" s="149"/>
      <c r="G151" t="s">
        <v>173</v>
      </c>
      <c r="H151" s="149"/>
    </row>
    <row r="152" spans="5:8" x14ac:dyDescent="0.35">
      <c r="E152" t="s">
        <v>173</v>
      </c>
      <c r="F152" s="149"/>
      <c r="G152" t="s">
        <v>173</v>
      </c>
      <c r="H152" s="149"/>
    </row>
    <row r="153" spans="5:8" x14ac:dyDescent="0.35">
      <c r="E153" t="s">
        <v>173</v>
      </c>
      <c r="F153" s="149"/>
      <c r="G153" t="s">
        <v>173</v>
      </c>
      <c r="H153" s="149"/>
    </row>
    <row r="154" spans="5:8" x14ac:dyDescent="0.35">
      <c r="E154" t="s">
        <v>173</v>
      </c>
      <c r="F154" s="149"/>
      <c r="G154" t="s">
        <v>173</v>
      </c>
      <c r="H154" s="149"/>
    </row>
    <row r="155" spans="5:8" x14ac:dyDescent="0.35">
      <c r="E155" t="s">
        <v>173</v>
      </c>
      <c r="F155" s="149"/>
      <c r="G155" t="s">
        <v>173</v>
      </c>
      <c r="H155" s="149"/>
    </row>
    <row r="156" spans="5:8" x14ac:dyDescent="0.35">
      <c r="E156" t="s">
        <v>173</v>
      </c>
      <c r="F156" s="149"/>
      <c r="G156" t="s">
        <v>173</v>
      </c>
      <c r="H156" s="149"/>
    </row>
    <row r="157" spans="5:8" x14ac:dyDescent="0.35">
      <c r="E157" t="s">
        <v>173</v>
      </c>
      <c r="F157" s="149"/>
      <c r="G157" t="s">
        <v>173</v>
      </c>
      <c r="H157" s="149"/>
    </row>
    <row r="158" spans="5:8" x14ac:dyDescent="0.35">
      <c r="E158" t="s">
        <v>173</v>
      </c>
      <c r="F158" s="149"/>
      <c r="G158" t="s">
        <v>173</v>
      </c>
      <c r="H158" s="149"/>
    </row>
    <row r="159" spans="5:8" x14ac:dyDescent="0.35">
      <c r="E159" t="s">
        <v>173</v>
      </c>
      <c r="F159" s="149"/>
      <c r="G159" t="s">
        <v>173</v>
      </c>
      <c r="H159" s="149"/>
    </row>
    <row r="160" spans="5:8" x14ac:dyDescent="0.35">
      <c r="E160" t="s">
        <v>173</v>
      </c>
      <c r="F160" s="149"/>
      <c r="G160" t="s">
        <v>173</v>
      </c>
      <c r="H160" s="149"/>
    </row>
    <row r="161" spans="5:8" x14ac:dyDescent="0.35">
      <c r="E161" t="s">
        <v>173</v>
      </c>
      <c r="F161" s="149"/>
      <c r="G161" t="s">
        <v>173</v>
      </c>
      <c r="H161" s="149"/>
    </row>
    <row r="162" spans="5:8" x14ac:dyDescent="0.35">
      <c r="E162" t="s">
        <v>173</v>
      </c>
      <c r="F162" s="149"/>
      <c r="G162" t="s">
        <v>173</v>
      </c>
      <c r="H162" s="149"/>
    </row>
    <row r="163" spans="5:8" x14ac:dyDescent="0.35">
      <c r="E163" t="s">
        <v>173</v>
      </c>
      <c r="F163" s="149"/>
      <c r="G163" t="s">
        <v>173</v>
      </c>
      <c r="H163" s="149"/>
    </row>
    <row r="164" spans="5:8" x14ac:dyDescent="0.35">
      <c r="E164" t="s">
        <v>173</v>
      </c>
      <c r="F164" s="149"/>
      <c r="G164" t="s">
        <v>173</v>
      </c>
      <c r="H164" s="149"/>
    </row>
    <row r="165" spans="5:8" x14ac:dyDescent="0.35">
      <c r="E165" t="s">
        <v>173</v>
      </c>
      <c r="F165" s="149"/>
      <c r="G165" t="s">
        <v>173</v>
      </c>
      <c r="H165" s="149"/>
    </row>
    <row r="166" spans="5:8" x14ac:dyDescent="0.35">
      <c r="E166" t="s">
        <v>173</v>
      </c>
      <c r="F166" s="149"/>
      <c r="G166" t="s">
        <v>173</v>
      </c>
      <c r="H166" s="149"/>
    </row>
    <row r="167" spans="5:8" x14ac:dyDescent="0.35">
      <c r="E167" t="s">
        <v>173</v>
      </c>
      <c r="F167" s="149"/>
      <c r="G167" t="s">
        <v>173</v>
      </c>
      <c r="H167" s="149"/>
    </row>
    <row r="168" spans="5:8" x14ac:dyDescent="0.35">
      <c r="E168" t="s">
        <v>173</v>
      </c>
      <c r="F168" s="149"/>
      <c r="G168" t="s">
        <v>173</v>
      </c>
      <c r="H168" s="149"/>
    </row>
    <row r="169" spans="5:8" x14ac:dyDescent="0.35">
      <c r="E169" t="s">
        <v>173</v>
      </c>
      <c r="F169" s="149"/>
      <c r="G169" t="s">
        <v>173</v>
      </c>
      <c r="H169" s="149"/>
    </row>
    <row r="170" spans="5:8" x14ac:dyDescent="0.35">
      <c r="E170" t="s">
        <v>173</v>
      </c>
      <c r="F170" s="149"/>
      <c r="G170" t="s">
        <v>173</v>
      </c>
      <c r="H170" s="149"/>
    </row>
    <row r="171" spans="5:8" x14ac:dyDescent="0.35">
      <c r="E171" t="s">
        <v>173</v>
      </c>
      <c r="F171" s="149"/>
      <c r="G171" t="s">
        <v>173</v>
      </c>
      <c r="H171" s="149"/>
    </row>
    <row r="172" spans="5:8" x14ac:dyDescent="0.35">
      <c r="E172" t="s">
        <v>173</v>
      </c>
      <c r="F172" s="149"/>
      <c r="G172" t="s">
        <v>173</v>
      </c>
      <c r="H172" s="149"/>
    </row>
    <row r="173" spans="5:8" x14ac:dyDescent="0.35">
      <c r="E173" t="s">
        <v>173</v>
      </c>
      <c r="F173" s="149"/>
      <c r="G173" t="s">
        <v>173</v>
      </c>
      <c r="H173" s="149"/>
    </row>
    <row r="174" spans="5:8" x14ac:dyDescent="0.35">
      <c r="E174" t="s">
        <v>173</v>
      </c>
      <c r="F174" s="149"/>
      <c r="G174" t="s">
        <v>173</v>
      </c>
      <c r="H174" s="149"/>
    </row>
    <row r="175" spans="5:8" x14ac:dyDescent="0.35">
      <c r="E175" t="s">
        <v>173</v>
      </c>
      <c r="F175" s="149"/>
      <c r="G175" t="s">
        <v>173</v>
      </c>
      <c r="H175" s="149"/>
    </row>
    <row r="176" spans="5:8" x14ac:dyDescent="0.35">
      <c r="E176" t="s">
        <v>173</v>
      </c>
      <c r="F176" s="149"/>
      <c r="G176" t="s">
        <v>173</v>
      </c>
      <c r="H176" s="149"/>
    </row>
    <row r="177" spans="5:8" x14ac:dyDescent="0.35">
      <c r="E177" t="s">
        <v>173</v>
      </c>
      <c r="F177" s="149"/>
      <c r="G177" t="s">
        <v>173</v>
      </c>
      <c r="H177" s="149"/>
    </row>
    <row r="178" spans="5:8" x14ac:dyDescent="0.35">
      <c r="E178" t="s">
        <v>173</v>
      </c>
      <c r="F178" s="149"/>
      <c r="G178" t="s">
        <v>173</v>
      </c>
      <c r="H178" s="149"/>
    </row>
    <row r="179" spans="5:8" x14ac:dyDescent="0.35">
      <c r="E179" t="s">
        <v>173</v>
      </c>
      <c r="F179" s="149"/>
      <c r="G179" t="s">
        <v>173</v>
      </c>
      <c r="H179" s="149"/>
    </row>
    <row r="180" spans="5:8" x14ac:dyDescent="0.35">
      <c r="E180" t="s">
        <v>173</v>
      </c>
      <c r="F180" s="149"/>
      <c r="G180" t="s">
        <v>173</v>
      </c>
      <c r="H180" s="149"/>
    </row>
    <row r="181" spans="5:8" x14ac:dyDescent="0.35">
      <c r="E181" t="s">
        <v>173</v>
      </c>
      <c r="F181" s="149"/>
      <c r="G181" t="s">
        <v>173</v>
      </c>
      <c r="H181" s="149"/>
    </row>
    <row r="182" spans="5:8" x14ac:dyDescent="0.35">
      <c r="E182" t="s">
        <v>173</v>
      </c>
      <c r="F182" s="149"/>
      <c r="G182" t="s">
        <v>173</v>
      </c>
      <c r="H182" s="149"/>
    </row>
    <row r="183" spans="5:8" x14ac:dyDescent="0.35">
      <c r="E183" t="s">
        <v>173</v>
      </c>
      <c r="F183" s="149"/>
      <c r="G183" t="s">
        <v>173</v>
      </c>
      <c r="H183" s="149"/>
    </row>
    <row r="184" spans="5:8" x14ac:dyDescent="0.35">
      <c r="E184" t="s">
        <v>173</v>
      </c>
      <c r="F184" s="149"/>
      <c r="G184" t="s">
        <v>173</v>
      </c>
      <c r="H184" s="149"/>
    </row>
    <row r="185" spans="5:8" x14ac:dyDescent="0.35">
      <c r="E185" t="s">
        <v>173</v>
      </c>
      <c r="F185" s="149"/>
      <c r="G185" t="s">
        <v>173</v>
      </c>
      <c r="H185" s="149"/>
    </row>
    <row r="186" spans="5:8" x14ac:dyDescent="0.35">
      <c r="E186" t="s">
        <v>173</v>
      </c>
      <c r="F186" s="149"/>
      <c r="G186" t="s">
        <v>173</v>
      </c>
      <c r="H186" s="149"/>
    </row>
    <row r="187" spans="5:8" x14ac:dyDescent="0.35">
      <c r="E187" t="s">
        <v>173</v>
      </c>
      <c r="F187" s="149"/>
      <c r="G187" t="s">
        <v>173</v>
      </c>
      <c r="H187" s="149"/>
    </row>
    <row r="188" spans="5:8" x14ac:dyDescent="0.35">
      <c r="E188" t="s">
        <v>173</v>
      </c>
      <c r="F188" s="149"/>
      <c r="G188" t="s">
        <v>173</v>
      </c>
      <c r="H188" s="149"/>
    </row>
    <row r="189" spans="5:8" x14ac:dyDescent="0.35">
      <c r="E189" t="s">
        <v>173</v>
      </c>
      <c r="F189" s="149"/>
      <c r="G189" t="s">
        <v>173</v>
      </c>
      <c r="H189" s="149"/>
    </row>
    <row r="190" spans="5:8" x14ac:dyDescent="0.35">
      <c r="E190" t="s">
        <v>173</v>
      </c>
      <c r="F190" s="149"/>
      <c r="G190" t="s">
        <v>173</v>
      </c>
      <c r="H190" s="149"/>
    </row>
    <row r="191" spans="5:8" x14ac:dyDescent="0.35">
      <c r="E191" t="s">
        <v>173</v>
      </c>
      <c r="F191" s="149"/>
      <c r="G191" t="s">
        <v>173</v>
      </c>
      <c r="H191" s="149"/>
    </row>
    <row r="192" spans="5:8" x14ac:dyDescent="0.35">
      <c r="E192" t="s">
        <v>173</v>
      </c>
      <c r="F192" s="149"/>
      <c r="G192" t="s">
        <v>173</v>
      </c>
      <c r="H192" s="149"/>
    </row>
    <row r="193" spans="5:8" x14ac:dyDescent="0.35">
      <c r="E193" t="s">
        <v>173</v>
      </c>
      <c r="F193" s="149"/>
      <c r="G193" t="s">
        <v>173</v>
      </c>
      <c r="H193" s="149"/>
    </row>
    <row r="194" spans="5:8" x14ac:dyDescent="0.35">
      <c r="E194" t="s">
        <v>173</v>
      </c>
      <c r="F194" s="149"/>
      <c r="G194" t="s">
        <v>173</v>
      </c>
      <c r="H194" s="149"/>
    </row>
    <row r="195" spans="5:8" x14ac:dyDescent="0.35">
      <c r="E195" t="s">
        <v>173</v>
      </c>
      <c r="F195" s="149"/>
      <c r="G195" t="s">
        <v>173</v>
      </c>
      <c r="H195" s="149"/>
    </row>
    <row r="196" spans="5:8" x14ac:dyDescent="0.35">
      <c r="E196" t="s">
        <v>173</v>
      </c>
      <c r="F196" s="149"/>
      <c r="G196" t="s">
        <v>173</v>
      </c>
      <c r="H196" s="149"/>
    </row>
    <row r="197" spans="5:8" x14ac:dyDescent="0.35">
      <c r="E197" t="s">
        <v>173</v>
      </c>
      <c r="F197" s="149"/>
      <c r="G197" t="s">
        <v>173</v>
      </c>
      <c r="H197" s="149"/>
    </row>
    <row r="198" spans="5:8" x14ac:dyDescent="0.35">
      <c r="E198" t="s">
        <v>173</v>
      </c>
      <c r="F198" s="149"/>
      <c r="G198" t="s">
        <v>173</v>
      </c>
      <c r="H198" s="149"/>
    </row>
    <row r="199" spans="5:8" x14ac:dyDescent="0.35">
      <c r="E199" t="s">
        <v>173</v>
      </c>
      <c r="F199" s="149"/>
      <c r="G199" t="s">
        <v>173</v>
      </c>
      <c r="H199" s="149"/>
    </row>
    <row r="200" spans="5:8" x14ac:dyDescent="0.35">
      <c r="E200" t="s">
        <v>173</v>
      </c>
      <c r="F200" s="149"/>
      <c r="G200" t="s">
        <v>173</v>
      </c>
      <c r="H200" s="149"/>
    </row>
    <row r="201" spans="5:8" x14ac:dyDescent="0.35">
      <c r="E201" t="s">
        <v>173</v>
      </c>
      <c r="F201" s="149"/>
      <c r="G201" t="s">
        <v>173</v>
      </c>
      <c r="H201" s="149"/>
    </row>
    <row r="202" spans="5:8" x14ac:dyDescent="0.35">
      <c r="E202" t="s">
        <v>173</v>
      </c>
      <c r="F202" s="149"/>
      <c r="G202" t="s">
        <v>173</v>
      </c>
      <c r="H202" s="149"/>
    </row>
    <row r="203" spans="5:8" x14ac:dyDescent="0.35">
      <c r="E203" t="s">
        <v>173</v>
      </c>
      <c r="F203" s="149"/>
      <c r="G203" t="s">
        <v>173</v>
      </c>
      <c r="H203" s="149"/>
    </row>
    <row r="204" spans="5:8" x14ac:dyDescent="0.35">
      <c r="E204" t="s">
        <v>173</v>
      </c>
      <c r="F204" s="149"/>
      <c r="G204" t="s">
        <v>173</v>
      </c>
      <c r="H204" s="149"/>
    </row>
    <row r="205" spans="5:8" x14ac:dyDescent="0.35">
      <c r="E205" t="s">
        <v>173</v>
      </c>
      <c r="F205" s="149"/>
      <c r="G205" t="s">
        <v>173</v>
      </c>
      <c r="H205" s="149"/>
    </row>
    <row r="206" spans="5:8" x14ac:dyDescent="0.35">
      <c r="E206" t="s">
        <v>173</v>
      </c>
      <c r="F206" s="149"/>
      <c r="G206" t="s">
        <v>173</v>
      </c>
      <c r="H206" s="149"/>
    </row>
    <row r="207" spans="5:8" x14ac:dyDescent="0.35">
      <c r="E207" t="s">
        <v>173</v>
      </c>
      <c r="F207" s="149"/>
      <c r="G207" t="s">
        <v>173</v>
      </c>
      <c r="H207" s="149"/>
    </row>
    <row r="208" spans="5:8" x14ac:dyDescent="0.35">
      <c r="E208" t="s">
        <v>173</v>
      </c>
      <c r="F208" s="149"/>
      <c r="G208" t="s">
        <v>173</v>
      </c>
      <c r="H208" s="149"/>
    </row>
    <row r="209" spans="5:8" x14ac:dyDescent="0.35">
      <c r="E209" t="s">
        <v>173</v>
      </c>
      <c r="F209" s="149"/>
      <c r="G209" t="s">
        <v>173</v>
      </c>
      <c r="H209" s="149"/>
    </row>
    <row r="210" spans="5:8" x14ac:dyDescent="0.35">
      <c r="E210" t="s">
        <v>173</v>
      </c>
      <c r="F210" s="149"/>
      <c r="G210" t="s">
        <v>173</v>
      </c>
      <c r="H210" s="149"/>
    </row>
    <row r="211" spans="5:8" x14ac:dyDescent="0.35">
      <c r="E211" t="s">
        <v>173</v>
      </c>
      <c r="F211" s="149"/>
      <c r="G211" t="s">
        <v>173</v>
      </c>
      <c r="H211" s="149"/>
    </row>
    <row r="212" spans="5:8" x14ac:dyDescent="0.35">
      <c r="E212" t="s">
        <v>173</v>
      </c>
      <c r="F212" s="149"/>
      <c r="G212" t="s">
        <v>173</v>
      </c>
      <c r="H212" s="149"/>
    </row>
    <row r="213" spans="5:8" x14ac:dyDescent="0.35">
      <c r="E213" t="s">
        <v>173</v>
      </c>
      <c r="F213" s="149"/>
      <c r="G213" t="s">
        <v>173</v>
      </c>
      <c r="H213" s="149"/>
    </row>
    <row r="214" spans="5:8" x14ac:dyDescent="0.35">
      <c r="E214" t="s">
        <v>173</v>
      </c>
      <c r="F214" s="149"/>
      <c r="G214" t="s">
        <v>173</v>
      </c>
      <c r="H214" s="149"/>
    </row>
    <row r="215" spans="5:8" x14ac:dyDescent="0.35">
      <c r="E215" t="s">
        <v>173</v>
      </c>
      <c r="F215" s="149"/>
      <c r="G215" t="s">
        <v>173</v>
      </c>
      <c r="H215" s="149"/>
    </row>
    <row r="216" spans="5:8" x14ac:dyDescent="0.35">
      <c r="E216" t="s">
        <v>173</v>
      </c>
      <c r="F216" s="149"/>
      <c r="G216" t="s">
        <v>173</v>
      </c>
      <c r="H216" s="149"/>
    </row>
    <row r="217" spans="5:8" x14ac:dyDescent="0.35">
      <c r="E217" t="s">
        <v>173</v>
      </c>
      <c r="F217" s="149"/>
      <c r="G217" t="s">
        <v>173</v>
      </c>
      <c r="H217" s="149"/>
    </row>
    <row r="218" spans="5:8" x14ac:dyDescent="0.35">
      <c r="E218" t="s">
        <v>173</v>
      </c>
      <c r="F218" s="149"/>
      <c r="G218" t="s">
        <v>173</v>
      </c>
      <c r="H218" s="149"/>
    </row>
    <row r="219" spans="5:8" x14ac:dyDescent="0.35">
      <c r="E219" t="s">
        <v>173</v>
      </c>
      <c r="F219" s="149"/>
      <c r="G219" t="s">
        <v>173</v>
      </c>
      <c r="H219" s="149"/>
    </row>
    <row r="220" spans="5:8" x14ac:dyDescent="0.35">
      <c r="E220" t="s">
        <v>173</v>
      </c>
      <c r="F220" s="149"/>
      <c r="G220" t="s">
        <v>173</v>
      </c>
      <c r="H220" s="149"/>
    </row>
    <row r="221" spans="5:8" x14ac:dyDescent="0.35">
      <c r="E221" t="s">
        <v>173</v>
      </c>
      <c r="F221" s="149"/>
      <c r="G221" t="s">
        <v>173</v>
      </c>
      <c r="H221" s="149"/>
    </row>
    <row r="222" spans="5:8" x14ac:dyDescent="0.35">
      <c r="E222" t="s">
        <v>173</v>
      </c>
      <c r="F222" s="149"/>
      <c r="G222" t="s">
        <v>173</v>
      </c>
      <c r="H222" s="149"/>
    </row>
    <row r="223" spans="5:8" x14ac:dyDescent="0.35">
      <c r="E223" t="s">
        <v>173</v>
      </c>
      <c r="F223" s="149"/>
      <c r="G223" t="s">
        <v>173</v>
      </c>
      <c r="H223" s="149"/>
    </row>
    <row r="224" spans="5:8" x14ac:dyDescent="0.35">
      <c r="E224" t="s">
        <v>173</v>
      </c>
      <c r="F224" s="149"/>
      <c r="G224" t="s">
        <v>173</v>
      </c>
      <c r="H224" s="149"/>
    </row>
    <row r="225" spans="5:8" x14ac:dyDescent="0.35">
      <c r="E225" t="s">
        <v>173</v>
      </c>
      <c r="F225" s="149"/>
      <c r="G225" t="s">
        <v>173</v>
      </c>
      <c r="H225" s="149"/>
    </row>
    <row r="226" spans="5:8" x14ac:dyDescent="0.35">
      <c r="E226" t="s">
        <v>173</v>
      </c>
      <c r="F226" s="149"/>
      <c r="G226" t="s">
        <v>173</v>
      </c>
      <c r="H226" s="149"/>
    </row>
    <row r="227" spans="5:8" x14ac:dyDescent="0.35">
      <c r="E227" t="s">
        <v>173</v>
      </c>
      <c r="F227" s="149"/>
      <c r="G227" t="s">
        <v>173</v>
      </c>
      <c r="H227" s="149"/>
    </row>
    <row r="228" spans="5:8" x14ac:dyDescent="0.35">
      <c r="E228" t="s">
        <v>173</v>
      </c>
      <c r="F228" s="149"/>
      <c r="G228" t="s">
        <v>173</v>
      </c>
      <c r="H228" s="149"/>
    </row>
    <row r="229" spans="5:8" x14ac:dyDescent="0.35">
      <c r="E229" t="s">
        <v>173</v>
      </c>
      <c r="F229" s="149"/>
      <c r="G229" t="s">
        <v>173</v>
      </c>
      <c r="H229" s="149"/>
    </row>
    <row r="230" spans="5:8" x14ac:dyDescent="0.35">
      <c r="E230" t="s">
        <v>173</v>
      </c>
      <c r="F230" s="149"/>
      <c r="G230" t="s">
        <v>173</v>
      </c>
      <c r="H230" s="149"/>
    </row>
    <row r="231" spans="5:8" x14ac:dyDescent="0.35">
      <c r="E231" t="s">
        <v>173</v>
      </c>
      <c r="F231" s="149"/>
      <c r="G231" t="s">
        <v>173</v>
      </c>
      <c r="H231" s="149"/>
    </row>
    <row r="232" spans="5:8" x14ac:dyDescent="0.35">
      <c r="E232" t="s">
        <v>173</v>
      </c>
      <c r="F232" s="149"/>
      <c r="G232" t="s">
        <v>173</v>
      </c>
      <c r="H232" s="149"/>
    </row>
    <row r="233" spans="5:8" x14ac:dyDescent="0.35">
      <c r="E233" t="s">
        <v>173</v>
      </c>
      <c r="F233" s="149"/>
      <c r="G233" t="s">
        <v>173</v>
      </c>
      <c r="H233" s="149"/>
    </row>
    <row r="234" spans="5:8" x14ac:dyDescent="0.35">
      <c r="E234" t="s">
        <v>173</v>
      </c>
      <c r="F234" s="149"/>
      <c r="G234" t="s">
        <v>173</v>
      </c>
      <c r="H234" s="149"/>
    </row>
    <row r="235" spans="5:8" x14ac:dyDescent="0.35">
      <c r="E235" t="s">
        <v>173</v>
      </c>
      <c r="F235" s="149"/>
      <c r="G235" t="s">
        <v>173</v>
      </c>
      <c r="H235" s="149"/>
    </row>
    <row r="236" spans="5:8" x14ac:dyDescent="0.35">
      <c r="E236" t="s">
        <v>173</v>
      </c>
      <c r="F236" s="149"/>
      <c r="G236" t="s">
        <v>173</v>
      </c>
      <c r="H236" s="149"/>
    </row>
    <row r="237" spans="5:8" x14ac:dyDescent="0.35">
      <c r="E237" t="s">
        <v>173</v>
      </c>
      <c r="F237" s="149"/>
      <c r="G237" t="s">
        <v>173</v>
      </c>
      <c r="H237" s="149"/>
    </row>
    <row r="238" spans="5:8" x14ac:dyDescent="0.35">
      <c r="E238" t="s">
        <v>173</v>
      </c>
      <c r="F238" s="149"/>
      <c r="G238" t="s">
        <v>173</v>
      </c>
      <c r="H238" s="149"/>
    </row>
    <row r="239" spans="5:8" x14ac:dyDescent="0.35">
      <c r="E239" t="s">
        <v>173</v>
      </c>
      <c r="F239" s="149"/>
      <c r="G239" t="s">
        <v>173</v>
      </c>
      <c r="H239" s="149"/>
    </row>
    <row r="240" spans="5:8" x14ac:dyDescent="0.35">
      <c r="E240" t="s">
        <v>173</v>
      </c>
      <c r="F240" s="149"/>
      <c r="G240" t="s">
        <v>173</v>
      </c>
      <c r="H240" s="149"/>
    </row>
    <row r="241" spans="5:8" x14ac:dyDescent="0.35">
      <c r="E241" t="s">
        <v>173</v>
      </c>
      <c r="F241" s="149"/>
      <c r="G241" t="s">
        <v>173</v>
      </c>
      <c r="H241" s="149"/>
    </row>
    <row r="242" spans="5:8" x14ac:dyDescent="0.35">
      <c r="E242" t="s">
        <v>173</v>
      </c>
      <c r="F242" s="149"/>
      <c r="G242" t="s">
        <v>173</v>
      </c>
      <c r="H242" s="149"/>
    </row>
    <row r="243" spans="5:8" x14ac:dyDescent="0.35">
      <c r="E243" t="s">
        <v>173</v>
      </c>
      <c r="F243" s="149"/>
      <c r="G243" t="s">
        <v>173</v>
      </c>
      <c r="H243" s="149"/>
    </row>
    <row r="244" spans="5:8" x14ac:dyDescent="0.35">
      <c r="E244" t="s">
        <v>173</v>
      </c>
      <c r="F244" s="149"/>
      <c r="G244" t="s">
        <v>173</v>
      </c>
      <c r="H244" s="149"/>
    </row>
    <row r="245" spans="5:8" x14ac:dyDescent="0.35">
      <c r="E245" t="s">
        <v>173</v>
      </c>
      <c r="F245" s="149"/>
      <c r="G245" t="s">
        <v>173</v>
      </c>
      <c r="H245" s="149"/>
    </row>
    <row r="246" spans="5:8" x14ac:dyDescent="0.35">
      <c r="E246" t="s">
        <v>173</v>
      </c>
      <c r="F246" s="149"/>
      <c r="G246" t="s">
        <v>173</v>
      </c>
      <c r="H246" s="149"/>
    </row>
    <row r="247" spans="5:8" x14ac:dyDescent="0.35">
      <c r="E247" t="s">
        <v>173</v>
      </c>
      <c r="F247" s="149"/>
      <c r="G247" t="s">
        <v>173</v>
      </c>
      <c r="H247" s="149"/>
    </row>
    <row r="248" spans="5:8" x14ac:dyDescent="0.35">
      <c r="E248" t="s">
        <v>173</v>
      </c>
      <c r="F248" s="149"/>
      <c r="G248" t="s">
        <v>173</v>
      </c>
      <c r="H248" s="149"/>
    </row>
    <row r="249" spans="5:8" x14ac:dyDescent="0.35">
      <c r="E249" t="s">
        <v>173</v>
      </c>
      <c r="F249" s="149"/>
      <c r="G249" t="s">
        <v>173</v>
      </c>
      <c r="H249" s="149"/>
    </row>
    <row r="250" spans="5:8" x14ac:dyDescent="0.35">
      <c r="E250" t="s">
        <v>173</v>
      </c>
      <c r="F250" s="149"/>
      <c r="G250" t="s">
        <v>173</v>
      </c>
      <c r="H250" s="149"/>
    </row>
    <row r="251" spans="5:8" x14ac:dyDescent="0.35">
      <c r="E251" t="s">
        <v>173</v>
      </c>
      <c r="F251" s="149"/>
      <c r="G251" t="s">
        <v>173</v>
      </c>
      <c r="H251" s="149"/>
    </row>
    <row r="252" spans="5:8" x14ac:dyDescent="0.35">
      <c r="E252" t="s">
        <v>173</v>
      </c>
      <c r="F252" s="149"/>
      <c r="G252" t="s">
        <v>173</v>
      </c>
      <c r="H252" s="149"/>
    </row>
    <row r="253" spans="5:8" x14ac:dyDescent="0.35">
      <c r="E253" t="s">
        <v>173</v>
      </c>
      <c r="F253" s="149"/>
      <c r="G253" t="s">
        <v>173</v>
      </c>
      <c r="H253" s="149"/>
    </row>
    <row r="254" spans="5:8" x14ac:dyDescent="0.35">
      <c r="E254" t="s">
        <v>173</v>
      </c>
      <c r="F254" s="149"/>
      <c r="G254" t="s">
        <v>173</v>
      </c>
      <c r="H254" s="149"/>
    </row>
    <row r="255" spans="5:8" x14ac:dyDescent="0.35">
      <c r="E255" t="s">
        <v>173</v>
      </c>
      <c r="F255" s="149"/>
      <c r="G255" t="s">
        <v>173</v>
      </c>
      <c r="H255" s="149"/>
    </row>
    <row r="256" spans="5:8" x14ac:dyDescent="0.35">
      <c r="E256" t="s">
        <v>173</v>
      </c>
      <c r="F256" s="149"/>
      <c r="G256" t="s">
        <v>173</v>
      </c>
      <c r="H256" s="149"/>
    </row>
    <row r="257" spans="5:8" x14ac:dyDescent="0.35">
      <c r="E257" t="s">
        <v>173</v>
      </c>
      <c r="F257" s="149"/>
      <c r="G257" t="s">
        <v>173</v>
      </c>
      <c r="H257" s="149"/>
    </row>
    <row r="258" spans="5:8" x14ac:dyDescent="0.35">
      <c r="E258" t="s">
        <v>173</v>
      </c>
      <c r="F258" s="149"/>
      <c r="G258" t="s">
        <v>173</v>
      </c>
      <c r="H258" s="149"/>
    </row>
    <row r="259" spans="5:8" x14ac:dyDescent="0.35">
      <c r="E259" t="s">
        <v>173</v>
      </c>
      <c r="F259" s="149"/>
      <c r="G259" t="s">
        <v>173</v>
      </c>
      <c r="H259" s="149"/>
    </row>
    <row r="260" spans="5:8" x14ac:dyDescent="0.35">
      <c r="E260" t="s">
        <v>173</v>
      </c>
      <c r="F260" s="149"/>
      <c r="G260" t="s">
        <v>173</v>
      </c>
      <c r="H260" s="149"/>
    </row>
    <row r="261" spans="5:8" x14ac:dyDescent="0.35">
      <c r="E261" t="s">
        <v>173</v>
      </c>
      <c r="F261" s="149"/>
      <c r="G261" t="s">
        <v>173</v>
      </c>
      <c r="H261" s="149"/>
    </row>
    <row r="262" spans="5:8" x14ac:dyDescent="0.35">
      <c r="E262" t="s">
        <v>173</v>
      </c>
      <c r="F262" s="149"/>
      <c r="G262" t="s">
        <v>173</v>
      </c>
      <c r="H262" s="149"/>
    </row>
    <row r="263" spans="5:8" x14ac:dyDescent="0.35">
      <c r="E263" t="s">
        <v>173</v>
      </c>
      <c r="F263" s="149"/>
      <c r="G263" t="s">
        <v>173</v>
      </c>
      <c r="H263" s="149"/>
    </row>
    <row r="264" spans="5:8" x14ac:dyDescent="0.35">
      <c r="E264" t="s">
        <v>173</v>
      </c>
      <c r="F264" s="149"/>
      <c r="G264" t="s">
        <v>173</v>
      </c>
      <c r="H264" s="149"/>
    </row>
    <row r="265" spans="5:8" x14ac:dyDescent="0.35">
      <c r="E265" t="s">
        <v>173</v>
      </c>
      <c r="F265" s="149"/>
      <c r="G265" t="s">
        <v>173</v>
      </c>
      <c r="H265" s="149"/>
    </row>
    <row r="266" spans="5:8" x14ac:dyDescent="0.35">
      <c r="E266" t="s">
        <v>173</v>
      </c>
      <c r="F266" s="149"/>
      <c r="G266" t="s">
        <v>173</v>
      </c>
      <c r="H266" s="149"/>
    </row>
    <row r="267" spans="5:8" x14ac:dyDescent="0.35">
      <c r="E267" t="s">
        <v>173</v>
      </c>
      <c r="F267" s="149"/>
      <c r="G267" t="s">
        <v>173</v>
      </c>
      <c r="H267" s="149"/>
    </row>
    <row r="268" spans="5:8" x14ac:dyDescent="0.35">
      <c r="E268" t="s">
        <v>173</v>
      </c>
      <c r="F268" s="149"/>
      <c r="G268" t="s">
        <v>173</v>
      </c>
      <c r="H268" s="149"/>
    </row>
    <row r="269" spans="5:8" x14ac:dyDescent="0.35">
      <c r="E269" t="s">
        <v>173</v>
      </c>
      <c r="F269" s="149"/>
      <c r="G269" t="s">
        <v>173</v>
      </c>
      <c r="H269" s="149"/>
    </row>
    <row r="270" spans="5:8" x14ac:dyDescent="0.35">
      <c r="E270" t="s">
        <v>173</v>
      </c>
      <c r="F270" s="149"/>
      <c r="G270" t="s">
        <v>173</v>
      </c>
      <c r="H270" s="149"/>
    </row>
    <row r="271" spans="5:8" x14ac:dyDescent="0.35">
      <c r="E271" t="s">
        <v>173</v>
      </c>
      <c r="F271" s="149"/>
      <c r="G271" t="s">
        <v>173</v>
      </c>
      <c r="H271" s="149"/>
    </row>
    <row r="272" spans="5:8" x14ac:dyDescent="0.35">
      <c r="E272" t="s">
        <v>173</v>
      </c>
      <c r="F272" s="149"/>
      <c r="G272" t="s">
        <v>173</v>
      </c>
      <c r="H272" s="149"/>
    </row>
    <row r="273" spans="5:8" x14ac:dyDescent="0.35">
      <c r="E273" t="s">
        <v>173</v>
      </c>
      <c r="F273" s="149"/>
      <c r="G273" t="s">
        <v>173</v>
      </c>
      <c r="H273" s="149"/>
    </row>
    <row r="274" spans="5:8" x14ac:dyDescent="0.35">
      <c r="E274" t="s">
        <v>173</v>
      </c>
      <c r="F274" s="149"/>
      <c r="G274" t="s">
        <v>173</v>
      </c>
      <c r="H274" s="149"/>
    </row>
    <row r="275" spans="5:8" x14ac:dyDescent="0.35">
      <c r="E275" t="s">
        <v>173</v>
      </c>
      <c r="F275" s="149"/>
      <c r="G275" t="s">
        <v>173</v>
      </c>
      <c r="H275" s="149"/>
    </row>
    <row r="276" spans="5:8" x14ac:dyDescent="0.35">
      <c r="E276" t="s">
        <v>173</v>
      </c>
      <c r="F276" s="149"/>
      <c r="G276" t="s">
        <v>173</v>
      </c>
      <c r="H276" s="149"/>
    </row>
    <row r="277" spans="5:8" x14ac:dyDescent="0.35">
      <c r="E277" t="s">
        <v>173</v>
      </c>
      <c r="F277" s="149"/>
      <c r="G277" t="s">
        <v>173</v>
      </c>
      <c r="H277" s="149"/>
    </row>
    <row r="278" spans="5:8" x14ac:dyDescent="0.35">
      <c r="E278" t="s">
        <v>173</v>
      </c>
      <c r="F278" s="149"/>
      <c r="G278" t="s">
        <v>173</v>
      </c>
      <c r="H278" s="149"/>
    </row>
    <row r="279" spans="5:8" x14ac:dyDescent="0.35">
      <c r="E279" t="s">
        <v>173</v>
      </c>
      <c r="F279" s="149"/>
      <c r="G279" t="s">
        <v>173</v>
      </c>
      <c r="H279" s="149"/>
    </row>
    <row r="280" spans="5:8" x14ac:dyDescent="0.35">
      <c r="E280" t="s">
        <v>173</v>
      </c>
      <c r="F280" s="149"/>
      <c r="G280" t="s">
        <v>173</v>
      </c>
      <c r="H280" s="149"/>
    </row>
    <row r="281" spans="5:8" x14ac:dyDescent="0.35">
      <c r="E281" t="s">
        <v>173</v>
      </c>
      <c r="F281" s="149"/>
      <c r="G281" t="s">
        <v>173</v>
      </c>
      <c r="H281" s="149"/>
    </row>
    <row r="282" spans="5:8" x14ac:dyDescent="0.35">
      <c r="E282" t="s">
        <v>173</v>
      </c>
      <c r="F282" s="149"/>
      <c r="G282" t="s">
        <v>173</v>
      </c>
      <c r="H282" s="149"/>
    </row>
    <row r="283" spans="5:8" x14ac:dyDescent="0.35">
      <c r="E283" t="s">
        <v>173</v>
      </c>
      <c r="F283" s="149"/>
      <c r="G283" t="s">
        <v>173</v>
      </c>
      <c r="H283" s="149"/>
    </row>
    <row r="284" spans="5:8" x14ac:dyDescent="0.35">
      <c r="E284" t="s">
        <v>173</v>
      </c>
      <c r="F284" s="149"/>
      <c r="G284" t="s">
        <v>173</v>
      </c>
      <c r="H284" s="149"/>
    </row>
    <row r="285" spans="5:8" x14ac:dyDescent="0.35">
      <c r="E285" t="s">
        <v>173</v>
      </c>
      <c r="F285" s="149"/>
      <c r="G285" t="s">
        <v>173</v>
      </c>
      <c r="H285" s="149"/>
    </row>
    <row r="286" spans="5:8" x14ac:dyDescent="0.35">
      <c r="E286" t="s">
        <v>173</v>
      </c>
      <c r="F286" s="149"/>
      <c r="G286" t="s">
        <v>173</v>
      </c>
      <c r="H286" s="149"/>
    </row>
    <row r="287" spans="5:8" x14ac:dyDescent="0.35">
      <c r="E287" t="s">
        <v>173</v>
      </c>
      <c r="F287" s="149"/>
      <c r="G287" t="s">
        <v>173</v>
      </c>
      <c r="H287" s="149"/>
    </row>
    <row r="288" spans="5:8" x14ac:dyDescent="0.35">
      <c r="E288" t="s">
        <v>173</v>
      </c>
      <c r="F288" s="149"/>
      <c r="G288" t="s">
        <v>173</v>
      </c>
      <c r="H288" s="149"/>
    </row>
    <row r="289" spans="5:8" x14ac:dyDescent="0.35">
      <c r="E289" t="s">
        <v>173</v>
      </c>
      <c r="F289" s="149"/>
      <c r="G289" t="s">
        <v>173</v>
      </c>
      <c r="H289" s="149"/>
    </row>
    <row r="290" spans="5:8" x14ac:dyDescent="0.35">
      <c r="E290" t="s">
        <v>173</v>
      </c>
      <c r="F290" s="149"/>
      <c r="G290" t="s">
        <v>173</v>
      </c>
      <c r="H290" s="149"/>
    </row>
    <row r="291" spans="5:8" x14ac:dyDescent="0.35">
      <c r="E291" t="s">
        <v>173</v>
      </c>
      <c r="F291" s="149"/>
      <c r="G291" t="s">
        <v>173</v>
      </c>
      <c r="H291" s="149"/>
    </row>
    <row r="292" spans="5:8" x14ac:dyDescent="0.35">
      <c r="E292" t="s">
        <v>173</v>
      </c>
      <c r="F292" s="149"/>
      <c r="G292" t="s">
        <v>173</v>
      </c>
      <c r="H292" s="149"/>
    </row>
    <row r="293" spans="5:8" x14ac:dyDescent="0.35">
      <c r="E293" t="s">
        <v>173</v>
      </c>
      <c r="F293" s="149"/>
      <c r="G293" t="s">
        <v>173</v>
      </c>
      <c r="H293" s="149"/>
    </row>
    <row r="294" spans="5:8" x14ac:dyDescent="0.35">
      <c r="E294" t="s">
        <v>173</v>
      </c>
      <c r="F294" s="149"/>
      <c r="G294" t="s">
        <v>173</v>
      </c>
      <c r="H294" s="149"/>
    </row>
    <row r="295" spans="5:8" x14ac:dyDescent="0.35">
      <c r="E295" t="s">
        <v>173</v>
      </c>
      <c r="F295" s="149"/>
      <c r="G295" t="s">
        <v>173</v>
      </c>
      <c r="H295" s="149"/>
    </row>
    <row r="296" spans="5:8" x14ac:dyDescent="0.35">
      <c r="E296" t="s">
        <v>173</v>
      </c>
      <c r="F296" s="149"/>
      <c r="G296" t="s">
        <v>173</v>
      </c>
      <c r="H296" s="149"/>
    </row>
    <row r="297" spans="5:8" x14ac:dyDescent="0.35">
      <c r="E297" t="s">
        <v>173</v>
      </c>
      <c r="F297" s="149"/>
      <c r="G297" t="s">
        <v>173</v>
      </c>
      <c r="H297" s="149"/>
    </row>
    <row r="298" spans="5:8" x14ac:dyDescent="0.35">
      <c r="E298" t="s">
        <v>173</v>
      </c>
      <c r="F298" s="149"/>
      <c r="G298" t="s">
        <v>173</v>
      </c>
      <c r="H298" s="149"/>
    </row>
    <row r="299" spans="5:8" x14ac:dyDescent="0.35">
      <c r="E299" t="s">
        <v>173</v>
      </c>
      <c r="F299" s="149"/>
      <c r="G299" t="s">
        <v>173</v>
      </c>
      <c r="H299" s="149"/>
    </row>
    <row r="300" spans="5:8" x14ac:dyDescent="0.35">
      <c r="E300" t="s">
        <v>173</v>
      </c>
      <c r="F300" s="149"/>
      <c r="G300" t="s">
        <v>173</v>
      </c>
      <c r="H300" s="149"/>
    </row>
    <row r="301" spans="5:8" x14ac:dyDescent="0.35">
      <c r="E301" t="s">
        <v>173</v>
      </c>
      <c r="F301" s="149"/>
      <c r="G301" t="s">
        <v>173</v>
      </c>
      <c r="H301" s="149"/>
    </row>
    <row r="302" spans="5:8" x14ac:dyDescent="0.35">
      <c r="E302" t="s">
        <v>173</v>
      </c>
      <c r="F302" s="149"/>
      <c r="G302" t="s">
        <v>173</v>
      </c>
      <c r="H302" s="149"/>
    </row>
    <row r="303" spans="5:8" x14ac:dyDescent="0.35">
      <c r="E303" t="s">
        <v>173</v>
      </c>
      <c r="F303" s="149"/>
      <c r="G303" t="s">
        <v>173</v>
      </c>
      <c r="H303" s="149"/>
    </row>
    <row r="304" spans="5:8" x14ac:dyDescent="0.35">
      <c r="E304" t="s">
        <v>173</v>
      </c>
      <c r="F304" s="149"/>
      <c r="G304" t="s">
        <v>173</v>
      </c>
      <c r="H304" s="149"/>
    </row>
    <row r="305" spans="5:8" x14ac:dyDescent="0.35">
      <c r="E305" t="s">
        <v>173</v>
      </c>
      <c r="F305" s="149"/>
      <c r="G305" t="s">
        <v>173</v>
      </c>
      <c r="H305" s="149"/>
    </row>
    <row r="306" spans="5:8" x14ac:dyDescent="0.35">
      <c r="E306" t="s">
        <v>173</v>
      </c>
      <c r="F306" s="149"/>
      <c r="G306" t="s">
        <v>173</v>
      </c>
      <c r="H306" s="149"/>
    </row>
    <row r="307" spans="5:8" x14ac:dyDescent="0.35">
      <c r="E307" t="s">
        <v>173</v>
      </c>
      <c r="F307" s="149"/>
      <c r="G307" t="s">
        <v>173</v>
      </c>
      <c r="H307" s="149"/>
    </row>
    <row r="308" spans="5:8" x14ac:dyDescent="0.35">
      <c r="E308" t="s">
        <v>173</v>
      </c>
      <c r="F308" s="149"/>
      <c r="G308" t="s">
        <v>173</v>
      </c>
      <c r="H308" s="149"/>
    </row>
    <row r="309" spans="5:8" x14ac:dyDescent="0.35">
      <c r="E309" t="s">
        <v>173</v>
      </c>
      <c r="F309" s="149"/>
      <c r="G309" t="s">
        <v>173</v>
      </c>
      <c r="H309" s="149"/>
    </row>
    <row r="310" spans="5:8" x14ac:dyDescent="0.35">
      <c r="E310" t="s">
        <v>173</v>
      </c>
      <c r="F310" s="149"/>
      <c r="G310" t="s">
        <v>173</v>
      </c>
      <c r="H310" s="149"/>
    </row>
    <row r="311" spans="5:8" x14ac:dyDescent="0.35">
      <c r="E311" t="s">
        <v>173</v>
      </c>
      <c r="F311" s="149"/>
      <c r="G311" t="s">
        <v>173</v>
      </c>
      <c r="H311" s="149"/>
    </row>
    <row r="312" spans="5:8" x14ac:dyDescent="0.35">
      <c r="E312" t="s">
        <v>173</v>
      </c>
      <c r="F312" s="149"/>
      <c r="G312" t="s">
        <v>173</v>
      </c>
      <c r="H312" s="149"/>
    </row>
    <row r="313" spans="5:8" x14ac:dyDescent="0.35">
      <c r="E313" t="s">
        <v>173</v>
      </c>
      <c r="F313" s="149"/>
      <c r="G313" t="s">
        <v>173</v>
      </c>
      <c r="H313" s="149"/>
    </row>
    <row r="314" spans="5:8" x14ac:dyDescent="0.35">
      <c r="E314" t="s">
        <v>173</v>
      </c>
      <c r="F314" s="149"/>
      <c r="G314" t="s">
        <v>173</v>
      </c>
      <c r="H314" s="149"/>
    </row>
    <row r="315" spans="5:8" x14ac:dyDescent="0.35">
      <c r="E315" t="s">
        <v>173</v>
      </c>
      <c r="F315" s="149"/>
      <c r="G315" t="s">
        <v>173</v>
      </c>
      <c r="H315" s="149"/>
    </row>
    <row r="316" spans="5:8" x14ac:dyDescent="0.35">
      <c r="E316" t="s">
        <v>173</v>
      </c>
      <c r="F316" s="149"/>
      <c r="G316" t="s">
        <v>173</v>
      </c>
      <c r="H316" s="149"/>
    </row>
    <row r="317" spans="5:8" x14ac:dyDescent="0.35">
      <c r="E317" t="s">
        <v>173</v>
      </c>
      <c r="F317" s="149"/>
      <c r="G317" t="s">
        <v>173</v>
      </c>
      <c r="H317" s="149"/>
    </row>
    <row r="318" spans="5:8" x14ac:dyDescent="0.35">
      <c r="E318" t="s">
        <v>173</v>
      </c>
      <c r="F318" s="149"/>
      <c r="G318" t="s">
        <v>173</v>
      </c>
      <c r="H318" s="149"/>
    </row>
    <row r="319" spans="5:8" x14ac:dyDescent="0.35">
      <c r="E319" t="s">
        <v>173</v>
      </c>
      <c r="F319" s="149"/>
      <c r="G319" t="s">
        <v>173</v>
      </c>
      <c r="H319" s="149"/>
    </row>
    <row r="320" spans="5:8" x14ac:dyDescent="0.35">
      <c r="E320" t="s">
        <v>173</v>
      </c>
      <c r="F320" s="149"/>
      <c r="G320" t="s">
        <v>173</v>
      </c>
      <c r="H320" s="149"/>
    </row>
    <row r="321" spans="5:8" x14ac:dyDescent="0.35">
      <c r="E321" t="s">
        <v>173</v>
      </c>
      <c r="F321" s="149"/>
      <c r="G321" t="s">
        <v>173</v>
      </c>
      <c r="H321" s="149"/>
    </row>
    <row r="322" spans="5:8" x14ac:dyDescent="0.35">
      <c r="E322" t="s">
        <v>173</v>
      </c>
      <c r="F322" s="149"/>
      <c r="G322" t="s">
        <v>173</v>
      </c>
      <c r="H322" s="149"/>
    </row>
    <row r="323" spans="5:8" x14ac:dyDescent="0.35">
      <c r="E323" t="s">
        <v>173</v>
      </c>
      <c r="F323" s="149"/>
      <c r="G323" t="s">
        <v>173</v>
      </c>
      <c r="H323" s="149"/>
    </row>
    <row r="324" spans="5:8" x14ac:dyDescent="0.35">
      <c r="E324" t="s">
        <v>173</v>
      </c>
      <c r="F324" s="149"/>
      <c r="G324" t="s">
        <v>173</v>
      </c>
      <c r="H324" s="149"/>
    </row>
    <row r="325" spans="5:8" x14ac:dyDescent="0.35">
      <c r="E325" t="s">
        <v>173</v>
      </c>
      <c r="F325" s="149"/>
      <c r="G325" t="s">
        <v>173</v>
      </c>
      <c r="H325" s="149"/>
    </row>
    <row r="326" spans="5:8" x14ac:dyDescent="0.35">
      <c r="E326" t="s">
        <v>173</v>
      </c>
      <c r="F326" s="149"/>
      <c r="G326" t="s">
        <v>173</v>
      </c>
      <c r="H326" s="149"/>
    </row>
    <row r="327" spans="5:8" x14ac:dyDescent="0.35">
      <c r="E327" t="s">
        <v>173</v>
      </c>
      <c r="F327" s="149"/>
      <c r="G327" t="s">
        <v>173</v>
      </c>
      <c r="H327" s="149"/>
    </row>
    <row r="328" spans="5:8" x14ac:dyDescent="0.35">
      <c r="E328" t="s">
        <v>173</v>
      </c>
      <c r="F328" s="149"/>
      <c r="G328" t="s">
        <v>173</v>
      </c>
      <c r="H328" s="149"/>
    </row>
    <row r="329" spans="5:8" x14ac:dyDescent="0.35">
      <c r="E329" t="s">
        <v>173</v>
      </c>
      <c r="F329" s="149"/>
      <c r="G329" t="s">
        <v>173</v>
      </c>
      <c r="H329" s="149"/>
    </row>
    <row r="330" spans="5:8" x14ac:dyDescent="0.35">
      <c r="E330" t="s">
        <v>173</v>
      </c>
      <c r="F330" s="149"/>
      <c r="G330" t="s">
        <v>173</v>
      </c>
      <c r="H330" s="149"/>
    </row>
    <row r="331" spans="5:8" x14ac:dyDescent="0.35">
      <c r="E331" t="s">
        <v>173</v>
      </c>
      <c r="F331" s="149"/>
      <c r="G331" t="s">
        <v>173</v>
      </c>
      <c r="H331" s="149"/>
    </row>
    <row r="332" spans="5:8" x14ac:dyDescent="0.35">
      <c r="E332" t="s">
        <v>173</v>
      </c>
      <c r="F332" s="149"/>
      <c r="G332" t="s">
        <v>173</v>
      </c>
      <c r="H332" s="149"/>
    </row>
    <row r="333" spans="5:8" x14ac:dyDescent="0.35">
      <c r="E333" t="s">
        <v>173</v>
      </c>
      <c r="F333" s="149"/>
      <c r="G333" t="s">
        <v>173</v>
      </c>
      <c r="H333" s="149"/>
    </row>
    <row r="334" spans="5:8" x14ac:dyDescent="0.35">
      <c r="E334" t="s">
        <v>173</v>
      </c>
      <c r="F334" s="149"/>
      <c r="G334" t="s">
        <v>173</v>
      </c>
      <c r="H334" s="149"/>
    </row>
    <row r="335" spans="5:8" x14ac:dyDescent="0.35">
      <c r="E335" t="s">
        <v>173</v>
      </c>
      <c r="F335" s="149"/>
      <c r="G335" t="s">
        <v>173</v>
      </c>
      <c r="H335" s="149"/>
    </row>
    <row r="336" spans="5:8" x14ac:dyDescent="0.35">
      <c r="E336" t="s">
        <v>173</v>
      </c>
      <c r="F336" s="149"/>
      <c r="G336" t="s">
        <v>173</v>
      </c>
      <c r="H336" s="149"/>
    </row>
    <row r="337" spans="5:8" x14ac:dyDescent="0.35">
      <c r="E337" t="s">
        <v>173</v>
      </c>
      <c r="F337" s="149"/>
      <c r="G337" t="s">
        <v>173</v>
      </c>
      <c r="H337" s="149"/>
    </row>
    <row r="338" spans="5:8" x14ac:dyDescent="0.35">
      <c r="E338" t="s">
        <v>173</v>
      </c>
      <c r="F338" s="149"/>
      <c r="G338" t="s">
        <v>173</v>
      </c>
      <c r="H338" s="149"/>
    </row>
    <row r="339" spans="5:8" x14ac:dyDescent="0.35">
      <c r="E339" t="s">
        <v>173</v>
      </c>
      <c r="F339" s="149"/>
      <c r="G339" t="s">
        <v>173</v>
      </c>
      <c r="H339" s="149"/>
    </row>
    <row r="340" spans="5:8" x14ac:dyDescent="0.35">
      <c r="E340" t="s">
        <v>173</v>
      </c>
      <c r="F340" s="149"/>
      <c r="G340" t="s">
        <v>173</v>
      </c>
      <c r="H340" s="149"/>
    </row>
    <row r="341" spans="5:8" x14ac:dyDescent="0.35">
      <c r="E341" t="s">
        <v>173</v>
      </c>
      <c r="F341" s="149"/>
      <c r="G341" t="s">
        <v>173</v>
      </c>
      <c r="H341" s="149"/>
    </row>
    <row r="342" spans="5:8" x14ac:dyDescent="0.35">
      <c r="E342" t="s">
        <v>173</v>
      </c>
      <c r="F342" s="149"/>
      <c r="G342" t="s">
        <v>173</v>
      </c>
      <c r="H342" s="149"/>
    </row>
    <row r="343" spans="5:8" x14ac:dyDescent="0.35">
      <c r="E343" t="s">
        <v>173</v>
      </c>
      <c r="F343" s="149"/>
      <c r="G343" t="s">
        <v>173</v>
      </c>
      <c r="H343" s="149"/>
    </row>
    <row r="344" spans="5:8" x14ac:dyDescent="0.35">
      <c r="E344" t="s">
        <v>173</v>
      </c>
      <c r="F344" s="149"/>
      <c r="G344" t="s">
        <v>173</v>
      </c>
      <c r="H344" s="149"/>
    </row>
    <row r="345" spans="5:8" x14ac:dyDescent="0.35">
      <c r="E345" t="s">
        <v>173</v>
      </c>
      <c r="F345" s="149"/>
      <c r="G345" t="s">
        <v>173</v>
      </c>
      <c r="H345" s="149"/>
    </row>
    <row r="346" spans="5:8" x14ac:dyDescent="0.35">
      <c r="E346" t="s">
        <v>173</v>
      </c>
      <c r="F346" s="149"/>
      <c r="G346" t="s">
        <v>173</v>
      </c>
      <c r="H346" s="149"/>
    </row>
    <row r="347" spans="5:8" x14ac:dyDescent="0.35">
      <c r="E347" t="s">
        <v>173</v>
      </c>
      <c r="F347" s="149"/>
      <c r="G347" t="s">
        <v>173</v>
      </c>
      <c r="H347" s="149"/>
    </row>
    <row r="348" spans="5:8" x14ac:dyDescent="0.35">
      <c r="E348" t="s">
        <v>173</v>
      </c>
      <c r="F348" s="149"/>
      <c r="G348" t="s">
        <v>173</v>
      </c>
      <c r="H348" s="149"/>
    </row>
    <row r="349" spans="5:8" x14ac:dyDescent="0.35">
      <c r="E349" t="s">
        <v>173</v>
      </c>
      <c r="F349" s="149"/>
      <c r="G349" t="s">
        <v>173</v>
      </c>
      <c r="H349" s="149"/>
    </row>
    <row r="350" spans="5:8" x14ac:dyDescent="0.35">
      <c r="E350" t="s">
        <v>173</v>
      </c>
      <c r="F350" s="149"/>
      <c r="G350" t="s">
        <v>173</v>
      </c>
      <c r="H350" s="149"/>
    </row>
    <row r="351" spans="5:8" x14ac:dyDescent="0.35">
      <c r="E351" t="s">
        <v>173</v>
      </c>
      <c r="F351" s="149"/>
      <c r="G351" t="s">
        <v>173</v>
      </c>
      <c r="H351" s="149"/>
    </row>
    <row r="352" spans="5:8" x14ac:dyDescent="0.35">
      <c r="E352" t="s">
        <v>173</v>
      </c>
      <c r="F352" s="149"/>
      <c r="G352" t="s">
        <v>173</v>
      </c>
      <c r="H352" s="149"/>
    </row>
    <row r="353" spans="5:8" x14ac:dyDescent="0.35">
      <c r="E353" t="s">
        <v>173</v>
      </c>
      <c r="F353" s="149"/>
      <c r="G353" t="s">
        <v>173</v>
      </c>
      <c r="H353" s="149"/>
    </row>
    <row r="354" spans="5:8" x14ac:dyDescent="0.35">
      <c r="E354" t="s">
        <v>173</v>
      </c>
      <c r="F354" s="149"/>
      <c r="G354" t="s">
        <v>173</v>
      </c>
      <c r="H354" s="149"/>
    </row>
    <row r="355" spans="5:8" x14ac:dyDescent="0.35">
      <c r="E355" t="s">
        <v>173</v>
      </c>
      <c r="F355" s="149"/>
      <c r="G355" t="s">
        <v>173</v>
      </c>
      <c r="H355" s="149"/>
    </row>
    <row r="356" spans="5:8" x14ac:dyDescent="0.35">
      <c r="E356" t="s">
        <v>173</v>
      </c>
      <c r="F356" s="149"/>
      <c r="G356" t="s">
        <v>173</v>
      </c>
      <c r="H356" s="149"/>
    </row>
    <row r="357" spans="5:8" x14ac:dyDescent="0.35">
      <c r="E357" t="s">
        <v>173</v>
      </c>
      <c r="F357" s="149"/>
      <c r="G357" t="s">
        <v>173</v>
      </c>
      <c r="H357" s="149"/>
    </row>
    <row r="358" spans="5:8" x14ac:dyDescent="0.35">
      <c r="E358" t="s">
        <v>173</v>
      </c>
      <c r="F358" s="149"/>
      <c r="G358" t="s">
        <v>173</v>
      </c>
      <c r="H358" s="149"/>
    </row>
    <row r="359" spans="5:8" x14ac:dyDescent="0.35">
      <c r="E359" t="s">
        <v>173</v>
      </c>
      <c r="F359" s="149"/>
      <c r="G359" t="s">
        <v>173</v>
      </c>
      <c r="H359" s="149"/>
    </row>
    <row r="360" spans="5:8" x14ac:dyDescent="0.35">
      <c r="E360" t="s">
        <v>173</v>
      </c>
      <c r="F360" s="149"/>
      <c r="G360" t="s">
        <v>173</v>
      </c>
      <c r="H360" s="149"/>
    </row>
    <row r="361" spans="5:8" x14ac:dyDescent="0.35">
      <c r="E361" t="s">
        <v>173</v>
      </c>
      <c r="F361" s="149"/>
      <c r="G361" t="s">
        <v>173</v>
      </c>
      <c r="H361" s="149"/>
    </row>
    <row r="362" spans="5:8" x14ac:dyDescent="0.35">
      <c r="E362" t="s">
        <v>173</v>
      </c>
      <c r="F362" s="149"/>
      <c r="G362" t="s">
        <v>173</v>
      </c>
      <c r="H362" s="149"/>
    </row>
    <row r="363" spans="5:8" x14ac:dyDescent="0.35">
      <c r="E363" t="s">
        <v>173</v>
      </c>
      <c r="F363" s="149"/>
      <c r="G363" t="s">
        <v>173</v>
      </c>
      <c r="H363" s="149"/>
    </row>
    <row r="364" spans="5:8" x14ac:dyDescent="0.35">
      <c r="E364" t="s">
        <v>173</v>
      </c>
      <c r="F364" s="149"/>
      <c r="G364" t="s">
        <v>173</v>
      </c>
      <c r="H364" s="149"/>
    </row>
    <row r="365" spans="5:8" x14ac:dyDescent="0.35">
      <c r="E365" t="s">
        <v>173</v>
      </c>
      <c r="F365" s="149"/>
      <c r="G365" t="s">
        <v>173</v>
      </c>
      <c r="H365" s="149"/>
    </row>
    <row r="366" spans="5:8" x14ac:dyDescent="0.35">
      <c r="E366" t="s">
        <v>173</v>
      </c>
      <c r="F366" s="149"/>
      <c r="G366" t="s">
        <v>173</v>
      </c>
      <c r="H366" s="149"/>
    </row>
    <row r="367" spans="5:8" x14ac:dyDescent="0.35">
      <c r="E367" t="s">
        <v>173</v>
      </c>
      <c r="F367" s="149"/>
      <c r="G367" t="s">
        <v>173</v>
      </c>
      <c r="H367" s="149"/>
    </row>
    <row r="368" spans="5:8" x14ac:dyDescent="0.35">
      <c r="E368" t="s">
        <v>173</v>
      </c>
      <c r="F368" s="149"/>
      <c r="G368" t="s">
        <v>173</v>
      </c>
      <c r="H368" s="149"/>
    </row>
    <row r="369" spans="5:8" x14ac:dyDescent="0.35">
      <c r="E369" t="s">
        <v>173</v>
      </c>
      <c r="F369" s="149"/>
      <c r="G369" t="s">
        <v>173</v>
      </c>
      <c r="H369" s="149"/>
    </row>
    <row r="370" spans="5:8" x14ac:dyDescent="0.35">
      <c r="E370" t="s">
        <v>173</v>
      </c>
      <c r="F370" s="149"/>
      <c r="G370" t="s">
        <v>173</v>
      </c>
      <c r="H370" s="149"/>
    </row>
    <row r="371" spans="5:8" x14ac:dyDescent="0.35">
      <c r="E371" t="s">
        <v>173</v>
      </c>
      <c r="F371" s="149"/>
      <c r="G371" t="s">
        <v>173</v>
      </c>
      <c r="H371" s="149"/>
    </row>
    <row r="372" spans="5:8" x14ac:dyDescent="0.35">
      <c r="E372" t="s">
        <v>173</v>
      </c>
      <c r="F372" s="149"/>
      <c r="G372" t="s">
        <v>173</v>
      </c>
      <c r="H372" s="149"/>
    </row>
    <row r="373" spans="5:8" x14ac:dyDescent="0.35">
      <c r="E373" t="s">
        <v>173</v>
      </c>
      <c r="F373" s="149"/>
      <c r="G373" t="s">
        <v>173</v>
      </c>
      <c r="H373" s="149"/>
    </row>
    <row r="374" spans="5:8" x14ac:dyDescent="0.35">
      <c r="E374" t="s">
        <v>173</v>
      </c>
      <c r="F374" s="149"/>
      <c r="G374" t="s">
        <v>173</v>
      </c>
      <c r="H374" s="149"/>
    </row>
    <row r="375" spans="5:8" x14ac:dyDescent="0.35">
      <c r="E375" t="s">
        <v>173</v>
      </c>
      <c r="F375" s="149"/>
      <c r="G375" t="s">
        <v>173</v>
      </c>
      <c r="H375" s="149"/>
    </row>
    <row r="376" spans="5:8" x14ac:dyDescent="0.35">
      <c r="E376" t="s">
        <v>173</v>
      </c>
      <c r="F376" s="149"/>
      <c r="G376" t="s">
        <v>173</v>
      </c>
      <c r="H376" s="149"/>
    </row>
    <row r="377" spans="5:8" x14ac:dyDescent="0.35">
      <c r="E377" t="s">
        <v>173</v>
      </c>
      <c r="F377" s="149"/>
      <c r="G377" t="s">
        <v>173</v>
      </c>
      <c r="H377" s="149"/>
    </row>
    <row r="378" spans="5:8" x14ac:dyDescent="0.35">
      <c r="E378" t="s">
        <v>173</v>
      </c>
      <c r="F378" s="149"/>
      <c r="G378" t="s">
        <v>173</v>
      </c>
      <c r="H378" s="149"/>
    </row>
    <row r="379" spans="5:8" x14ac:dyDescent="0.35">
      <c r="E379" t="s">
        <v>173</v>
      </c>
      <c r="F379" s="149"/>
      <c r="G379" t="s">
        <v>173</v>
      </c>
      <c r="H379" s="149"/>
    </row>
    <row r="380" spans="5:8" x14ac:dyDescent="0.35">
      <c r="E380" t="s">
        <v>173</v>
      </c>
      <c r="F380" s="149"/>
      <c r="G380" t="s">
        <v>173</v>
      </c>
      <c r="H380" s="149"/>
    </row>
    <row r="381" spans="5:8" x14ac:dyDescent="0.35">
      <c r="E381" t="s">
        <v>173</v>
      </c>
      <c r="F381" s="149"/>
      <c r="G381" t="s">
        <v>173</v>
      </c>
      <c r="H381" s="149"/>
    </row>
    <row r="382" spans="5:8" x14ac:dyDescent="0.35">
      <c r="E382" t="s">
        <v>173</v>
      </c>
      <c r="F382" s="149"/>
      <c r="G382" t="s">
        <v>173</v>
      </c>
      <c r="H382" s="149"/>
    </row>
    <row r="383" spans="5:8" x14ac:dyDescent="0.35">
      <c r="E383" t="s">
        <v>173</v>
      </c>
      <c r="F383" s="149"/>
      <c r="G383" t="s">
        <v>173</v>
      </c>
      <c r="H383" s="149"/>
    </row>
    <row r="384" spans="5:8" x14ac:dyDescent="0.35">
      <c r="E384" t="s">
        <v>173</v>
      </c>
      <c r="F384" s="149"/>
      <c r="G384" t="s">
        <v>173</v>
      </c>
      <c r="H384" s="149"/>
    </row>
    <row r="385" spans="5:8" x14ac:dyDescent="0.35">
      <c r="E385" t="s">
        <v>173</v>
      </c>
      <c r="F385" s="149"/>
      <c r="G385" t="s">
        <v>173</v>
      </c>
      <c r="H385" s="149"/>
    </row>
    <row r="386" spans="5:8" x14ac:dyDescent="0.35">
      <c r="E386" t="s">
        <v>173</v>
      </c>
      <c r="F386" s="149"/>
      <c r="G386" t="s">
        <v>173</v>
      </c>
      <c r="H386" s="149"/>
    </row>
    <row r="387" spans="5:8" x14ac:dyDescent="0.35">
      <c r="E387" t="s">
        <v>173</v>
      </c>
      <c r="F387" s="149"/>
      <c r="G387" t="s">
        <v>173</v>
      </c>
      <c r="H387" s="149"/>
    </row>
    <row r="388" spans="5:8" x14ac:dyDescent="0.35">
      <c r="E388" t="s">
        <v>173</v>
      </c>
      <c r="F388" s="149"/>
      <c r="G388" t="s">
        <v>173</v>
      </c>
      <c r="H388" s="149"/>
    </row>
    <row r="389" spans="5:8" x14ac:dyDescent="0.35">
      <c r="E389" t="s">
        <v>173</v>
      </c>
      <c r="F389" s="149"/>
      <c r="G389" t="s">
        <v>173</v>
      </c>
      <c r="H389" s="149"/>
    </row>
    <row r="390" spans="5:8" x14ac:dyDescent="0.35">
      <c r="E390" t="s">
        <v>173</v>
      </c>
      <c r="F390" s="149"/>
      <c r="G390" t="s">
        <v>173</v>
      </c>
      <c r="H390" s="149"/>
    </row>
    <row r="391" spans="5:8" x14ac:dyDescent="0.35">
      <c r="E391" t="s">
        <v>173</v>
      </c>
      <c r="F391" s="149"/>
      <c r="G391" t="s">
        <v>173</v>
      </c>
      <c r="H391" s="149"/>
    </row>
    <row r="392" spans="5:8" x14ac:dyDescent="0.35">
      <c r="E392" t="s">
        <v>173</v>
      </c>
      <c r="F392" s="149"/>
      <c r="G392" t="s">
        <v>173</v>
      </c>
      <c r="H392" s="149"/>
    </row>
    <row r="393" spans="5:8" x14ac:dyDescent="0.35">
      <c r="E393" t="s">
        <v>173</v>
      </c>
      <c r="F393" s="149"/>
      <c r="G393" t="s">
        <v>173</v>
      </c>
      <c r="H393" s="149"/>
    </row>
    <row r="394" spans="5:8" x14ac:dyDescent="0.35">
      <c r="E394" t="s">
        <v>173</v>
      </c>
      <c r="F394" s="149"/>
      <c r="G394" t="s">
        <v>173</v>
      </c>
      <c r="H394" s="149"/>
    </row>
    <row r="395" spans="5:8" x14ac:dyDescent="0.35">
      <c r="E395" t="s">
        <v>173</v>
      </c>
      <c r="F395" s="149"/>
      <c r="G395" t="s">
        <v>173</v>
      </c>
      <c r="H395" s="149"/>
    </row>
    <row r="396" spans="5:8" x14ac:dyDescent="0.35">
      <c r="E396" t="s">
        <v>173</v>
      </c>
      <c r="F396" s="149"/>
      <c r="G396" t="s">
        <v>173</v>
      </c>
      <c r="H396" s="149"/>
    </row>
    <row r="397" spans="5:8" x14ac:dyDescent="0.35">
      <c r="E397" t="s">
        <v>173</v>
      </c>
      <c r="F397" s="149"/>
      <c r="G397" t="s">
        <v>173</v>
      </c>
      <c r="H397" s="149"/>
    </row>
    <row r="398" spans="5:8" x14ac:dyDescent="0.35">
      <c r="E398" t="s">
        <v>173</v>
      </c>
      <c r="F398" s="149"/>
      <c r="G398" t="s">
        <v>173</v>
      </c>
      <c r="H398" s="149"/>
    </row>
    <row r="399" spans="5:8" x14ac:dyDescent="0.35">
      <c r="E399" t="s">
        <v>173</v>
      </c>
      <c r="F399" s="149"/>
      <c r="G399" t="s">
        <v>173</v>
      </c>
      <c r="H399" s="149"/>
    </row>
    <row r="400" spans="5:8" x14ac:dyDescent="0.35">
      <c r="E400" t="s">
        <v>173</v>
      </c>
      <c r="F400" s="149"/>
      <c r="G400" t="s">
        <v>173</v>
      </c>
      <c r="H400" s="149"/>
    </row>
    <row r="401" spans="5:8" x14ac:dyDescent="0.35">
      <c r="E401" t="s">
        <v>173</v>
      </c>
      <c r="F401" s="149"/>
      <c r="G401" t="s">
        <v>173</v>
      </c>
      <c r="H401" s="149"/>
    </row>
    <row r="402" spans="5:8" x14ac:dyDescent="0.35">
      <c r="E402" t="s">
        <v>173</v>
      </c>
      <c r="F402" s="149"/>
      <c r="G402" t="s">
        <v>173</v>
      </c>
      <c r="H402" s="149"/>
    </row>
    <row r="403" spans="5:8" x14ac:dyDescent="0.35">
      <c r="E403" t="s">
        <v>173</v>
      </c>
      <c r="F403" s="149"/>
      <c r="G403" t="s">
        <v>173</v>
      </c>
      <c r="H403" s="149"/>
    </row>
    <row r="404" spans="5:8" x14ac:dyDescent="0.35">
      <c r="E404" t="s">
        <v>173</v>
      </c>
      <c r="F404" s="149"/>
      <c r="G404" t="s">
        <v>173</v>
      </c>
      <c r="H404" s="149"/>
    </row>
    <row r="405" spans="5:8" x14ac:dyDescent="0.35">
      <c r="E405" t="s">
        <v>173</v>
      </c>
      <c r="F405" s="149"/>
      <c r="G405" t="s">
        <v>173</v>
      </c>
      <c r="H405" s="149"/>
    </row>
    <row r="406" spans="5:8" x14ac:dyDescent="0.35">
      <c r="E406" t="s">
        <v>173</v>
      </c>
      <c r="F406" s="149"/>
      <c r="G406" t="s">
        <v>173</v>
      </c>
      <c r="H406" s="149"/>
    </row>
    <row r="407" spans="5:8" x14ac:dyDescent="0.35">
      <c r="E407" t="s">
        <v>173</v>
      </c>
      <c r="F407" s="149"/>
      <c r="G407" t="s">
        <v>173</v>
      </c>
      <c r="H407" s="149"/>
    </row>
    <row r="408" spans="5:8" x14ac:dyDescent="0.35">
      <c r="E408" t="s">
        <v>173</v>
      </c>
      <c r="F408" s="149"/>
      <c r="G408" t="s">
        <v>173</v>
      </c>
      <c r="H408" s="149"/>
    </row>
    <row r="409" spans="5:8" x14ac:dyDescent="0.35">
      <c r="E409" t="s">
        <v>173</v>
      </c>
      <c r="F409" s="149"/>
      <c r="G409" t="s">
        <v>173</v>
      </c>
      <c r="H409" s="149"/>
    </row>
    <row r="410" spans="5:8" x14ac:dyDescent="0.35">
      <c r="E410" t="s">
        <v>173</v>
      </c>
      <c r="F410" s="149"/>
      <c r="G410" t="s">
        <v>173</v>
      </c>
      <c r="H410" s="149"/>
    </row>
    <row r="411" spans="5:8" x14ac:dyDescent="0.35">
      <c r="E411" t="s">
        <v>173</v>
      </c>
      <c r="F411" s="149"/>
      <c r="G411" t="s">
        <v>173</v>
      </c>
      <c r="H411" s="149"/>
    </row>
    <row r="412" spans="5:8" x14ac:dyDescent="0.35">
      <c r="E412" t="s">
        <v>173</v>
      </c>
      <c r="F412" s="149"/>
      <c r="G412" t="s">
        <v>173</v>
      </c>
      <c r="H412" s="149"/>
    </row>
    <row r="413" spans="5:8" x14ac:dyDescent="0.35">
      <c r="E413" t="s">
        <v>173</v>
      </c>
      <c r="F413" s="149"/>
      <c r="G413" t="s">
        <v>173</v>
      </c>
      <c r="H413" s="149"/>
    </row>
    <row r="414" spans="5:8" x14ac:dyDescent="0.35">
      <c r="E414" t="s">
        <v>173</v>
      </c>
      <c r="F414" s="149"/>
      <c r="G414" t="s">
        <v>173</v>
      </c>
      <c r="H414" s="149"/>
    </row>
    <row r="415" spans="5:8" x14ac:dyDescent="0.35">
      <c r="E415" t="s">
        <v>173</v>
      </c>
      <c r="F415" s="149"/>
      <c r="G415" t="s">
        <v>173</v>
      </c>
      <c r="H415" s="149"/>
    </row>
    <row r="416" spans="5:8" x14ac:dyDescent="0.35">
      <c r="E416" t="s">
        <v>173</v>
      </c>
      <c r="F416" s="149"/>
      <c r="G416" t="s">
        <v>173</v>
      </c>
      <c r="H416" s="149"/>
    </row>
    <row r="417" spans="5:8" x14ac:dyDescent="0.35">
      <c r="E417" t="s">
        <v>173</v>
      </c>
      <c r="F417" s="149"/>
      <c r="G417" t="s">
        <v>173</v>
      </c>
      <c r="H417" s="149"/>
    </row>
    <row r="418" spans="5:8" x14ac:dyDescent="0.35">
      <c r="E418" t="s">
        <v>173</v>
      </c>
      <c r="F418" s="149"/>
      <c r="G418" t="s">
        <v>173</v>
      </c>
      <c r="H418" s="149"/>
    </row>
    <row r="419" spans="5:8" x14ac:dyDescent="0.35">
      <c r="E419" t="s">
        <v>173</v>
      </c>
      <c r="F419" s="149"/>
      <c r="G419" t="s">
        <v>173</v>
      </c>
      <c r="H419" s="149"/>
    </row>
    <row r="420" spans="5:8" x14ac:dyDescent="0.35">
      <c r="E420" t="s">
        <v>173</v>
      </c>
      <c r="F420" s="149"/>
      <c r="G420" t="s">
        <v>173</v>
      </c>
      <c r="H420" s="149"/>
    </row>
    <row r="421" spans="5:8" x14ac:dyDescent="0.35">
      <c r="E421" t="s">
        <v>173</v>
      </c>
      <c r="F421" s="149"/>
      <c r="G421" t="s">
        <v>173</v>
      </c>
      <c r="H421" s="149"/>
    </row>
    <row r="422" spans="5:8" x14ac:dyDescent="0.35">
      <c r="E422" t="s">
        <v>173</v>
      </c>
      <c r="F422" s="149"/>
      <c r="G422" t="s">
        <v>173</v>
      </c>
      <c r="H422" s="149"/>
    </row>
    <row r="423" spans="5:8" x14ac:dyDescent="0.35">
      <c r="E423" t="s">
        <v>173</v>
      </c>
      <c r="F423" s="149"/>
      <c r="G423" t="s">
        <v>173</v>
      </c>
      <c r="H423" s="149"/>
    </row>
    <row r="424" spans="5:8" x14ac:dyDescent="0.35">
      <c r="E424" t="s">
        <v>173</v>
      </c>
      <c r="F424" s="149"/>
      <c r="G424" t="s">
        <v>173</v>
      </c>
      <c r="H424" s="149"/>
    </row>
    <row r="425" spans="5:8" x14ac:dyDescent="0.35">
      <c r="E425" t="s">
        <v>173</v>
      </c>
      <c r="F425" s="149"/>
      <c r="G425" t="s">
        <v>173</v>
      </c>
      <c r="H425" s="149"/>
    </row>
    <row r="426" spans="5:8" x14ac:dyDescent="0.35">
      <c r="E426" t="s">
        <v>173</v>
      </c>
      <c r="F426" s="149"/>
      <c r="G426" t="s">
        <v>173</v>
      </c>
      <c r="H426" s="149"/>
    </row>
    <row r="427" spans="5:8" x14ac:dyDescent="0.35">
      <c r="E427" t="s">
        <v>173</v>
      </c>
      <c r="F427" s="149"/>
      <c r="G427" t="s">
        <v>173</v>
      </c>
      <c r="H427" s="149"/>
    </row>
    <row r="428" spans="5:8" x14ac:dyDescent="0.35">
      <c r="E428" t="s">
        <v>173</v>
      </c>
      <c r="F428" s="149"/>
      <c r="G428" t="s">
        <v>173</v>
      </c>
      <c r="H428" s="149"/>
    </row>
    <row r="429" spans="5:8" x14ac:dyDescent="0.35">
      <c r="E429" t="s">
        <v>173</v>
      </c>
      <c r="F429" s="149"/>
      <c r="G429" t="s">
        <v>173</v>
      </c>
      <c r="H429" s="149"/>
    </row>
    <row r="430" spans="5:8" x14ac:dyDescent="0.35">
      <c r="E430" t="s">
        <v>173</v>
      </c>
      <c r="F430" s="149"/>
      <c r="G430" t="s">
        <v>173</v>
      </c>
      <c r="H430" s="149"/>
    </row>
    <row r="431" spans="5:8" x14ac:dyDescent="0.35">
      <c r="E431" t="s">
        <v>173</v>
      </c>
      <c r="F431" s="149"/>
      <c r="G431" t="s">
        <v>173</v>
      </c>
      <c r="H431" s="149"/>
    </row>
    <row r="432" spans="5:8" x14ac:dyDescent="0.35">
      <c r="E432" t="s">
        <v>173</v>
      </c>
      <c r="F432" s="149"/>
      <c r="G432" t="s">
        <v>173</v>
      </c>
      <c r="H432" s="149"/>
    </row>
    <row r="433" spans="5:8" x14ac:dyDescent="0.35">
      <c r="E433" t="s">
        <v>173</v>
      </c>
      <c r="F433" s="149"/>
      <c r="G433" t="s">
        <v>173</v>
      </c>
      <c r="H433" s="149"/>
    </row>
    <row r="434" spans="5:8" x14ac:dyDescent="0.35">
      <c r="E434" t="s">
        <v>173</v>
      </c>
      <c r="F434" s="149"/>
      <c r="G434" t="s">
        <v>173</v>
      </c>
      <c r="H434" s="149"/>
    </row>
    <row r="435" spans="5:8" x14ac:dyDescent="0.35">
      <c r="E435" t="s">
        <v>173</v>
      </c>
      <c r="F435" s="149"/>
      <c r="G435" t="s">
        <v>173</v>
      </c>
      <c r="H435" s="149"/>
    </row>
    <row r="436" spans="5:8" x14ac:dyDescent="0.35">
      <c r="E436" t="s">
        <v>173</v>
      </c>
      <c r="F436" s="149"/>
      <c r="G436" t="s">
        <v>173</v>
      </c>
      <c r="H436" s="149"/>
    </row>
    <row r="437" spans="5:8" x14ac:dyDescent="0.35">
      <c r="E437" t="s">
        <v>173</v>
      </c>
      <c r="F437" s="149"/>
      <c r="G437" t="s">
        <v>173</v>
      </c>
      <c r="H437" s="149"/>
    </row>
    <row r="438" spans="5:8" x14ac:dyDescent="0.35">
      <c r="E438" t="s">
        <v>173</v>
      </c>
      <c r="F438" s="149"/>
      <c r="G438" t="s">
        <v>173</v>
      </c>
      <c r="H438" s="149"/>
    </row>
    <row r="439" spans="5:8" x14ac:dyDescent="0.35">
      <c r="E439" t="s">
        <v>173</v>
      </c>
      <c r="F439" s="149"/>
      <c r="G439" t="s">
        <v>173</v>
      </c>
      <c r="H439" s="149"/>
    </row>
    <row r="440" spans="5:8" x14ac:dyDescent="0.35">
      <c r="E440" t="s">
        <v>173</v>
      </c>
      <c r="F440" s="149"/>
      <c r="G440" t="s">
        <v>173</v>
      </c>
      <c r="H440" s="149"/>
    </row>
    <row r="441" spans="5:8" x14ac:dyDescent="0.35">
      <c r="E441" t="s">
        <v>173</v>
      </c>
      <c r="F441" s="149"/>
      <c r="G441" t="s">
        <v>173</v>
      </c>
      <c r="H441" s="149"/>
    </row>
    <row r="442" spans="5:8" x14ac:dyDescent="0.35">
      <c r="E442" t="s">
        <v>173</v>
      </c>
      <c r="F442" s="149"/>
      <c r="G442" t="s">
        <v>173</v>
      </c>
      <c r="H442" s="149"/>
    </row>
    <row r="443" spans="5:8" x14ac:dyDescent="0.35">
      <c r="E443" t="s">
        <v>173</v>
      </c>
      <c r="F443" s="149"/>
      <c r="G443" t="s">
        <v>173</v>
      </c>
      <c r="H443" s="149"/>
    </row>
    <row r="444" spans="5:8" x14ac:dyDescent="0.35">
      <c r="E444" t="s">
        <v>173</v>
      </c>
      <c r="F444" s="149"/>
      <c r="G444" t="s">
        <v>173</v>
      </c>
      <c r="H444" s="149"/>
    </row>
    <row r="445" spans="5:8" x14ac:dyDescent="0.35">
      <c r="E445" t="s">
        <v>173</v>
      </c>
      <c r="F445" s="149"/>
      <c r="G445" t="s">
        <v>173</v>
      </c>
      <c r="H445" s="149"/>
    </row>
    <row r="446" spans="5:8" x14ac:dyDescent="0.35">
      <c r="E446" t="s">
        <v>173</v>
      </c>
      <c r="F446" s="149"/>
      <c r="G446" t="s">
        <v>173</v>
      </c>
      <c r="H446" s="149"/>
    </row>
    <row r="447" spans="5:8" x14ac:dyDescent="0.35">
      <c r="E447" t="s">
        <v>173</v>
      </c>
      <c r="F447" s="149"/>
      <c r="G447" t="s">
        <v>173</v>
      </c>
      <c r="H447" s="149"/>
    </row>
    <row r="448" spans="5:8" x14ac:dyDescent="0.35">
      <c r="E448" t="s">
        <v>173</v>
      </c>
      <c r="F448" s="149"/>
      <c r="G448" t="s">
        <v>173</v>
      </c>
      <c r="H448" s="149"/>
    </row>
    <row r="449" spans="5:8" x14ac:dyDescent="0.35">
      <c r="E449" t="s">
        <v>173</v>
      </c>
      <c r="F449" s="149"/>
      <c r="G449" t="s">
        <v>173</v>
      </c>
      <c r="H449" s="149"/>
    </row>
    <row r="450" spans="5:8" x14ac:dyDescent="0.35">
      <c r="E450" t="s">
        <v>173</v>
      </c>
      <c r="F450" s="149"/>
      <c r="G450" t="s">
        <v>173</v>
      </c>
      <c r="H450" s="149"/>
    </row>
    <row r="451" spans="5:8" x14ac:dyDescent="0.35">
      <c r="E451" t="s">
        <v>173</v>
      </c>
      <c r="F451" s="149"/>
      <c r="G451" t="s">
        <v>173</v>
      </c>
      <c r="H451" s="149"/>
    </row>
    <row r="452" spans="5:8" x14ac:dyDescent="0.35">
      <c r="E452" t="s">
        <v>173</v>
      </c>
      <c r="F452" s="149"/>
      <c r="G452" t="s">
        <v>173</v>
      </c>
      <c r="H452" s="149"/>
    </row>
    <row r="453" spans="5:8" x14ac:dyDescent="0.35">
      <c r="E453" t="s">
        <v>173</v>
      </c>
      <c r="F453" s="149"/>
      <c r="G453" t="s">
        <v>173</v>
      </c>
      <c r="H453" s="149"/>
    </row>
    <row r="454" spans="5:8" x14ac:dyDescent="0.35">
      <c r="E454" t="s">
        <v>173</v>
      </c>
      <c r="F454" s="149"/>
      <c r="G454" t="s">
        <v>173</v>
      </c>
      <c r="H454" s="149"/>
    </row>
    <row r="455" spans="5:8" x14ac:dyDescent="0.35">
      <c r="E455" t="s">
        <v>173</v>
      </c>
      <c r="F455" s="149"/>
      <c r="G455" t="s">
        <v>173</v>
      </c>
      <c r="H455" s="149"/>
    </row>
    <row r="456" spans="5:8" x14ac:dyDescent="0.35">
      <c r="E456" t="s">
        <v>173</v>
      </c>
      <c r="F456" s="149"/>
      <c r="G456" t="s">
        <v>173</v>
      </c>
      <c r="H456" s="149"/>
    </row>
    <row r="457" spans="5:8" x14ac:dyDescent="0.35">
      <c r="E457" t="s">
        <v>173</v>
      </c>
      <c r="F457" s="149"/>
      <c r="G457" t="s">
        <v>173</v>
      </c>
      <c r="H457" s="149"/>
    </row>
    <row r="458" spans="5:8" x14ac:dyDescent="0.35">
      <c r="E458" t="s">
        <v>173</v>
      </c>
      <c r="F458" s="149"/>
      <c r="G458" t="s">
        <v>173</v>
      </c>
      <c r="H458" s="149"/>
    </row>
    <row r="459" spans="5:8" x14ac:dyDescent="0.35">
      <c r="E459" t="s">
        <v>173</v>
      </c>
      <c r="F459" s="149"/>
      <c r="G459" t="s">
        <v>173</v>
      </c>
      <c r="H459" s="149"/>
    </row>
    <row r="460" spans="5:8" x14ac:dyDescent="0.35">
      <c r="E460" t="s">
        <v>173</v>
      </c>
      <c r="F460" s="149"/>
      <c r="G460" t="s">
        <v>173</v>
      </c>
      <c r="H460" s="149"/>
    </row>
    <row r="461" spans="5:8" x14ac:dyDescent="0.35">
      <c r="E461" t="s">
        <v>173</v>
      </c>
      <c r="F461" s="149"/>
      <c r="G461" t="s">
        <v>173</v>
      </c>
      <c r="H461" s="149"/>
    </row>
    <row r="462" spans="5:8" x14ac:dyDescent="0.35">
      <c r="E462" t="s">
        <v>173</v>
      </c>
      <c r="F462" s="149"/>
      <c r="G462" t="s">
        <v>173</v>
      </c>
      <c r="H462" s="149"/>
    </row>
    <row r="463" spans="5:8" x14ac:dyDescent="0.35">
      <c r="E463" t="s">
        <v>173</v>
      </c>
      <c r="F463" s="149"/>
      <c r="G463" t="s">
        <v>173</v>
      </c>
      <c r="H463" s="149"/>
    </row>
    <row r="464" spans="5:8" x14ac:dyDescent="0.35">
      <c r="E464" t="s">
        <v>173</v>
      </c>
      <c r="F464" s="149"/>
      <c r="G464" t="s">
        <v>173</v>
      </c>
      <c r="H464" s="149"/>
    </row>
    <row r="465" spans="5:8" x14ac:dyDescent="0.35">
      <c r="E465" t="s">
        <v>173</v>
      </c>
      <c r="F465" s="149"/>
      <c r="G465" t="s">
        <v>173</v>
      </c>
      <c r="H465" s="149"/>
    </row>
    <row r="466" spans="5:8" x14ac:dyDescent="0.35">
      <c r="E466" t="s">
        <v>173</v>
      </c>
      <c r="F466" s="149"/>
      <c r="G466" t="s">
        <v>173</v>
      </c>
      <c r="H466" s="149"/>
    </row>
    <row r="467" spans="5:8" x14ac:dyDescent="0.35">
      <c r="E467" t="s">
        <v>173</v>
      </c>
      <c r="F467" s="149"/>
      <c r="G467" t="s">
        <v>173</v>
      </c>
      <c r="H467" s="149"/>
    </row>
    <row r="468" spans="5:8" x14ac:dyDescent="0.35">
      <c r="E468" t="s">
        <v>173</v>
      </c>
      <c r="F468" s="149"/>
      <c r="G468" t="s">
        <v>173</v>
      </c>
      <c r="H468" s="149"/>
    </row>
    <row r="469" spans="5:8" x14ac:dyDescent="0.35">
      <c r="E469" t="s">
        <v>173</v>
      </c>
      <c r="F469" s="149"/>
      <c r="G469" t="s">
        <v>173</v>
      </c>
      <c r="H469" s="149"/>
    </row>
    <row r="470" spans="5:8" x14ac:dyDescent="0.35">
      <c r="E470" t="s">
        <v>173</v>
      </c>
      <c r="F470" s="149"/>
      <c r="G470" t="s">
        <v>173</v>
      </c>
      <c r="H470" s="149"/>
    </row>
    <row r="471" spans="5:8" x14ac:dyDescent="0.35">
      <c r="E471" t="s">
        <v>173</v>
      </c>
      <c r="F471" s="149"/>
      <c r="G471" t="s">
        <v>173</v>
      </c>
      <c r="H471" s="149"/>
    </row>
    <row r="472" spans="5:8" x14ac:dyDescent="0.35">
      <c r="E472" t="s">
        <v>173</v>
      </c>
      <c r="F472" s="149"/>
      <c r="G472" t="s">
        <v>173</v>
      </c>
      <c r="H472" s="149"/>
    </row>
    <row r="473" spans="5:8" x14ac:dyDescent="0.35">
      <c r="E473" t="s">
        <v>173</v>
      </c>
      <c r="F473" s="149"/>
      <c r="G473" t="s">
        <v>173</v>
      </c>
      <c r="H473" s="149"/>
    </row>
    <row r="474" spans="5:8" x14ac:dyDescent="0.35">
      <c r="E474" t="s">
        <v>173</v>
      </c>
      <c r="F474" s="149"/>
      <c r="G474" t="s">
        <v>173</v>
      </c>
      <c r="H474" s="149"/>
    </row>
    <row r="475" spans="5:8" x14ac:dyDescent="0.35">
      <c r="E475" t="s">
        <v>173</v>
      </c>
      <c r="F475" s="149"/>
      <c r="G475" t="s">
        <v>173</v>
      </c>
      <c r="H475" s="149"/>
    </row>
    <row r="476" spans="5:8" x14ac:dyDescent="0.35">
      <c r="E476" t="s">
        <v>173</v>
      </c>
      <c r="F476" s="149"/>
      <c r="G476" t="s">
        <v>173</v>
      </c>
      <c r="H476" s="149"/>
    </row>
    <row r="477" spans="5:8" x14ac:dyDescent="0.35">
      <c r="E477" t="s">
        <v>173</v>
      </c>
      <c r="F477" s="149"/>
      <c r="G477" t="s">
        <v>173</v>
      </c>
      <c r="H477" s="149"/>
    </row>
    <row r="478" spans="5:8" x14ac:dyDescent="0.35">
      <c r="E478" t="s">
        <v>173</v>
      </c>
      <c r="F478" s="149"/>
      <c r="G478" t="s">
        <v>173</v>
      </c>
      <c r="H478" s="149"/>
    </row>
    <row r="479" spans="5:8" x14ac:dyDescent="0.35">
      <c r="E479" t="s">
        <v>173</v>
      </c>
      <c r="F479" s="149"/>
      <c r="G479" t="s">
        <v>173</v>
      </c>
      <c r="H479" s="149"/>
    </row>
    <row r="480" spans="5:8" x14ac:dyDescent="0.35">
      <c r="E480" t="s">
        <v>173</v>
      </c>
      <c r="F480" s="149"/>
      <c r="G480" t="s">
        <v>173</v>
      </c>
      <c r="H480" s="149"/>
    </row>
    <row r="481" spans="5:8" x14ac:dyDescent="0.35">
      <c r="E481" t="s">
        <v>173</v>
      </c>
      <c r="F481" s="149"/>
      <c r="G481" t="s">
        <v>173</v>
      </c>
      <c r="H481" s="149"/>
    </row>
    <row r="482" spans="5:8" x14ac:dyDescent="0.35">
      <c r="E482" t="s">
        <v>173</v>
      </c>
      <c r="F482" s="149"/>
      <c r="G482" t="s">
        <v>173</v>
      </c>
      <c r="H482" s="149"/>
    </row>
    <row r="483" spans="5:8" x14ac:dyDescent="0.35">
      <c r="E483" t="s">
        <v>173</v>
      </c>
      <c r="F483" s="149"/>
      <c r="G483" t="s">
        <v>173</v>
      </c>
      <c r="H483" s="149"/>
    </row>
    <row r="484" spans="5:8" x14ac:dyDescent="0.35">
      <c r="E484" t="s">
        <v>173</v>
      </c>
      <c r="F484" s="149"/>
      <c r="G484" t="s">
        <v>173</v>
      </c>
      <c r="H484" s="149"/>
    </row>
    <row r="485" spans="5:8" x14ac:dyDescent="0.35">
      <c r="E485" t="s">
        <v>173</v>
      </c>
      <c r="F485" s="149"/>
      <c r="G485" t="s">
        <v>173</v>
      </c>
      <c r="H485" s="149"/>
    </row>
    <row r="486" spans="5:8" x14ac:dyDescent="0.35">
      <c r="E486" t="s">
        <v>173</v>
      </c>
      <c r="F486" s="149"/>
      <c r="G486" t="s">
        <v>173</v>
      </c>
      <c r="H486" s="149"/>
    </row>
    <row r="487" spans="5:8" x14ac:dyDescent="0.35">
      <c r="E487" t="s">
        <v>173</v>
      </c>
      <c r="F487" s="149"/>
      <c r="G487" t="s">
        <v>173</v>
      </c>
      <c r="H487" s="149"/>
    </row>
    <row r="488" spans="5:8" x14ac:dyDescent="0.35">
      <c r="E488" t="s">
        <v>173</v>
      </c>
      <c r="F488" s="149"/>
      <c r="G488" t="s">
        <v>173</v>
      </c>
      <c r="H488" s="149"/>
    </row>
    <row r="489" spans="5:8" x14ac:dyDescent="0.35">
      <c r="E489" t="s">
        <v>173</v>
      </c>
      <c r="F489" s="149"/>
      <c r="G489" t="s">
        <v>173</v>
      </c>
      <c r="H489" s="149"/>
    </row>
    <row r="490" spans="5:8" x14ac:dyDescent="0.35">
      <c r="E490" t="s">
        <v>173</v>
      </c>
      <c r="F490" s="149"/>
      <c r="G490" t="s">
        <v>173</v>
      </c>
      <c r="H490" s="149"/>
    </row>
    <row r="491" spans="5:8" x14ac:dyDescent="0.35">
      <c r="E491" t="s">
        <v>173</v>
      </c>
      <c r="F491" s="149"/>
      <c r="G491" t="s">
        <v>173</v>
      </c>
      <c r="H491" s="149"/>
    </row>
    <row r="492" spans="5:8" x14ac:dyDescent="0.35">
      <c r="E492" t="s">
        <v>173</v>
      </c>
      <c r="F492" s="149"/>
      <c r="G492" t="s">
        <v>173</v>
      </c>
      <c r="H492" s="149"/>
    </row>
    <row r="493" spans="5:8" x14ac:dyDescent="0.35">
      <c r="E493" t="s">
        <v>173</v>
      </c>
      <c r="F493" s="149"/>
      <c r="G493" t="s">
        <v>173</v>
      </c>
      <c r="H493" s="149"/>
    </row>
    <row r="494" spans="5:8" x14ac:dyDescent="0.35">
      <c r="E494" t="s">
        <v>173</v>
      </c>
      <c r="F494" s="149"/>
      <c r="G494" t="s">
        <v>173</v>
      </c>
      <c r="H494" s="149"/>
    </row>
    <row r="495" spans="5:8" x14ac:dyDescent="0.35">
      <c r="E495" t="s">
        <v>173</v>
      </c>
      <c r="F495" s="149"/>
      <c r="G495" t="s">
        <v>173</v>
      </c>
      <c r="H495" s="149"/>
    </row>
    <row r="496" spans="5:8" x14ac:dyDescent="0.35">
      <c r="E496" t="s">
        <v>173</v>
      </c>
      <c r="F496" s="149"/>
      <c r="G496" t="s">
        <v>173</v>
      </c>
      <c r="H496" s="149"/>
    </row>
    <row r="497" spans="5:8" x14ac:dyDescent="0.35">
      <c r="E497" t="s">
        <v>173</v>
      </c>
      <c r="F497" s="149"/>
      <c r="G497" t="s">
        <v>173</v>
      </c>
      <c r="H497" s="149"/>
    </row>
    <row r="498" spans="5:8" x14ac:dyDescent="0.35">
      <c r="E498" t="s">
        <v>173</v>
      </c>
      <c r="F498" s="149"/>
      <c r="G498" t="s">
        <v>173</v>
      </c>
      <c r="H498" s="149"/>
    </row>
    <row r="499" spans="5:8" x14ac:dyDescent="0.35">
      <c r="E499" t="s">
        <v>173</v>
      </c>
      <c r="F499" s="149"/>
      <c r="G499" t="s">
        <v>173</v>
      </c>
      <c r="H499" s="149"/>
    </row>
    <row r="500" spans="5:8" x14ac:dyDescent="0.35">
      <c r="E500" t="s">
        <v>173</v>
      </c>
      <c r="F500" s="149"/>
      <c r="G500" t="s">
        <v>173</v>
      </c>
      <c r="H500" s="149"/>
    </row>
    <row r="501" spans="5:8" x14ac:dyDescent="0.35">
      <c r="E501" t="s">
        <v>173</v>
      </c>
      <c r="F501" s="149"/>
      <c r="G501" t="s">
        <v>173</v>
      </c>
      <c r="H501" s="149"/>
    </row>
    <row r="502" spans="5:8" x14ac:dyDescent="0.35">
      <c r="E502" t="s">
        <v>173</v>
      </c>
      <c r="F502" s="149"/>
      <c r="G502" t="s">
        <v>173</v>
      </c>
      <c r="H502" s="149"/>
    </row>
    <row r="503" spans="5:8" x14ac:dyDescent="0.35">
      <c r="E503" t="s">
        <v>173</v>
      </c>
      <c r="F503" s="149"/>
      <c r="G503" t="s">
        <v>173</v>
      </c>
      <c r="H503" s="149"/>
    </row>
    <row r="504" spans="5:8" x14ac:dyDescent="0.35">
      <c r="E504" t="s">
        <v>173</v>
      </c>
      <c r="F504" s="149"/>
      <c r="G504" t="s">
        <v>173</v>
      </c>
      <c r="H504" s="149"/>
    </row>
    <row r="505" spans="5:8" x14ac:dyDescent="0.35">
      <c r="E505" t="s">
        <v>173</v>
      </c>
      <c r="F505" s="149"/>
      <c r="G505" t="s">
        <v>173</v>
      </c>
      <c r="H505" s="149"/>
    </row>
    <row r="506" spans="5:8" x14ac:dyDescent="0.35">
      <c r="E506" t="s">
        <v>173</v>
      </c>
      <c r="F506" s="149"/>
      <c r="G506" t="s">
        <v>173</v>
      </c>
      <c r="H506" s="149"/>
    </row>
    <row r="507" spans="5:8" x14ac:dyDescent="0.35">
      <c r="E507" t="s">
        <v>173</v>
      </c>
      <c r="F507" s="149"/>
      <c r="G507" t="s">
        <v>173</v>
      </c>
      <c r="H507" s="149"/>
    </row>
    <row r="508" spans="5:8" x14ac:dyDescent="0.35">
      <c r="E508" t="s">
        <v>173</v>
      </c>
      <c r="F508" s="149"/>
      <c r="G508" t="s">
        <v>173</v>
      </c>
      <c r="H508" s="149"/>
    </row>
    <row r="509" spans="5:8" x14ac:dyDescent="0.35">
      <c r="E509" t="s">
        <v>173</v>
      </c>
      <c r="F509" s="149"/>
      <c r="G509" t="s">
        <v>173</v>
      </c>
      <c r="H509" s="149"/>
    </row>
    <row r="510" spans="5:8" x14ac:dyDescent="0.35">
      <c r="E510" t="s">
        <v>173</v>
      </c>
      <c r="F510" s="149"/>
      <c r="G510" t="s">
        <v>173</v>
      </c>
      <c r="H510" s="149"/>
    </row>
    <row r="511" spans="5:8" x14ac:dyDescent="0.35">
      <c r="E511" t="s">
        <v>173</v>
      </c>
      <c r="F511" s="149"/>
      <c r="G511" t="s">
        <v>173</v>
      </c>
      <c r="H511" s="149"/>
    </row>
    <row r="512" spans="5:8" x14ac:dyDescent="0.35">
      <c r="E512" t="s">
        <v>173</v>
      </c>
      <c r="F512" s="149"/>
      <c r="G512" t="s">
        <v>173</v>
      </c>
      <c r="H512" s="149"/>
    </row>
    <row r="513" spans="5:8" x14ac:dyDescent="0.35">
      <c r="E513" t="s">
        <v>173</v>
      </c>
      <c r="F513" s="149"/>
      <c r="G513" t="s">
        <v>173</v>
      </c>
      <c r="H513" s="149"/>
    </row>
    <row r="514" spans="5:8" x14ac:dyDescent="0.35">
      <c r="E514" t="s">
        <v>173</v>
      </c>
      <c r="F514" s="149"/>
      <c r="G514" t="s">
        <v>173</v>
      </c>
      <c r="H514" s="149"/>
    </row>
    <row r="515" spans="5:8" x14ac:dyDescent="0.35">
      <c r="E515" t="s">
        <v>173</v>
      </c>
      <c r="F515" s="149"/>
      <c r="G515" t="s">
        <v>173</v>
      </c>
      <c r="H515" s="149"/>
    </row>
    <row r="516" spans="5:8" x14ac:dyDescent="0.35">
      <c r="E516" t="s">
        <v>173</v>
      </c>
      <c r="F516" s="149"/>
      <c r="G516" t="s">
        <v>173</v>
      </c>
      <c r="H516" s="149"/>
    </row>
    <row r="517" spans="5:8" x14ac:dyDescent="0.35">
      <c r="E517" t="s">
        <v>173</v>
      </c>
      <c r="F517" s="149"/>
      <c r="G517" t="s">
        <v>173</v>
      </c>
      <c r="H517" s="149"/>
    </row>
    <row r="518" spans="5:8" x14ac:dyDescent="0.35">
      <c r="E518" t="s">
        <v>173</v>
      </c>
      <c r="F518" s="149"/>
      <c r="G518" t="s">
        <v>173</v>
      </c>
      <c r="H518" s="149"/>
    </row>
    <row r="519" spans="5:8" x14ac:dyDescent="0.35">
      <c r="E519" t="s">
        <v>173</v>
      </c>
      <c r="F519" s="149"/>
      <c r="G519" t="s">
        <v>173</v>
      </c>
      <c r="H519" s="149"/>
    </row>
    <row r="520" spans="5:8" x14ac:dyDescent="0.35">
      <c r="E520" t="s">
        <v>173</v>
      </c>
      <c r="F520" s="149"/>
      <c r="G520" t="s">
        <v>173</v>
      </c>
      <c r="H520" s="149"/>
    </row>
    <row r="521" spans="5:8" x14ac:dyDescent="0.35">
      <c r="E521" t="s">
        <v>173</v>
      </c>
      <c r="F521" s="149"/>
      <c r="G521" t="s">
        <v>173</v>
      </c>
      <c r="H521" s="149"/>
    </row>
    <row r="522" spans="5:8" x14ac:dyDescent="0.35">
      <c r="E522" t="s">
        <v>173</v>
      </c>
      <c r="F522" s="149"/>
      <c r="G522" t="s">
        <v>173</v>
      </c>
      <c r="H522" s="149"/>
    </row>
    <row r="523" spans="5:8" x14ac:dyDescent="0.35">
      <c r="E523" t="s">
        <v>173</v>
      </c>
      <c r="F523" s="149"/>
      <c r="G523" t="s">
        <v>173</v>
      </c>
      <c r="H523" s="149"/>
    </row>
    <row r="524" spans="5:8" x14ac:dyDescent="0.35">
      <c r="E524" t="s">
        <v>173</v>
      </c>
      <c r="F524" s="149"/>
      <c r="G524" t="s">
        <v>173</v>
      </c>
      <c r="H524" s="149"/>
    </row>
    <row r="525" spans="5:8" x14ac:dyDescent="0.35">
      <c r="E525" t="s">
        <v>173</v>
      </c>
      <c r="F525" s="149"/>
      <c r="G525" t="s">
        <v>173</v>
      </c>
      <c r="H525" s="149"/>
    </row>
    <row r="526" spans="5:8" x14ac:dyDescent="0.35">
      <c r="E526" t="s">
        <v>173</v>
      </c>
      <c r="F526" s="149"/>
      <c r="G526" t="s">
        <v>173</v>
      </c>
      <c r="H526" s="149"/>
    </row>
    <row r="527" spans="5:8" x14ac:dyDescent="0.35">
      <c r="E527" t="s">
        <v>173</v>
      </c>
      <c r="F527" s="149"/>
      <c r="G527" t="s">
        <v>173</v>
      </c>
      <c r="H527" s="149"/>
    </row>
    <row r="528" spans="5:8" x14ac:dyDescent="0.35">
      <c r="E528" t="s">
        <v>173</v>
      </c>
      <c r="F528" s="149"/>
      <c r="G528" t="s">
        <v>173</v>
      </c>
      <c r="H528" s="149"/>
    </row>
    <row r="529" spans="5:8" x14ac:dyDescent="0.35">
      <c r="E529" t="s">
        <v>173</v>
      </c>
      <c r="F529" s="149"/>
      <c r="G529" t="s">
        <v>173</v>
      </c>
      <c r="H529" s="149"/>
    </row>
    <row r="530" spans="5:8" x14ac:dyDescent="0.35">
      <c r="E530" t="s">
        <v>173</v>
      </c>
      <c r="F530" s="149"/>
      <c r="G530" t="s">
        <v>173</v>
      </c>
      <c r="H530" s="149"/>
    </row>
    <row r="531" spans="5:8" x14ac:dyDescent="0.35">
      <c r="E531" t="s">
        <v>173</v>
      </c>
      <c r="F531" s="149"/>
      <c r="G531" t="s">
        <v>173</v>
      </c>
      <c r="H531" s="149"/>
    </row>
    <row r="532" spans="5:8" x14ac:dyDescent="0.35">
      <c r="E532" t="s">
        <v>173</v>
      </c>
      <c r="F532" s="149"/>
      <c r="G532" t="s">
        <v>173</v>
      </c>
      <c r="H532" s="149"/>
    </row>
    <row r="533" spans="5:8" x14ac:dyDescent="0.35">
      <c r="E533" t="s">
        <v>173</v>
      </c>
      <c r="F533" s="149"/>
      <c r="G533" t="s">
        <v>173</v>
      </c>
      <c r="H533" s="149"/>
    </row>
    <row r="534" spans="5:8" x14ac:dyDescent="0.35">
      <c r="E534" t="s">
        <v>173</v>
      </c>
      <c r="F534" s="149"/>
      <c r="G534" t="s">
        <v>173</v>
      </c>
      <c r="H534" s="149"/>
    </row>
    <row r="535" spans="5:8" x14ac:dyDescent="0.35">
      <c r="E535" t="s">
        <v>173</v>
      </c>
      <c r="F535" s="149"/>
      <c r="G535" t="s">
        <v>173</v>
      </c>
      <c r="H535" s="149"/>
    </row>
    <row r="536" spans="5:8" x14ac:dyDescent="0.35">
      <c r="E536" t="s">
        <v>173</v>
      </c>
      <c r="F536" s="149"/>
      <c r="G536" t="s">
        <v>173</v>
      </c>
      <c r="H536" s="149"/>
    </row>
    <row r="537" spans="5:8" x14ac:dyDescent="0.35">
      <c r="E537" t="s">
        <v>173</v>
      </c>
      <c r="F537" s="149"/>
      <c r="G537" t="s">
        <v>173</v>
      </c>
      <c r="H537" s="149"/>
    </row>
    <row r="538" spans="5:8" x14ac:dyDescent="0.35">
      <c r="E538" t="s">
        <v>173</v>
      </c>
      <c r="F538" s="149"/>
      <c r="G538" t="s">
        <v>173</v>
      </c>
      <c r="H538" s="149"/>
    </row>
    <row r="539" spans="5:8" x14ac:dyDescent="0.35">
      <c r="E539" t="s">
        <v>173</v>
      </c>
      <c r="F539" s="149"/>
      <c r="G539" t="s">
        <v>173</v>
      </c>
      <c r="H539" s="149"/>
    </row>
    <row r="540" spans="5:8" x14ac:dyDescent="0.35">
      <c r="E540" t="s">
        <v>173</v>
      </c>
      <c r="F540" s="149"/>
      <c r="G540" t="s">
        <v>173</v>
      </c>
      <c r="H540" s="149"/>
    </row>
    <row r="541" spans="5:8" x14ac:dyDescent="0.35">
      <c r="E541" t="s">
        <v>173</v>
      </c>
      <c r="F541" s="149"/>
      <c r="G541" t="s">
        <v>173</v>
      </c>
      <c r="H541" s="149"/>
    </row>
    <row r="542" spans="5:8" x14ac:dyDescent="0.35">
      <c r="E542" t="s">
        <v>173</v>
      </c>
      <c r="F542" s="149"/>
      <c r="G542" t="s">
        <v>173</v>
      </c>
      <c r="H542" s="149"/>
    </row>
    <row r="543" spans="5:8" x14ac:dyDescent="0.35">
      <c r="E543" t="s">
        <v>173</v>
      </c>
      <c r="F543" s="149"/>
      <c r="G543" t="s">
        <v>173</v>
      </c>
      <c r="H543" s="149"/>
    </row>
    <row r="544" spans="5:8" x14ac:dyDescent="0.35">
      <c r="E544" t="s">
        <v>173</v>
      </c>
      <c r="F544" s="149"/>
      <c r="G544" t="s">
        <v>173</v>
      </c>
      <c r="H544" s="149"/>
    </row>
    <row r="545" spans="5:8" x14ac:dyDescent="0.35">
      <c r="E545" t="s">
        <v>173</v>
      </c>
      <c r="F545" s="149"/>
      <c r="G545" t="s">
        <v>173</v>
      </c>
      <c r="H545" s="149"/>
    </row>
    <row r="546" spans="5:8" x14ac:dyDescent="0.35">
      <c r="E546" t="s">
        <v>173</v>
      </c>
      <c r="F546" s="149"/>
      <c r="G546" t="s">
        <v>173</v>
      </c>
      <c r="H546" s="149"/>
    </row>
    <row r="547" spans="5:8" x14ac:dyDescent="0.35">
      <c r="E547" t="s">
        <v>173</v>
      </c>
      <c r="F547" s="149"/>
      <c r="G547" t="s">
        <v>173</v>
      </c>
      <c r="H547" s="149"/>
    </row>
    <row r="548" spans="5:8" x14ac:dyDescent="0.35">
      <c r="E548" t="s">
        <v>173</v>
      </c>
      <c r="F548" s="149"/>
      <c r="G548" t="s">
        <v>173</v>
      </c>
      <c r="H548" s="149"/>
    </row>
    <row r="549" spans="5:8" x14ac:dyDescent="0.35">
      <c r="E549" t="s">
        <v>173</v>
      </c>
      <c r="F549" s="149"/>
      <c r="G549" t="s">
        <v>173</v>
      </c>
      <c r="H549" s="149"/>
    </row>
    <row r="550" spans="5:8" x14ac:dyDescent="0.35">
      <c r="E550" t="s">
        <v>173</v>
      </c>
      <c r="F550" s="149"/>
      <c r="G550" t="s">
        <v>173</v>
      </c>
      <c r="H550" s="149"/>
    </row>
    <row r="551" spans="5:8" x14ac:dyDescent="0.35">
      <c r="E551" t="s">
        <v>173</v>
      </c>
      <c r="F551" s="149"/>
      <c r="G551" t="s">
        <v>173</v>
      </c>
      <c r="H551" s="149"/>
    </row>
    <row r="552" spans="5:8" x14ac:dyDescent="0.35">
      <c r="E552" t="s">
        <v>173</v>
      </c>
      <c r="F552" s="149"/>
      <c r="G552" t="s">
        <v>173</v>
      </c>
      <c r="H552" s="149"/>
    </row>
    <row r="553" spans="5:8" x14ac:dyDescent="0.35">
      <c r="E553" t="s">
        <v>173</v>
      </c>
      <c r="F553" s="149"/>
      <c r="G553" t="s">
        <v>173</v>
      </c>
      <c r="H553" s="149"/>
    </row>
    <row r="554" spans="5:8" x14ac:dyDescent="0.35">
      <c r="E554" t="s">
        <v>173</v>
      </c>
      <c r="F554" s="149"/>
      <c r="G554" t="s">
        <v>173</v>
      </c>
      <c r="H554" s="149"/>
    </row>
    <row r="555" spans="5:8" x14ac:dyDescent="0.35">
      <c r="E555" t="s">
        <v>173</v>
      </c>
      <c r="F555" s="149"/>
      <c r="G555" t="s">
        <v>173</v>
      </c>
      <c r="H555" s="149"/>
    </row>
    <row r="556" spans="5:8" x14ac:dyDescent="0.35">
      <c r="E556" t="s">
        <v>173</v>
      </c>
      <c r="F556" s="149"/>
      <c r="G556" t="s">
        <v>173</v>
      </c>
      <c r="H556" s="149"/>
    </row>
    <row r="557" spans="5:8" x14ac:dyDescent="0.35">
      <c r="E557" t="s">
        <v>173</v>
      </c>
      <c r="F557" s="149"/>
      <c r="G557" t="s">
        <v>173</v>
      </c>
      <c r="H557" s="149"/>
    </row>
    <row r="558" spans="5:8" x14ac:dyDescent="0.35">
      <c r="E558" t="s">
        <v>173</v>
      </c>
      <c r="F558" s="149"/>
      <c r="G558" t="s">
        <v>173</v>
      </c>
      <c r="H558" s="149"/>
    </row>
    <row r="559" spans="5:8" x14ac:dyDescent="0.35">
      <c r="E559" t="s">
        <v>173</v>
      </c>
      <c r="F559" s="149"/>
      <c r="G559" t="s">
        <v>173</v>
      </c>
      <c r="H559" s="149"/>
    </row>
    <row r="560" spans="5:8" x14ac:dyDescent="0.35">
      <c r="E560" t="s">
        <v>173</v>
      </c>
      <c r="F560" s="149"/>
      <c r="G560" t="s">
        <v>173</v>
      </c>
      <c r="H560" s="149"/>
    </row>
    <row r="561" spans="5:8" x14ac:dyDescent="0.35">
      <c r="E561" t="s">
        <v>173</v>
      </c>
      <c r="F561" s="149"/>
      <c r="G561" t="s">
        <v>173</v>
      </c>
      <c r="H561" s="149"/>
    </row>
    <row r="562" spans="5:8" x14ac:dyDescent="0.35">
      <c r="E562" t="s">
        <v>173</v>
      </c>
      <c r="F562" s="149"/>
      <c r="G562" t="s">
        <v>173</v>
      </c>
      <c r="H562" s="149"/>
    </row>
    <row r="563" spans="5:8" x14ac:dyDescent="0.35">
      <c r="E563" t="s">
        <v>173</v>
      </c>
      <c r="F563" s="149"/>
      <c r="G563" t="s">
        <v>173</v>
      </c>
      <c r="H563" s="149"/>
    </row>
    <row r="564" spans="5:8" x14ac:dyDescent="0.35">
      <c r="E564" t="s">
        <v>173</v>
      </c>
      <c r="F564" s="149"/>
      <c r="G564" t="s">
        <v>173</v>
      </c>
      <c r="H564" s="149"/>
    </row>
    <row r="565" spans="5:8" x14ac:dyDescent="0.35">
      <c r="E565" t="s">
        <v>173</v>
      </c>
      <c r="F565" s="149"/>
      <c r="G565" t="s">
        <v>173</v>
      </c>
      <c r="H565" s="149"/>
    </row>
    <row r="566" spans="5:8" x14ac:dyDescent="0.35">
      <c r="E566" t="s">
        <v>173</v>
      </c>
      <c r="F566" s="149"/>
      <c r="G566" t="s">
        <v>173</v>
      </c>
      <c r="H566" s="149"/>
    </row>
    <row r="567" spans="5:8" x14ac:dyDescent="0.35">
      <c r="E567" t="s">
        <v>173</v>
      </c>
      <c r="F567" s="149"/>
      <c r="G567" t="s">
        <v>173</v>
      </c>
      <c r="H567" s="149"/>
    </row>
    <row r="568" spans="5:8" x14ac:dyDescent="0.35">
      <c r="E568" t="s">
        <v>173</v>
      </c>
      <c r="F568" s="149"/>
      <c r="G568" t="s">
        <v>173</v>
      </c>
      <c r="H568" s="149"/>
    </row>
    <row r="569" spans="5:8" x14ac:dyDescent="0.35">
      <c r="E569" t="s">
        <v>173</v>
      </c>
      <c r="F569" s="149"/>
      <c r="G569" t="s">
        <v>173</v>
      </c>
      <c r="H569" s="149"/>
    </row>
    <row r="570" spans="5:8" x14ac:dyDescent="0.35">
      <c r="E570" t="s">
        <v>173</v>
      </c>
      <c r="F570" s="149"/>
      <c r="G570" t="s">
        <v>173</v>
      </c>
      <c r="H570" s="149"/>
    </row>
    <row r="571" spans="5:8" x14ac:dyDescent="0.35">
      <c r="E571" t="s">
        <v>173</v>
      </c>
      <c r="F571" s="149"/>
      <c r="G571" t="s">
        <v>173</v>
      </c>
      <c r="H571" s="149"/>
    </row>
    <row r="572" spans="5:8" x14ac:dyDescent="0.35">
      <c r="E572" t="s">
        <v>173</v>
      </c>
      <c r="F572" s="149"/>
      <c r="G572" t="s">
        <v>173</v>
      </c>
      <c r="H572" s="149"/>
    </row>
    <row r="573" spans="5:8" x14ac:dyDescent="0.35">
      <c r="E573" t="s">
        <v>173</v>
      </c>
      <c r="F573" s="149"/>
      <c r="G573" t="s">
        <v>173</v>
      </c>
      <c r="H573" s="149"/>
    </row>
    <row r="574" spans="5:8" x14ac:dyDescent="0.35">
      <c r="E574" t="s">
        <v>173</v>
      </c>
      <c r="F574" s="149"/>
      <c r="G574" t="s">
        <v>173</v>
      </c>
      <c r="H574" s="149"/>
    </row>
    <row r="575" spans="5:8" x14ac:dyDescent="0.35">
      <c r="E575" t="s">
        <v>173</v>
      </c>
      <c r="F575" s="149"/>
      <c r="G575" t="s">
        <v>173</v>
      </c>
      <c r="H575" s="149"/>
    </row>
    <row r="576" spans="5:8" x14ac:dyDescent="0.35">
      <c r="E576" t="s">
        <v>173</v>
      </c>
      <c r="F576" s="149"/>
      <c r="G576" t="s">
        <v>173</v>
      </c>
      <c r="H576" s="149"/>
    </row>
    <row r="577" spans="5:8" x14ac:dyDescent="0.35">
      <c r="E577" t="s">
        <v>173</v>
      </c>
      <c r="F577" s="149"/>
      <c r="G577" t="s">
        <v>173</v>
      </c>
      <c r="H577" s="149"/>
    </row>
    <row r="578" spans="5:8" x14ac:dyDescent="0.35">
      <c r="E578" t="s">
        <v>173</v>
      </c>
      <c r="F578" s="149"/>
      <c r="G578" t="s">
        <v>173</v>
      </c>
      <c r="H578" s="149"/>
    </row>
    <row r="579" spans="5:8" x14ac:dyDescent="0.35">
      <c r="E579" t="s">
        <v>173</v>
      </c>
      <c r="F579" s="149"/>
      <c r="G579" t="s">
        <v>173</v>
      </c>
      <c r="H579" s="149"/>
    </row>
    <row r="580" spans="5:8" x14ac:dyDescent="0.35">
      <c r="E580" t="s">
        <v>173</v>
      </c>
      <c r="F580" s="149"/>
      <c r="G580" t="s">
        <v>173</v>
      </c>
      <c r="H580" s="149"/>
    </row>
    <row r="581" spans="5:8" x14ac:dyDescent="0.35">
      <c r="E581" t="s">
        <v>173</v>
      </c>
      <c r="F581" s="149"/>
      <c r="G581" t="s">
        <v>173</v>
      </c>
      <c r="H581" s="149"/>
    </row>
    <row r="582" spans="5:8" x14ac:dyDescent="0.35">
      <c r="E582" t="s">
        <v>173</v>
      </c>
      <c r="F582" s="149"/>
      <c r="G582" t="s">
        <v>173</v>
      </c>
      <c r="H582" s="149"/>
    </row>
    <row r="583" spans="5:8" x14ac:dyDescent="0.35">
      <c r="E583" t="s">
        <v>173</v>
      </c>
      <c r="F583" s="149"/>
      <c r="G583" t="s">
        <v>173</v>
      </c>
      <c r="H583" s="149"/>
    </row>
    <row r="584" spans="5:8" x14ac:dyDescent="0.35">
      <c r="E584" t="s">
        <v>173</v>
      </c>
      <c r="F584" s="149"/>
      <c r="G584" t="s">
        <v>173</v>
      </c>
      <c r="H584" s="149"/>
    </row>
    <row r="585" spans="5:8" x14ac:dyDescent="0.35">
      <c r="E585" t="s">
        <v>173</v>
      </c>
      <c r="F585" s="149"/>
      <c r="G585" t="s">
        <v>173</v>
      </c>
      <c r="H585" s="149"/>
    </row>
    <row r="586" spans="5:8" x14ac:dyDescent="0.35">
      <c r="E586" t="s">
        <v>173</v>
      </c>
      <c r="F586" s="149"/>
      <c r="G586" t="s">
        <v>173</v>
      </c>
      <c r="H586" s="149"/>
    </row>
    <row r="587" spans="5:8" x14ac:dyDescent="0.35">
      <c r="E587" t="s">
        <v>173</v>
      </c>
      <c r="F587" s="149"/>
      <c r="G587" t="s">
        <v>173</v>
      </c>
      <c r="H587" s="149"/>
    </row>
    <row r="588" spans="5:8" x14ac:dyDescent="0.35">
      <c r="E588" t="s">
        <v>173</v>
      </c>
      <c r="F588" s="149"/>
      <c r="G588" t="s">
        <v>173</v>
      </c>
      <c r="H588" s="149"/>
    </row>
    <row r="589" spans="5:8" x14ac:dyDescent="0.35">
      <c r="E589" t="s">
        <v>173</v>
      </c>
      <c r="F589" s="149"/>
      <c r="G589" t="s">
        <v>173</v>
      </c>
      <c r="H589" s="149"/>
    </row>
    <row r="590" spans="5:8" x14ac:dyDescent="0.35">
      <c r="E590" t="s">
        <v>173</v>
      </c>
      <c r="F590" s="149"/>
      <c r="G590" t="s">
        <v>173</v>
      </c>
      <c r="H590" s="149"/>
    </row>
    <row r="591" spans="5:8" x14ac:dyDescent="0.35">
      <c r="E591" t="s">
        <v>173</v>
      </c>
      <c r="F591" s="149"/>
      <c r="G591" t="s">
        <v>173</v>
      </c>
      <c r="H591" s="149"/>
    </row>
    <row r="592" spans="5:8" x14ac:dyDescent="0.35">
      <c r="E592" t="s">
        <v>173</v>
      </c>
      <c r="F592" s="149"/>
      <c r="G592" t="s">
        <v>173</v>
      </c>
      <c r="H592" s="149"/>
    </row>
    <row r="593" spans="5:8" x14ac:dyDescent="0.35">
      <c r="E593" t="s">
        <v>173</v>
      </c>
      <c r="F593" s="149"/>
      <c r="G593" t="s">
        <v>173</v>
      </c>
      <c r="H593" s="149"/>
    </row>
    <row r="594" spans="5:8" x14ac:dyDescent="0.35">
      <c r="E594" t="s">
        <v>173</v>
      </c>
      <c r="F594" s="149"/>
      <c r="G594" t="s">
        <v>173</v>
      </c>
      <c r="H594" s="149"/>
    </row>
    <row r="595" spans="5:8" x14ac:dyDescent="0.35">
      <c r="E595" t="s">
        <v>173</v>
      </c>
      <c r="F595" s="149"/>
      <c r="G595" t="s">
        <v>173</v>
      </c>
      <c r="H595" s="149"/>
    </row>
    <row r="596" spans="5:8" x14ac:dyDescent="0.35">
      <c r="E596" t="s">
        <v>173</v>
      </c>
      <c r="F596" s="149"/>
      <c r="G596" t="s">
        <v>173</v>
      </c>
      <c r="H596" s="149"/>
    </row>
    <row r="597" spans="5:8" x14ac:dyDescent="0.35">
      <c r="E597" t="s">
        <v>173</v>
      </c>
      <c r="F597" s="149"/>
      <c r="G597" t="s">
        <v>173</v>
      </c>
      <c r="H597" s="149"/>
    </row>
    <row r="598" spans="5:8" x14ac:dyDescent="0.35">
      <c r="E598" t="s">
        <v>173</v>
      </c>
      <c r="F598" s="149"/>
      <c r="G598" t="s">
        <v>173</v>
      </c>
      <c r="H598" s="149"/>
    </row>
    <row r="599" spans="5:8" x14ac:dyDescent="0.35">
      <c r="E599" t="s">
        <v>173</v>
      </c>
      <c r="F599" s="149"/>
      <c r="G599" t="s">
        <v>173</v>
      </c>
      <c r="H599" s="149"/>
    </row>
    <row r="600" spans="5:8" x14ac:dyDescent="0.35">
      <c r="E600" t="s">
        <v>173</v>
      </c>
      <c r="F600" s="149"/>
      <c r="G600" t="s">
        <v>173</v>
      </c>
      <c r="H600" s="149"/>
    </row>
    <row r="601" spans="5:8" x14ac:dyDescent="0.35">
      <c r="E601" t="s">
        <v>173</v>
      </c>
      <c r="F601" s="149"/>
      <c r="G601" t="s">
        <v>173</v>
      </c>
      <c r="H601" s="149"/>
    </row>
    <row r="602" spans="5:8" x14ac:dyDescent="0.35">
      <c r="E602" t="s">
        <v>173</v>
      </c>
      <c r="F602" s="149"/>
      <c r="G602" t="s">
        <v>173</v>
      </c>
      <c r="H602" s="149"/>
    </row>
    <row r="603" spans="5:8" x14ac:dyDescent="0.35">
      <c r="E603" t="s">
        <v>173</v>
      </c>
      <c r="F603" s="149"/>
      <c r="G603" t="s">
        <v>173</v>
      </c>
      <c r="H603" s="149"/>
    </row>
    <row r="604" spans="5:8" x14ac:dyDescent="0.35">
      <c r="E604" t="s">
        <v>173</v>
      </c>
      <c r="F604" s="149"/>
      <c r="G604" t="s">
        <v>173</v>
      </c>
      <c r="H604" s="149"/>
    </row>
    <row r="605" spans="5:8" x14ac:dyDescent="0.35">
      <c r="E605" t="s">
        <v>173</v>
      </c>
      <c r="F605" s="149"/>
      <c r="G605" t="s">
        <v>173</v>
      </c>
      <c r="H605" s="149"/>
    </row>
    <row r="606" spans="5:8" x14ac:dyDescent="0.35">
      <c r="E606" t="s">
        <v>173</v>
      </c>
      <c r="F606" s="149"/>
      <c r="G606" t="s">
        <v>173</v>
      </c>
      <c r="H606" s="149"/>
    </row>
    <row r="607" spans="5:8" x14ac:dyDescent="0.35">
      <c r="E607" t="s">
        <v>173</v>
      </c>
      <c r="F607" s="149"/>
      <c r="G607" t="s">
        <v>173</v>
      </c>
      <c r="H607" s="149"/>
    </row>
    <row r="608" spans="5:8" x14ac:dyDescent="0.35">
      <c r="E608" t="s">
        <v>173</v>
      </c>
      <c r="F608" s="149"/>
      <c r="G608" t="s">
        <v>173</v>
      </c>
      <c r="H608" s="149"/>
    </row>
    <row r="609" spans="5:8" x14ac:dyDescent="0.35">
      <c r="E609" t="s">
        <v>173</v>
      </c>
      <c r="F609" s="149"/>
      <c r="G609" t="s">
        <v>173</v>
      </c>
      <c r="H609" s="149"/>
    </row>
    <row r="610" spans="5:8" x14ac:dyDescent="0.35">
      <c r="E610" t="s">
        <v>173</v>
      </c>
      <c r="F610" s="149"/>
      <c r="G610" t="s">
        <v>173</v>
      </c>
      <c r="H610" s="149"/>
    </row>
    <row r="611" spans="5:8" x14ac:dyDescent="0.35">
      <c r="E611" t="s">
        <v>173</v>
      </c>
      <c r="F611" s="149"/>
      <c r="G611" t="s">
        <v>173</v>
      </c>
      <c r="H611" s="149"/>
    </row>
    <row r="612" spans="5:8" x14ac:dyDescent="0.35">
      <c r="E612" t="s">
        <v>173</v>
      </c>
      <c r="F612" s="149"/>
      <c r="G612" t="s">
        <v>173</v>
      </c>
      <c r="H612" s="149"/>
    </row>
    <row r="613" spans="5:8" x14ac:dyDescent="0.35">
      <c r="E613" t="s">
        <v>173</v>
      </c>
      <c r="F613" s="149"/>
      <c r="G613" t="s">
        <v>173</v>
      </c>
      <c r="H613" s="149"/>
    </row>
    <row r="614" spans="5:8" x14ac:dyDescent="0.35">
      <c r="E614" t="s">
        <v>173</v>
      </c>
      <c r="F614" s="149"/>
      <c r="G614" t="s">
        <v>173</v>
      </c>
      <c r="H614" s="149"/>
    </row>
    <row r="615" spans="5:8" x14ac:dyDescent="0.35">
      <c r="E615" t="s">
        <v>173</v>
      </c>
      <c r="F615" s="149"/>
      <c r="G615" t="s">
        <v>173</v>
      </c>
      <c r="H615" s="149"/>
    </row>
    <row r="616" spans="5:8" x14ac:dyDescent="0.35">
      <c r="E616" t="s">
        <v>173</v>
      </c>
      <c r="F616" s="149"/>
      <c r="G616" t="s">
        <v>173</v>
      </c>
      <c r="H616" s="149"/>
    </row>
    <row r="617" spans="5:8" x14ac:dyDescent="0.35">
      <c r="E617" t="s">
        <v>173</v>
      </c>
      <c r="F617" s="149"/>
      <c r="G617" t="s">
        <v>173</v>
      </c>
      <c r="H617" s="149"/>
    </row>
    <row r="618" spans="5:8" x14ac:dyDescent="0.35">
      <c r="E618" t="s">
        <v>173</v>
      </c>
      <c r="F618" s="149"/>
      <c r="G618" t="s">
        <v>173</v>
      </c>
      <c r="H618" s="149"/>
    </row>
    <row r="619" spans="5:8" x14ac:dyDescent="0.35">
      <c r="E619" t="s">
        <v>173</v>
      </c>
      <c r="F619" s="149"/>
      <c r="G619" t="s">
        <v>173</v>
      </c>
      <c r="H619" s="149"/>
    </row>
    <row r="620" spans="5:8" x14ac:dyDescent="0.35">
      <c r="E620" t="s">
        <v>173</v>
      </c>
      <c r="F620" s="149"/>
      <c r="G620" t="s">
        <v>173</v>
      </c>
      <c r="H620" s="149"/>
    </row>
    <row r="621" spans="5:8" x14ac:dyDescent="0.35">
      <c r="E621" t="s">
        <v>173</v>
      </c>
      <c r="F621" s="149"/>
      <c r="G621" t="s">
        <v>173</v>
      </c>
      <c r="H621" s="149"/>
    </row>
    <row r="622" spans="5:8" x14ac:dyDescent="0.35">
      <c r="E622" t="s">
        <v>173</v>
      </c>
      <c r="F622" s="149"/>
      <c r="G622" t="s">
        <v>173</v>
      </c>
      <c r="H622" s="149"/>
    </row>
    <row r="623" spans="5:8" x14ac:dyDescent="0.35">
      <c r="E623" t="s">
        <v>173</v>
      </c>
      <c r="F623" s="149"/>
      <c r="G623" t="s">
        <v>173</v>
      </c>
      <c r="H623" s="149"/>
    </row>
    <row r="624" spans="5:8" x14ac:dyDescent="0.35">
      <c r="E624" t="s">
        <v>173</v>
      </c>
      <c r="F624" s="149"/>
      <c r="G624" t="s">
        <v>173</v>
      </c>
      <c r="H624" s="149"/>
    </row>
    <row r="625" spans="5:8" x14ac:dyDescent="0.35">
      <c r="E625" t="s">
        <v>173</v>
      </c>
      <c r="F625" s="149"/>
      <c r="G625" t="s">
        <v>173</v>
      </c>
      <c r="H625" s="149"/>
    </row>
    <row r="626" spans="5:8" x14ac:dyDescent="0.35">
      <c r="E626" t="s">
        <v>173</v>
      </c>
      <c r="F626" s="149"/>
      <c r="G626" t="s">
        <v>173</v>
      </c>
      <c r="H626" s="149"/>
    </row>
    <row r="627" spans="5:8" x14ac:dyDescent="0.35">
      <c r="E627" t="s">
        <v>173</v>
      </c>
      <c r="F627" s="149"/>
      <c r="G627" t="s">
        <v>173</v>
      </c>
      <c r="H627" s="149"/>
    </row>
    <row r="628" spans="5:8" x14ac:dyDescent="0.35">
      <c r="E628" t="s">
        <v>173</v>
      </c>
      <c r="F628" s="149"/>
      <c r="G628" t="s">
        <v>173</v>
      </c>
      <c r="H628" s="149"/>
    </row>
    <row r="629" spans="5:8" x14ac:dyDescent="0.35">
      <c r="E629" t="s">
        <v>173</v>
      </c>
      <c r="F629" s="149"/>
      <c r="G629" t="s">
        <v>173</v>
      </c>
      <c r="H629" s="149"/>
    </row>
    <row r="630" spans="5:8" x14ac:dyDescent="0.35">
      <c r="E630" t="s">
        <v>173</v>
      </c>
      <c r="F630" s="149"/>
      <c r="G630" t="s">
        <v>173</v>
      </c>
      <c r="H630" s="149"/>
    </row>
    <row r="631" spans="5:8" x14ac:dyDescent="0.35">
      <c r="E631" t="s">
        <v>173</v>
      </c>
      <c r="F631" s="149"/>
      <c r="G631" t="s">
        <v>173</v>
      </c>
      <c r="H631" s="149"/>
    </row>
    <row r="632" spans="5:8" x14ac:dyDescent="0.35">
      <c r="E632" t="s">
        <v>173</v>
      </c>
      <c r="F632" s="149"/>
      <c r="G632" t="s">
        <v>173</v>
      </c>
      <c r="H632" s="149"/>
    </row>
    <row r="633" spans="5:8" x14ac:dyDescent="0.35">
      <c r="E633" t="s">
        <v>173</v>
      </c>
      <c r="F633" s="149"/>
      <c r="G633" t="s">
        <v>173</v>
      </c>
      <c r="H633" s="149"/>
    </row>
    <row r="634" spans="5:8" x14ac:dyDescent="0.35">
      <c r="E634" t="s">
        <v>173</v>
      </c>
      <c r="F634" s="149"/>
      <c r="G634" t="s">
        <v>173</v>
      </c>
      <c r="H634" s="149"/>
    </row>
    <row r="635" spans="5:8" x14ac:dyDescent="0.35">
      <c r="E635" t="s">
        <v>173</v>
      </c>
      <c r="F635" s="149"/>
      <c r="G635" t="s">
        <v>173</v>
      </c>
      <c r="H635" s="149"/>
    </row>
    <row r="636" spans="5:8" x14ac:dyDescent="0.35">
      <c r="E636" t="s">
        <v>173</v>
      </c>
      <c r="F636" s="149"/>
      <c r="G636" t="s">
        <v>173</v>
      </c>
      <c r="H636" s="149"/>
    </row>
    <row r="637" spans="5:8" x14ac:dyDescent="0.35">
      <c r="E637" t="s">
        <v>173</v>
      </c>
      <c r="F637" s="149"/>
      <c r="G637" t="s">
        <v>173</v>
      </c>
      <c r="H637" s="149"/>
    </row>
    <row r="638" spans="5:8" x14ac:dyDescent="0.35">
      <c r="E638" t="s">
        <v>173</v>
      </c>
      <c r="F638" s="149"/>
      <c r="G638" t="s">
        <v>173</v>
      </c>
      <c r="H638" s="149"/>
    </row>
    <row r="639" spans="5:8" x14ac:dyDescent="0.35">
      <c r="E639" t="s">
        <v>173</v>
      </c>
      <c r="F639" s="149"/>
      <c r="G639" t="s">
        <v>173</v>
      </c>
      <c r="H639" s="149"/>
    </row>
    <row r="640" spans="5:8" x14ac:dyDescent="0.35">
      <c r="E640" t="s">
        <v>173</v>
      </c>
      <c r="F640" s="149"/>
      <c r="G640" t="s">
        <v>173</v>
      </c>
      <c r="H640" s="149"/>
    </row>
    <row r="641" spans="5:8" x14ac:dyDescent="0.35">
      <c r="E641" t="s">
        <v>173</v>
      </c>
      <c r="F641" s="149"/>
      <c r="G641" t="s">
        <v>173</v>
      </c>
      <c r="H641" s="149"/>
    </row>
    <row r="642" spans="5:8" x14ac:dyDescent="0.35">
      <c r="E642" t="s">
        <v>173</v>
      </c>
      <c r="F642" s="149"/>
      <c r="G642" t="s">
        <v>173</v>
      </c>
      <c r="H642" s="149"/>
    </row>
    <row r="643" spans="5:8" x14ac:dyDescent="0.35">
      <c r="E643" t="s">
        <v>173</v>
      </c>
      <c r="F643" s="149"/>
      <c r="G643" t="s">
        <v>173</v>
      </c>
      <c r="H643" s="149"/>
    </row>
    <row r="644" spans="5:8" x14ac:dyDescent="0.35">
      <c r="E644" t="s">
        <v>173</v>
      </c>
      <c r="F644" s="149"/>
      <c r="G644" t="s">
        <v>173</v>
      </c>
      <c r="H644" s="149"/>
    </row>
    <row r="645" spans="5:8" x14ac:dyDescent="0.35">
      <c r="E645" t="s">
        <v>173</v>
      </c>
      <c r="F645" s="149"/>
      <c r="G645" t="s">
        <v>173</v>
      </c>
      <c r="H645" s="149"/>
    </row>
    <row r="646" spans="5:8" x14ac:dyDescent="0.35">
      <c r="E646" t="s">
        <v>173</v>
      </c>
      <c r="F646" s="149"/>
      <c r="G646" t="s">
        <v>173</v>
      </c>
      <c r="H646" s="149"/>
    </row>
    <row r="647" spans="5:8" x14ac:dyDescent="0.35">
      <c r="E647" t="s">
        <v>173</v>
      </c>
      <c r="F647" s="149"/>
      <c r="G647" t="s">
        <v>173</v>
      </c>
      <c r="H647" s="149"/>
    </row>
    <row r="648" spans="5:8" x14ac:dyDescent="0.35">
      <c r="E648" t="s">
        <v>173</v>
      </c>
      <c r="F648" s="149"/>
      <c r="G648" t="s">
        <v>173</v>
      </c>
      <c r="H648" s="149"/>
    </row>
    <row r="649" spans="5:8" x14ac:dyDescent="0.35">
      <c r="E649" t="s">
        <v>173</v>
      </c>
      <c r="F649" s="149"/>
      <c r="G649" t="s">
        <v>173</v>
      </c>
      <c r="H649" s="149"/>
    </row>
    <row r="650" spans="5:8" x14ac:dyDescent="0.35">
      <c r="E650" t="s">
        <v>173</v>
      </c>
      <c r="F650" s="149"/>
      <c r="G650" t="s">
        <v>173</v>
      </c>
      <c r="H650" s="149"/>
    </row>
    <row r="651" spans="5:8" x14ac:dyDescent="0.35">
      <c r="E651" t="s">
        <v>173</v>
      </c>
      <c r="F651" s="149"/>
      <c r="G651" t="s">
        <v>173</v>
      </c>
      <c r="H651" s="149"/>
    </row>
    <row r="652" spans="5:8" x14ac:dyDescent="0.35">
      <c r="E652" t="s">
        <v>173</v>
      </c>
      <c r="F652" s="149"/>
      <c r="G652" t="s">
        <v>173</v>
      </c>
      <c r="H652" s="149"/>
    </row>
    <row r="653" spans="5:8" x14ac:dyDescent="0.35">
      <c r="E653" t="s">
        <v>173</v>
      </c>
      <c r="F653" s="149"/>
      <c r="G653" t="s">
        <v>173</v>
      </c>
      <c r="H653" s="149"/>
    </row>
    <row r="654" spans="5:8" x14ac:dyDescent="0.35">
      <c r="E654" t="s">
        <v>173</v>
      </c>
      <c r="F654" s="149"/>
      <c r="G654" t="s">
        <v>173</v>
      </c>
      <c r="H654" s="149"/>
    </row>
    <row r="655" spans="5:8" x14ac:dyDescent="0.35">
      <c r="E655" t="s">
        <v>173</v>
      </c>
      <c r="F655" s="149"/>
      <c r="G655" t="s">
        <v>173</v>
      </c>
      <c r="H655" s="149"/>
    </row>
    <row r="656" spans="5:8" x14ac:dyDescent="0.35">
      <c r="E656" t="s">
        <v>173</v>
      </c>
      <c r="F656" s="149"/>
      <c r="G656" t="s">
        <v>173</v>
      </c>
      <c r="H656" s="149"/>
    </row>
    <row r="657" spans="5:8" x14ac:dyDescent="0.35">
      <c r="E657" t="s">
        <v>173</v>
      </c>
      <c r="F657" s="149"/>
      <c r="G657" t="s">
        <v>173</v>
      </c>
      <c r="H657" s="149"/>
    </row>
    <row r="658" spans="5:8" x14ac:dyDescent="0.35">
      <c r="E658" t="s">
        <v>173</v>
      </c>
      <c r="F658" s="149"/>
      <c r="G658" t="s">
        <v>173</v>
      </c>
      <c r="H658" s="149"/>
    </row>
    <row r="659" spans="5:8" x14ac:dyDescent="0.35">
      <c r="E659" t="s">
        <v>173</v>
      </c>
      <c r="F659" s="149"/>
      <c r="G659" t="s">
        <v>173</v>
      </c>
      <c r="H659" s="149"/>
    </row>
    <row r="660" spans="5:8" x14ac:dyDescent="0.35">
      <c r="E660" t="s">
        <v>173</v>
      </c>
      <c r="F660" s="149"/>
      <c r="G660" t="s">
        <v>173</v>
      </c>
      <c r="H660" s="149"/>
    </row>
    <row r="661" spans="5:8" x14ac:dyDescent="0.35">
      <c r="E661" t="s">
        <v>173</v>
      </c>
      <c r="F661" s="149"/>
      <c r="G661" t="s">
        <v>173</v>
      </c>
      <c r="H661" s="149"/>
    </row>
    <row r="662" spans="5:8" x14ac:dyDescent="0.35">
      <c r="E662" t="s">
        <v>173</v>
      </c>
      <c r="F662" s="149"/>
      <c r="G662" t="s">
        <v>173</v>
      </c>
      <c r="H662" s="149"/>
    </row>
    <row r="663" spans="5:8" x14ac:dyDescent="0.35">
      <c r="E663" t="s">
        <v>173</v>
      </c>
      <c r="F663" s="149"/>
      <c r="G663" t="s">
        <v>173</v>
      </c>
      <c r="H663" s="149"/>
    </row>
    <row r="664" spans="5:8" x14ac:dyDescent="0.35">
      <c r="E664" t="s">
        <v>173</v>
      </c>
      <c r="F664" s="149"/>
      <c r="G664" t="s">
        <v>173</v>
      </c>
      <c r="H664" s="149"/>
    </row>
    <row r="665" spans="5:8" x14ac:dyDescent="0.35">
      <c r="E665" t="s">
        <v>173</v>
      </c>
      <c r="F665" s="149"/>
      <c r="G665" t="s">
        <v>173</v>
      </c>
      <c r="H665" s="149"/>
    </row>
    <row r="666" spans="5:8" x14ac:dyDescent="0.35">
      <c r="E666" t="s">
        <v>173</v>
      </c>
      <c r="F666" s="149"/>
      <c r="G666" t="s">
        <v>173</v>
      </c>
      <c r="H666" s="149"/>
    </row>
    <row r="667" spans="5:8" x14ac:dyDescent="0.35">
      <c r="E667" t="s">
        <v>173</v>
      </c>
      <c r="F667" s="149"/>
      <c r="G667" t="s">
        <v>173</v>
      </c>
      <c r="H667" s="149"/>
    </row>
    <row r="668" spans="5:8" x14ac:dyDescent="0.35">
      <c r="E668" t="s">
        <v>173</v>
      </c>
      <c r="F668" s="149"/>
      <c r="G668" t="s">
        <v>173</v>
      </c>
      <c r="H668" s="149"/>
    </row>
    <row r="669" spans="5:8" x14ac:dyDescent="0.35">
      <c r="E669" t="s">
        <v>173</v>
      </c>
      <c r="F669" s="149"/>
      <c r="G669" t="s">
        <v>173</v>
      </c>
      <c r="H669" s="149"/>
    </row>
    <row r="670" spans="5:8" x14ac:dyDescent="0.35">
      <c r="E670" t="s">
        <v>173</v>
      </c>
      <c r="F670" s="149"/>
      <c r="G670" t="s">
        <v>173</v>
      </c>
      <c r="H670" s="149"/>
    </row>
    <row r="671" spans="5:8" x14ac:dyDescent="0.35">
      <c r="E671" t="s">
        <v>173</v>
      </c>
      <c r="F671" s="149"/>
      <c r="G671" t="s">
        <v>173</v>
      </c>
      <c r="H671" s="149"/>
    </row>
    <row r="672" spans="5:8" x14ac:dyDescent="0.35">
      <c r="E672" t="s">
        <v>173</v>
      </c>
      <c r="F672" s="149"/>
      <c r="G672" t="s">
        <v>173</v>
      </c>
      <c r="H672" s="149"/>
    </row>
    <row r="673" spans="5:8" x14ac:dyDescent="0.35">
      <c r="E673" t="s">
        <v>173</v>
      </c>
      <c r="F673" s="149"/>
      <c r="G673" t="s">
        <v>173</v>
      </c>
      <c r="H673" s="149"/>
    </row>
    <row r="674" spans="5:8" x14ac:dyDescent="0.35">
      <c r="E674" t="s">
        <v>173</v>
      </c>
      <c r="F674" s="149"/>
      <c r="G674" t="s">
        <v>173</v>
      </c>
      <c r="H674" s="149"/>
    </row>
    <row r="675" spans="5:8" x14ac:dyDescent="0.35">
      <c r="E675" t="s">
        <v>173</v>
      </c>
      <c r="F675" s="149"/>
      <c r="G675" t="s">
        <v>173</v>
      </c>
      <c r="H675" s="149"/>
    </row>
    <row r="676" spans="5:8" x14ac:dyDescent="0.35">
      <c r="E676" t="s">
        <v>173</v>
      </c>
      <c r="F676" s="149"/>
      <c r="G676" t="s">
        <v>173</v>
      </c>
      <c r="H676" s="149"/>
    </row>
    <row r="677" spans="5:8" x14ac:dyDescent="0.35">
      <c r="E677" t="s">
        <v>173</v>
      </c>
      <c r="F677" s="149"/>
      <c r="G677" t="s">
        <v>173</v>
      </c>
      <c r="H677" s="149"/>
    </row>
    <row r="678" spans="5:8" x14ac:dyDescent="0.35">
      <c r="E678" t="s">
        <v>173</v>
      </c>
      <c r="F678" s="149"/>
      <c r="G678" t="s">
        <v>173</v>
      </c>
      <c r="H678" s="149"/>
    </row>
    <row r="679" spans="5:8" x14ac:dyDescent="0.35">
      <c r="E679" t="s">
        <v>173</v>
      </c>
      <c r="F679" s="149"/>
      <c r="G679" t="s">
        <v>173</v>
      </c>
      <c r="H679" s="149"/>
    </row>
    <row r="680" spans="5:8" x14ac:dyDescent="0.35">
      <c r="E680" t="s">
        <v>173</v>
      </c>
      <c r="F680" s="149"/>
      <c r="G680" t="s">
        <v>173</v>
      </c>
      <c r="H680" s="149"/>
    </row>
    <row r="681" spans="5:8" x14ac:dyDescent="0.35">
      <c r="E681" t="s">
        <v>173</v>
      </c>
      <c r="F681" s="149"/>
      <c r="G681" t="s">
        <v>173</v>
      </c>
      <c r="H681" s="149"/>
    </row>
    <row r="682" spans="5:8" x14ac:dyDescent="0.35">
      <c r="E682" t="s">
        <v>173</v>
      </c>
      <c r="F682" s="149"/>
      <c r="G682" t="s">
        <v>173</v>
      </c>
      <c r="H682" s="149"/>
    </row>
    <row r="683" spans="5:8" x14ac:dyDescent="0.35">
      <c r="E683" t="s">
        <v>173</v>
      </c>
      <c r="F683" s="149"/>
      <c r="G683" t="s">
        <v>173</v>
      </c>
      <c r="H683" s="149"/>
    </row>
    <row r="684" spans="5:8" x14ac:dyDescent="0.35">
      <c r="E684" t="s">
        <v>173</v>
      </c>
      <c r="F684" s="149"/>
      <c r="G684" t="s">
        <v>173</v>
      </c>
      <c r="H684" s="149"/>
    </row>
    <row r="685" spans="5:8" x14ac:dyDescent="0.35">
      <c r="E685" t="s">
        <v>173</v>
      </c>
      <c r="F685" s="149"/>
      <c r="G685" t="s">
        <v>173</v>
      </c>
      <c r="H685" s="149"/>
    </row>
    <row r="686" spans="5:8" x14ac:dyDescent="0.35">
      <c r="E686" t="s">
        <v>173</v>
      </c>
      <c r="F686" s="149"/>
      <c r="G686" t="s">
        <v>173</v>
      </c>
      <c r="H686" s="149"/>
    </row>
    <row r="687" spans="5:8" x14ac:dyDescent="0.35">
      <c r="E687" t="s">
        <v>173</v>
      </c>
      <c r="F687" s="149"/>
      <c r="G687" t="s">
        <v>173</v>
      </c>
      <c r="H687" s="149"/>
    </row>
    <row r="688" spans="5:8" x14ac:dyDescent="0.35">
      <c r="E688" t="s">
        <v>173</v>
      </c>
      <c r="F688" s="149"/>
      <c r="G688" t="s">
        <v>173</v>
      </c>
      <c r="H688" s="149"/>
    </row>
    <row r="689" spans="5:8" x14ac:dyDescent="0.35">
      <c r="E689" t="s">
        <v>173</v>
      </c>
      <c r="F689" s="149"/>
      <c r="G689" t="s">
        <v>173</v>
      </c>
      <c r="H689" s="149"/>
    </row>
    <row r="690" spans="5:8" x14ac:dyDescent="0.35">
      <c r="E690" t="s">
        <v>173</v>
      </c>
      <c r="F690" s="149"/>
      <c r="G690" t="s">
        <v>173</v>
      </c>
      <c r="H690" s="149"/>
    </row>
    <row r="691" spans="5:8" x14ac:dyDescent="0.35">
      <c r="E691" t="s">
        <v>173</v>
      </c>
      <c r="F691" s="149"/>
      <c r="G691" t="s">
        <v>173</v>
      </c>
      <c r="H691" s="149"/>
    </row>
    <row r="692" spans="5:8" x14ac:dyDescent="0.35">
      <c r="E692" t="s">
        <v>173</v>
      </c>
      <c r="F692" s="149"/>
      <c r="G692" t="s">
        <v>173</v>
      </c>
      <c r="H692" s="149"/>
    </row>
    <row r="693" spans="5:8" x14ac:dyDescent="0.35">
      <c r="E693" t="s">
        <v>173</v>
      </c>
      <c r="F693" s="149"/>
      <c r="G693" t="s">
        <v>173</v>
      </c>
      <c r="H693" s="149"/>
    </row>
    <row r="694" spans="5:8" x14ac:dyDescent="0.35">
      <c r="E694" t="s">
        <v>173</v>
      </c>
      <c r="F694" s="149"/>
      <c r="G694" t="s">
        <v>173</v>
      </c>
      <c r="H694" s="149"/>
    </row>
    <row r="695" spans="5:8" x14ac:dyDescent="0.35">
      <c r="E695" t="s">
        <v>173</v>
      </c>
      <c r="F695" s="149"/>
      <c r="G695" t="s">
        <v>173</v>
      </c>
      <c r="H695" s="149"/>
    </row>
    <row r="696" spans="5:8" x14ac:dyDescent="0.35">
      <c r="E696" t="s">
        <v>173</v>
      </c>
      <c r="F696" s="149"/>
      <c r="G696" t="s">
        <v>173</v>
      </c>
      <c r="H696" s="149"/>
    </row>
    <row r="697" spans="5:8" x14ac:dyDescent="0.35">
      <c r="E697" t="s">
        <v>173</v>
      </c>
      <c r="F697" s="149"/>
      <c r="G697" t="s">
        <v>173</v>
      </c>
      <c r="H697" s="149"/>
    </row>
    <row r="698" spans="5:8" x14ac:dyDescent="0.35">
      <c r="E698" t="s">
        <v>173</v>
      </c>
      <c r="F698" s="149"/>
      <c r="G698" t="s">
        <v>173</v>
      </c>
      <c r="H698" s="149"/>
    </row>
    <row r="699" spans="5:8" x14ac:dyDescent="0.35">
      <c r="E699" t="s">
        <v>173</v>
      </c>
      <c r="F699" s="149"/>
      <c r="G699" t="s">
        <v>173</v>
      </c>
      <c r="H699" s="149"/>
    </row>
    <row r="700" spans="5:8" x14ac:dyDescent="0.35">
      <c r="E700" t="s">
        <v>173</v>
      </c>
      <c r="F700" s="149"/>
      <c r="G700" t="s">
        <v>173</v>
      </c>
      <c r="H700" s="149"/>
    </row>
    <row r="701" spans="5:8" x14ac:dyDescent="0.35">
      <c r="E701" t="s">
        <v>173</v>
      </c>
      <c r="F701" s="149"/>
      <c r="G701" t="s">
        <v>173</v>
      </c>
      <c r="H701" s="149"/>
    </row>
    <row r="702" spans="5:8" x14ac:dyDescent="0.35">
      <c r="E702" t="s">
        <v>173</v>
      </c>
      <c r="F702" s="149"/>
      <c r="G702" t="s">
        <v>173</v>
      </c>
      <c r="H702" s="149"/>
    </row>
    <row r="703" spans="5:8" x14ac:dyDescent="0.35">
      <c r="E703" t="s">
        <v>173</v>
      </c>
      <c r="F703" s="149"/>
      <c r="G703" t="s">
        <v>173</v>
      </c>
      <c r="H703" s="149"/>
    </row>
    <row r="704" spans="5:8" x14ac:dyDescent="0.35">
      <c r="E704" t="s">
        <v>173</v>
      </c>
      <c r="F704" s="149"/>
      <c r="G704" t="s">
        <v>173</v>
      </c>
      <c r="H704" s="149"/>
    </row>
    <row r="705" spans="5:8" x14ac:dyDescent="0.35">
      <c r="E705" t="s">
        <v>173</v>
      </c>
      <c r="F705" s="149"/>
      <c r="G705" t="s">
        <v>173</v>
      </c>
      <c r="H705" s="149"/>
    </row>
    <row r="706" spans="5:8" x14ac:dyDescent="0.35">
      <c r="E706" t="s">
        <v>173</v>
      </c>
      <c r="F706" s="149"/>
      <c r="G706" t="s">
        <v>173</v>
      </c>
      <c r="H706" s="149"/>
    </row>
    <row r="707" spans="5:8" x14ac:dyDescent="0.35">
      <c r="E707" t="s">
        <v>173</v>
      </c>
      <c r="F707" s="149"/>
      <c r="G707" t="s">
        <v>173</v>
      </c>
      <c r="H707" s="149"/>
    </row>
    <row r="708" spans="5:8" x14ac:dyDescent="0.35">
      <c r="E708" t="s">
        <v>173</v>
      </c>
      <c r="F708" s="149"/>
      <c r="G708" t="s">
        <v>173</v>
      </c>
      <c r="H708" s="149"/>
    </row>
    <row r="709" spans="5:8" x14ac:dyDescent="0.35">
      <c r="E709" t="s">
        <v>173</v>
      </c>
      <c r="F709" s="149"/>
      <c r="G709" t="s">
        <v>173</v>
      </c>
      <c r="H709" s="149"/>
    </row>
    <row r="710" spans="5:8" x14ac:dyDescent="0.35">
      <c r="E710" t="s">
        <v>173</v>
      </c>
      <c r="F710" s="149"/>
      <c r="G710" t="s">
        <v>173</v>
      </c>
      <c r="H710" s="149"/>
    </row>
    <row r="711" spans="5:8" x14ac:dyDescent="0.35">
      <c r="E711" t="s">
        <v>173</v>
      </c>
      <c r="F711" s="149"/>
      <c r="G711" t="s">
        <v>173</v>
      </c>
      <c r="H711" s="149"/>
    </row>
    <row r="712" spans="5:8" x14ac:dyDescent="0.35">
      <c r="E712" t="s">
        <v>173</v>
      </c>
      <c r="F712" s="149"/>
      <c r="G712" t="s">
        <v>173</v>
      </c>
      <c r="H712" s="149"/>
    </row>
    <row r="713" spans="5:8" x14ac:dyDescent="0.35">
      <c r="E713" t="s">
        <v>173</v>
      </c>
      <c r="F713" s="149"/>
      <c r="G713" t="s">
        <v>173</v>
      </c>
      <c r="H713" s="149"/>
    </row>
    <row r="714" spans="5:8" x14ac:dyDescent="0.35">
      <c r="E714" t="s">
        <v>173</v>
      </c>
      <c r="F714" s="149"/>
      <c r="G714" t="s">
        <v>173</v>
      </c>
      <c r="H714" s="149"/>
    </row>
    <row r="715" spans="5:8" x14ac:dyDescent="0.35">
      <c r="E715" t="s">
        <v>173</v>
      </c>
      <c r="F715" s="149"/>
      <c r="G715" t="s">
        <v>173</v>
      </c>
      <c r="H715" s="149"/>
    </row>
    <row r="716" spans="5:8" x14ac:dyDescent="0.35">
      <c r="E716" t="s">
        <v>173</v>
      </c>
      <c r="F716" s="149"/>
      <c r="G716" t="s">
        <v>173</v>
      </c>
      <c r="H716" s="149"/>
    </row>
    <row r="717" spans="5:8" x14ac:dyDescent="0.35">
      <c r="E717" t="s">
        <v>173</v>
      </c>
      <c r="F717" s="149"/>
      <c r="G717" t="s">
        <v>173</v>
      </c>
      <c r="H717" s="149"/>
    </row>
    <row r="718" spans="5:8" x14ac:dyDescent="0.35">
      <c r="E718" t="s">
        <v>173</v>
      </c>
      <c r="F718" s="149"/>
      <c r="G718" t="s">
        <v>173</v>
      </c>
      <c r="H718" s="149"/>
    </row>
    <row r="719" spans="5:8" x14ac:dyDescent="0.35">
      <c r="E719" t="s">
        <v>173</v>
      </c>
      <c r="F719" s="149"/>
      <c r="G719" t="s">
        <v>173</v>
      </c>
      <c r="H719" s="149"/>
    </row>
    <row r="720" spans="5:8" x14ac:dyDescent="0.35">
      <c r="E720" t="s">
        <v>173</v>
      </c>
      <c r="F720" s="149"/>
      <c r="G720" t="s">
        <v>173</v>
      </c>
      <c r="H720" s="149"/>
    </row>
    <row r="721" spans="5:8" x14ac:dyDescent="0.35">
      <c r="E721" t="s">
        <v>173</v>
      </c>
      <c r="F721" s="149"/>
      <c r="G721" t="s">
        <v>173</v>
      </c>
      <c r="H721" s="149"/>
    </row>
    <row r="722" spans="5:8" x14ac:dyDescent="0.35">
      <c r="E722" t="s">
        <v>173</v>
      </c>
      <c r="F722" s="149"/>
      <c r="G722" t="s">
        <v>173</v>
      </c>
      <c r="H722" s="149"/>
    </row>
    <row r="723" spans="5:8" x14ac:dyDescent="0.35">
      <c r="E723" t="s">
        <v>173</v>
      </c>
      <c r="F723" s="149"/>
      <c r="G723" t="s">
        <v>173</v>
      </c>
      <c r="H723" s="149"/>
    </row>
    <row r="724" spans="5:8" x14ac:dyDescent="0.35">
      <c r="E724" t="s">
        <v>173</v>
      </c>
      <c r="F724" s="149"/>
      <c r="G724" t="s">
        <v>173</v>
      </c>
      <c r="H724" s="149"/>
    </row>
    <row r="725" spans="5:8" x14ac:dyDescent="0.35">
      <c r="E725" t="s">
        <v>173</v>
      </c>
      <c r="F725" s="149"/>
      <c r="G725" t="s">
        <v>173</v>
      </c>
      <c r="H725" s="149"/>
    </row>
    <row r="726" spans="5:8" x14ac:dyDescent="0.35">
      <c r="E726" t="s">
        <v>173</v>
      </c>
      <c r="F726" s="149"/>
      <c r="G726" t="s">
        <v>173</v>
      </c>
      <c r="H726" s="149"/>
    </row>
    <row r="727" spans="5:8" x14ac:dyDescent="0.35">
      <c r="E727" t="s">
        <v>173</v>
      </c>
      <c r="F727" s="149"/>
      <c r="G727" t="s">
        <v>173</v>
      </c>
      <c r="H727" s="149"/>
    </row>
    <row r="728" spans="5:8" x14ac:dyDescent="0.35">
      <c r="E728" t="s">
        <v>173</v>
      </c>
      <c r="F728" s="149"/>
      <c r="G728" t="s">
        <v>173</v>
      </c>
      <c r="H728" s="149"/>
    </row>
    <row r="729" spans="5:8" x14ac:dyDescent="0.35">
      <c r="E729" t="s">
        <v>173</v>
      </c>
      <c r="F729" s="149"/>
      <c r="G729" t="s">
        <v>173</v>
      </c>
      <c r="H729" s="149"/>
    </row>
    <row r="730" spans="5:8" x14ac:dyDescent="0.35">
      <c r="E730" t="s">
        <v>173</v>
      </c>
      <c r="F730" s="149"/>
      <c r="G730" t="s">
        <v>173</v>
      </c>
      <c r="H730" s="149"/>
    </row>
    <row r="731" spans="5:8" x14ac:dyDescent="0.35">
      <c r="E731" t="s">
        <v>173</v>
      </c>
      <c r="F731" s="149"/>
      <c r="G731" t="s">
        <v>173</v>
      </c>
      <c r="H731" s="149"/>
    </row>
    <row r="732" spans="5:8" x14ac:dyDescent="0.35">
      <c r="E732" t="s">
        <v>173</v>
      </c>
      <c r="F732" s="149"/>
      <c r="G732" t="s">
        <v>173</v>
      </c>
      <c r="H732" s="149"/>
    </row>
    <row r="733" spans="5:8" x14ac:dyDescent="0.35">
      <c r="E733" t="s">
        <v>173</v>
      </c>
      <c r="F733" s="149"/>
      <c r="G733" t="s">
        <v>173</v>
      </c>
      <c r="H733" s="149"/>
    </row>
    <row r="734" spans="5:8" x14ac:dyDescent="0.35">
      <c r="E734" t="s">
        <v>173</v>
      </c>
      <c r="F734" s="149"/>
      <c r="G734" t="s">
        <v>173</v>
      </c>
      <c r="H734" s="149"/>
    </row>
    <row r="735" spans="5:8" x14ac:dyDescent="0.35">
      <c r="E735" t="s">
        <v>173</v>
      </c>
      <c r="F735" s="149"/>
      <c r="G735" t="s">
        <v>173</v>
      </c>
      <c r="H735" s="149"/>
    </row>
    <row r="736" spans="5:8" x14ac:dyDescent="0.35">
      <c r="E736" t="s">
        <v>173</v>
      </c>
      <c r="F736" s="149"/>
      <c r="G736" t="s">
        <v>173</v>
      </c>
      <c r="H736" s="149"/>
    </row>
    <row r="737" spans="5:8" x14ac:dyDescent="0.35">
      <c r="E737" t="s">
        <v>173</v>
      </c>
      <c r="F737" s="149"/>
      <c r="G737" t="s">
        <v>173</v>
      </c>
      <c r="H737" s="149"/>
    </row>
    <row r="738" spans="5:8" x14ac:dyDescent="0.35">
      <c r="E738" t="s">
        <v>173</v>
      </c>
      <c r="F738" s="149"/>
      <c r="G738" t="s">
        <v>173</v>
      </c>
      <c r="H738" s="149"/>
    </row>
    <row r="739" spans="5:8" x14ac:dyDescent="0.35">
      <c r="E739" t="s">
        <v>173</v>
      </c>
      <c r="F739" s="149"/>
      <c r="G739" t="s">
        <v>173</v>
      </c>
      <c r="H739" s="149"/>
    </row>
    <row r="740" spans="5:8" x14ac:dyDescent="0.35">
      <c r="E740" t="s">
        <v>173</v>
      </c>
      <c r="F740" s="149"/>
      <c r="G740" t="s">
        <v>173</v>
      </c>
      <c r="H740" s="149"/>
    </row>
    <row r="741" spans="5:8" x14ac:dyDescent="0.35">
      <c r="E741" t="s">
        <v>173</v>
      </c>
      <c r="F741" s="149"/>
      <c r="G741" t="s">
        <v>173</v>
      </c>
      <c r="H741" s="149"/>
    </row>
    <row r="742" spans="5:8" x14ac:dyDescent="0.35">
      <c r="E742" t="s">
        <v>173</v>
      </c>
      <c r="F742" s="149"/>
      <c r="G742" t="s">
        <v>173</v>
      </c>
      <c r="H742" s="149"/>
    </row>
    <row r="743" spans="5:8" x14ac:dyDescent="0.35">
      <c r="E743" t="s">
        <v>173</v>
      </c>
      <c r="F743" s="149"/>
      <c r="G743" t="s">
        <v>173</v>
      </c>
      <c r="H743" s="149"/>
    </row>
    <row r="744" spans="5:8" x14ac:dyDescent="0.35">
      <c r="E744" t="s">
        <v>173</v>
      </c>
      <c r="F744" s="149"/>
      <c r="G744" t="s">
        <v>173</v>
      </c>
      <c r="H744" s="149"/>
    </row>
    <row r="745" spans="5:8" x14ac:dyDescent="0.35">
      <c r="E745" t="s">
        <v>173</v>
      </c>
      <c r="F745" s="149"/>
      <c r="G745" t="s">
        <v>173</v>
      </c>
      <c r="H745" s="149"/>
    </row>
    <row r="746" spans="5:8" x14ac:dyDescent="0.35">
      <c r="E746" t="s">
        <v>173</v>
      </c>
      <c r="F746" s="149"/>
      <c r="G746" t="s">
        <v>173</v>
      </c>
      <c r="H746" s="149"/>
    </row>
    <row r="747" spans="5:8" x14ac:dyDescent="0.35">
      <c r="E747" t="s">
        <v>173</v>
      </c>
      <c r="F747" s="149"/>
      <c r="G747" t="s">
        <v>173</v>
      </c>
      <c r="H747" s="149"/>
    </row>
    <row r="748" spans="5:8" x14ac:dyDescent="0.35">
      <c r="E748" t="s">
        <v>173</v>
      </c>
      <c r="F748" s="149"/>
      <c r="G748" t="s">
        <v>173</v>
      </c>
      <c r="H748" s="149"/>
    </row>
    <row r="749" spans="5:8" x14ac:dyDescent="0.35">
      <c r="E749" t="s">
        <v>173</v>
      </c>
      <c r="F749" s="149"/>
      <c r="G749" t="s">
        <v>173</v>
      </c>
      <c r="H749" s="149"/>
    </row>
    <row r="750" spans="5:8" x14ac:dyDescent="0.35">
      <c r="E750" t="s">
        <v>173</v>
      </c>
      <c r="F750" s="149"/>
      <c r="G750" t="s">
        <v>173</v>
      </c>
      <c r="H750" s="149"/>
    </row>
    <row r="751" spans="5:8" x14ac:dyDescent="0.35">
      <c r="E751" t="s">
        <v>173</v>
      </c>
      <c r="F751" s="149"/>
      <c r="G751" t="s">
        <v>173</v>
      </c>
      <c r="H751" s="149"/>
    </row>
    <row r="752" spans="5:8" x14ac:dyDescent="0.35">
      <c r="E752" t="s">
        <v>173</v>
      </c>
      <c r="F752" s="149"/>
      <c r="G752" t="s">
        <v>173</v>
      </c>
      <c r="H752" s="149"/>
    </row>
    <row r="753" spans="5:8" x14ac:dyDescent="0.35">
      <c r="E753" t="s">
        <v>173</v>
      </c>
      <c r="F753" s="149"/>
      <c r="G753" t="s">
        <v>173</v>
      </c>
      <c r="H753" s="149"/>
    </row>
    <row r="754" spans="5:8" x14ac:dyDescent="0.35">
      <c r="E754" t="s">
        <v>173</v>
      </c>
      <c r="F754" s="149"/>
      <c r="G754" t="s">
        <v>173</v>
      </c>
      <c r="H754" s="149"/>
    </row>
    <row r="755" spans="5:8" x14ac:dyDescent="0.35">
      <c r="E755" t="s">
        <v>173</v>
      </c>
      <c r="F755" s="149"/>
      <c r="G755" t="s">
        <v>173</v>
      </c>
      <c r="H755" s="149"/>
    </row>
    <row r="756" spans="5:8" x14ac:dyDescent="0.35">
      <c r="E756" t="s">
        <v>173</v>
      </c>
      <c r="F756" s="149"/>
      <c r="G756" t="s">
        <v>173</v>
      </c>
      <c r="H756" s="149"/>
    </row>
    <row r="757" spans="5:8" x14ac:dyDescent="0.35">
      <c r="E757" t="s">
        <v>173</v>
      </c>
      <c r="F757" s="149"/>
      <c r="G757" t="s">
        <v>173</v>
      </c>
      <c r="H757" s="149"/>
    </row>
    <row r="758" spans="5:8" x14ac:dyDescent="0.35">
      <c r="E758" t="s">
        <v>173</v>
      </c>
      <c r="F758" s="149"/>
      <c r="G758" t="s">
        <v>173</v>
      </c>
      <c r="H758" s="149"/>
    </row>
    <row r="759" spans="5:8" x14ac:dyDescent="0.35">
      <c r="E759" t="s">
        <v>173</v>
      </c>
      <c r="F759" s="149"/>
      <c r="G759" t="s">
        <v>173</v>
      </c>
      <c r="H759" s="149"/>
    </row>
    <row r="760" spans="5:8" x14ac:dyDescent="0.35">
      <c r="E760" t="s">
        <v>173</v>
      </c>
      <c r="F760" s="149"/>
      <c r="G760" t="s">
        <v>173</v>
      </c>
      <c r="H760" s="149"/>
    </row>
    <row r="761" spans="5:8" x14ac:dyDescent="0.35">
      <c r="E761" t="s">
        <v>173</v>
      </c>
      <c r="F761" s="149"/>
      <c r="G761" t="s">
        <v>173</v>
      </c>
      <c r="H761" s="149"/>
    </row>
    <row r="762" spans="5:8" x14ac:dyDescent="0.35">
      <c r="E762" t="s">
        <v>173</v>
      </c>
      <c r="F762" s="149"/>
      <c r="G762" t="s">
        <v>173</v>
      </c>
      <c r="H762" s="149"/>
    </row>
    <row r="763" spans="5:8" x14ac:dyDescent="0.35">
      <c r="E763" t="s">
        <v>173</v>
      </c>
      <c r="F763" s="149"/>
      <c r="G763" t="s">
        <v>173</v>
      </c>
      <c r="H763" s="149"/>
    </row>
    <row r="764" spans="5:8" x14ac:dyDescent="0.35">
      <c r="E764" t="s">
        <v>173</v>
      </c>
      <c r="F764" s="149"/>
      <c r="G764" t="s">
        <v>173</v>
      </c>
      <c r="H764" s="149"/>
    </row>
    <row r="765" spans="5:8" x14ac:dyDescent="0.35">
      <c r="E765" t="s">
        <v>173</v>
      </c>
      <c r="F765" s="149"/>
      <c r="G765" t="s">
        <v>173</v>
      </c>
      <c r="H765" s="149"/>
    </row>
    <row r="766" spans="5:8" x14ac:dyDescent="0.35">
      <c r="E766" t="s">
        <v>173</v>
      </c>
      <c r="F766" s="149"/>
      <c r="G766" t="s">
        <v>173</v>
      </c>
      <c r="H766" s="149"/>
    </row>
    <row r="767" spans="5:8" x14ac:dyDescent="0.35">
      <c r="E767" t="s">
        <v>173</v>
      </c>
      <c r="F767" s="149"/>
      <c r="G767" t="s">
        <v>173</v>
      </c>
      <c r="H767" s="149"/>
    </row>
    <row r="768" spans="5:8" x14ac:dyDescent="0.35">
      <c r="E768" t="s">
        <v>173</v>
      </c>
      <c r="F768" s="149"/>
      <c r="G768" t="s">
        <v>173</v>
      </c>
      <c r="H768" s="149"/>
    </row>
    <row r="769" spans="5:8" x14ac:dyDescent="0.35">
      <c r="E769" t="s">
        <v>173</v>
      </c>
      <c r="F769" s="149"/>
      <c r="G769" t="s">
        <v>173</v>
      </c>
      <c r="H769" s="149"/>
    </row>
    <row r="770" spans="5:8" x14ac:dyDescent="0.35">
      <c r="E770" t="s">
        <v>173</v>
      </c>
      <c r="F770" s="149"/>
      <c r="G770" t="s">
        <v>173</v>
      </c>
      <c r="H770" s="149"/>
    </row>
    <row r="771" spans="5:8" x14ac:dyDescent="0.35">
      <c r="E771" t="s">
        <v>173</v>
      </c>
      <c r="F771" s="149"/>
      <c r="G771" t="s">
        <v>173</v>
      </c>
      <c r="H771" s="149"/>
    </row>
    <row r="772" spans="5:8" x14ac:dyDescent="0.35">
      <c r="E772" t="s">
        <v>173</v>
      </c>
      <c r="F772" s="149"/>
      <c r="G772" t="s">
        <v>173</v>
      </c>
      <c r="H772" s="149"/>
    </row>
    <row r="773" spans="5:8" x14ac:dyDescent="0.35">
      <c r="E773" t="s">
        <v>173</v>
      </c>
      <c r="F773" s="149"/>
      <c r="G773" t="s">
        <v>173</v>
      </c>
      <c r="H773" s="149"/>
    </row>
    <row r="774" spans="5:8" x14ac:dyDescent="0.35">
      <c r="E774" t="s">
        <v>173</v>
      </c>
      <c r="F774" s="149"/>
      <c r="G774" t="s">
        <v>173</v>
      </c>
      <c r="H774" s="149"/>
    </row>
    <row r="775" spans="5:8" x14ac:dyDescent="0.35">
      <c r="E775" t="s">
        <v>173</v>
      </c>
      <c r="F775" s="149"/>
      <c r="G775" t="s">
        <v>173</v>
      </c>
      <c r="H775" s="149"/>
    </row>
    <row r="776" spans="5:8" x14ac:dyDescent="0.35">
      <c r="E776" t="s">
        <v>173</v>
      </c>
      <c r="F776" s="149"/>
      <c r="G776" t="s">
        <v>173</v>
      </c>
      <c r="H776" s="149"/>
    </row>
    <row r="777" spans="5:8" x14ac:dyDescent="0.35">
      <c r="E777" t="s">
        <v>173</v>
      </c>
      <c r="F777" s="149"/>
      <c r="G777" t="s">
        <v>173</v>
      </c>
      <c r="H777" s="149"/>
    </row>
    <row r="778" spans="5:8" x14ac:dyDescent="0.35">
      <c r="E778" t="s">
        <v>173</v>
      </c>
      <c r="F778" s="149"/>
      <c r="G778" t="s">
        <v>173</v>
      </c>
      <c r="H778" s="149"/>
    </row>
    <row r="779" spans="5:8" x14ac:dyDescent="0.35">
      <c r="E779" t="s">
        <v>173</v>
      </c>
      <c r="F779" s="149"/>
      <c r="G779" t="s">
        <v>173</v>
      </c>
      <c r="H779" s="149"/>
    </row>
    <row r="780" spans="5:8" x14ac:dyDescent="0.35">
      <c r="E780" t="s">
        <v>173</v>
      </c>
      <c r="F780" s="149"/>
      <c r="G780" t="s">
        <v>173</v>
      </c>
      <c r="H780" s="149"/>
    </row>
    <row r="781" spans="5:8" x14ac:dyDescent="0.35">
      <c r="E781" t="s">
        <v>173</v>
      </c>
      <c r="F781" s="149"/>
      <c r="G781" t="s">
        <v>173</v>
      </c>
      <c r="H781" s="149"/>
    </row>
    <row r="782" spans="5:8" x14ac:dyDescent="0.35">
      <c r="E782" t="s">
        <v>173</v>
      </c>
      <c r="F782" s="149"/>
      <c r="G782" t="s">
        <v>173</v>
      </c>
      <c r="H782" s="149"/>
    </row>
    <row r="783" spans="5:8" x14ac:dyDescent="0.35">
      <c r="E783" t="s">
        <v>173</v>
      </c>
      <c r="F783" s="149"/>
      <c r="G783" t="s">
        <v>173</v>
      </c>
      <c r="H783" s="149"/>
    </row>
    <row r="784" spans="5:8" x14ac:dyDescent="0.35">
      <c r="E784" t="s">
        <v>173</v>
      </c>
      <c r="F784" s="149"/>
      <c r="G784" t="s">
        <v>173</v>
      </c>
      <c r="H784" s="149"/>
    </row>
    <row r="785" spans="5:8" x14ac:dyDescent="0.35">
      <c r="E785" t="s">
        <v>173</v>
      </c>
      <c r="F785" s="149"/>
      <c r="G785" t="s">
        <v>173</v>
      </c>
      <c r="H785" s="149"/>
    </row>
    <row r="786" spans="5:8" x14ac:dyDescent="0.35">
      <c r="E786" t="s">
        <v>173</v>
      </c>
      <c r="F786" s="149"/>
      <c r="G786" t="s">
        <v>173</v>
      </c>
      <c r="H786" s="149"/>
    </row>
    <row r="787" spans="5:8" x14ac:dyDescent="0.35">
      <c r="E787" t="s">
        <v>173</v>
      </c>
      <c r="F787" s="149"/>
      <c r="G787" t="s">
        <v>173</v>
      </c>
      <c r="H787" s="149"/>
    </row>
    <row r="788" spans="5:8" x14ac:dyDescent="0.35">
      <c r="E788" t="s">
        <v>173</v>
      </c>
      <c r="F788" s="149"/>
      <c r="G788" t="s">
        <v>173</v>
      </c>
      <c r="H788" s="149"/>
    </row>
    <row r="789" spans="5:8" x14ac:dyDescent="0.35">
      <c r="E789" t="s">
        <v>173</v>
      </c>
      <c r="F789" s="149"/>
      <c r="G789" t="s">
        <v>173</v>
      </c>
      <c r="H789" s="149"/>
    </row>
    <row r="790" spans="5:8" x14ac:dyDescent="0.35">
      <c r="E790" t="s">
        <v>173</v>
      </c>
      <c r="F790" s="149"/>
      <c r="G790" t="s">
        <v>173</v>
      </c>
      <c r="H790" s="149"/>
    </row>
    <row r="791" spans="5:8" x14ac:dyDescent="0.35">
      <c r="E791" t="s">
        <v>173</v>
      </c>
      <c r="F791" s="149"/>
      <c r="G791" t="s">
        <v>173</v>
      </c>
      <c r="H791" s="149"/>
    </row>
    <row r="792" spans="5:8" x14ac:dyDescent="0.35">
      <c r="E792" t="s">
        <v>173</v>
      </c>
      <c r="F792" s="149"/>
      <c r="G792" t="s">
        <v>173</v>
      </c>
      <c r="H792" s="149"/>
    </row>
    <row r="793" spans="5:8" x14ac:dyDescent="0.35">
      <c r="E793" t="s">
        <v>173</v>
      </c>
      <c r="F793" s="149"/>
      <c r="G793" t="s">
        <v>173</v>
      </c>
      <c r="H793" s="149"/>
    </row>
    <row r="794" spans="5:8" x14ac:dyDescent="0.35">
      <c r="E794" t="s">
        <v>173</v>
      </c>
      <c r="F794" s="149"/>
      <c r="G794" t="s">
        <v>173</v>
      </c>
      <c r="H794" s="149"/>
    </row>
    <row r="795" spans="5:8" x14ac:dyDescent="0.35">
      <c r="E795" t="s">
        <v>173</v>
      </c>
      <c r="F795" s="149"/>
      <c r="G795" t="s">
        <v>173</v>
      </c>
      <c r="H795" s="149"/>
    </row>
    <row r="796" spans="5:8" x14ac:dyDescent="0.35">
      <c r="E796" t="s">
        <v>173</v>
      </c>
      <c r="F796" s="149"/>
      <c r="G796" t="s">
        <v>173</v>
      </c>
      <c r="H796" s="149"/>
    </row>
    <row r="797" spans="5:8" x14ac:dyDescent="0.35">
      <c r="E797" t="s">
        <v>173</v>
      </c>
      <c r="F797" s="149"/>
      <c r="G797" t="s">
        <v>173</v>
      </c>
      <c r="H797" s="149"/>
    </row>
    <row r="798" spans="5:8" x14ac:dyDescent="0.35">
      <c r="E798" t="s">
        <v>173</v>
      </c>
      <c r="F798" s="149"/>
      <c r="G798" t="s">
        <v>173</v>
      </c>
      <c r="H798" s="149"/>
    </row>
    <row r="799" spans="5:8" x14ac:dyDescent="0.35">
      <c r="E799" t="s">
        <v>173</v>
      </c>
      <c r="F799" s="149"/>
      <c r="G799" t="s">
        <v>173</v>
      </c>
      <c r="H799" s="149"/>
    </row>
    <row r="800" spans="5:8" x14ac:dyDescent="0.35">
      <c r="E800" t="s">
        <v>173</v>
      </c>
      <c r="F800" s="149"/>
      <c r="G800" t="s">
        <v>173</v>
      </c>
      <c r="H800" s="149"/>
    </row>
    <row r="801" spans="5:8" x14ac:dyDescent="0.35">
      <c r="E801" t="s">
        <v>173</v>
      </c>
      <c r="F801" s="149"/>
      <c r="G801" t="s">
        <v>173</v>
      </c>
      <c r="H801" s="149"/>
    </row>
    <row r="802" spans="5:8" x14ac:dyDescent="0.35">
      <c r="E802" t="s">
        <v>173</v>
      </c>
      <c r="F802" s="149"/>
      <c r="G802" t="s">
        <v>173</v>
      </c>
      <c r="H802" s="149"/>
    </row>
    <row r="803" spans="5:8" x14ac:dyDescent="0.35">
      <c r="E803" t="s">
        <v>173</v>
      </c>
      <c r="F803" s="149"/>
      <c r="G803" t="s">
        <v>173</v>
      </c>
      <c r="H803" s="149"/>
    </row>
    <row r="804" spans="5:8" x14ac:dyDescent="0.35">
      <c r="E804" t="s">
        <v>173</v>
      </c>
      <c r="F804" s="149"/>
      <c r="G804" t="s">
        <v>173</v>
      </c>
      <c r="H804" s="149"/>
    </row>
    <row r="805" spans="5:8" x14ac:dyDescent="0.35">
      <c r="E805" t="s">
        <v>173</v>
      </c>
      <c r="F805" s="149"/>
      <c r="G805" t="s">
        <v>173</v>
      </c>
      <c r="H805" s="149"/>
    </row>
    <row r="806" spans="5:8" x14ac:dyDescent="0.35">
      <c r="E806" t="s">
        <v>173</v>
      </c>
      <c r="F806" s="149"/>
      <c r="G806" t="s">
        <v>173</v>
      </c>
      <c r="H806" s="149"/>
    </row>
    <row r="807" spans="5:8" x14ac:dyDescent="0.35">
      <c r="E807" t="s">
        <v>173</v>
      </c>
      <c r="F807" s="149"/>
      <c r="G807" t="s">
        <v>173</v>
      </c>
      <c r="H807" s="149"/>
    </row>
    <row r="808" spans="5:8" x14ac:dyDescent="0.35">
      <c r="E808" t="s">
        <v>173</v>
      </c>
      <c r="F808" s="149"/>
      <c r="G808" t="s">
        <v>173</v>
      </c>
      <c r="H808" s="149"/>
    </row>
    <row r="809" spans="5:8" x14ac:dyDescent="0.35">
      <c r="E809" t="s">
        <v>173</v>
      </c>
      <c r="F809" s="149"/>
      <c r="G809" t="s">
        <v>173</v>
      </c>
      <c r="H809" s="149"/>
    </row>
    <row r="810" spans="5:8" x14ac:dyDescent="0.35">
      <c r="E810" t="s">
        <v>173</v>
      </c>
      <c r="F810" s="149"/>
      <c r="G810" t="s">
        <v>173</v>
      </c>
      <c r="H810" s="149"/>
    </row>
    <row r="811" spans="5:8" x14ac:dyDescent="0.35">
      <c r="E811" t="s">
        <v>173</v>
      </c>
      <c r="F811" s="149"/>
      <c r="G811" t="s">
        <v>173</v>
      </c>
      <c r="H811" s="149"/>
    </row>
    <row r="812" spans="5:8" x14ac:dyDescent="0.35">
      <c r="E812" t="s">
        <v>173</v>
      </c>
      <c r="F812" s="149"/>
      <c r="G812" t="s">
        <v>173</v>
      </c>
      <c r="H812" s="149"/>
    </row>
    <row r="813" spans="5:8" x14ac:dyDescent="0.35">
      <c r="E813" t="s">
        <v>173</v>
      </c>
      <c r="F813" s="149"/>
      <c r="G813" t="s">
        <v>173</v>
      </c>
      <c r="H813" s="149"/>
    </row>
    <row r="814" spans="5:8" x14ac:dyDescent="0.35">
      <c r="E814" t="s">
        <v>173</v>
      </c>
      <c r="F814" s="149"/>
      <c r="G814" t="s">
        <v>173</v>
      </c>
      <c r="H814" s="149"/>
    </row>
    <row r="815" spans="5:8" x14ac:dyDescent="0.35">
      <c r="E815" t="s">
        <v>173</v>
      </c>
      <c r="F815" s="149"/>
      <c r="G815" t="s">
        <v>173</v>
      </c>
      <c r="H815" s="149"/>
    </row>
    <row r="816" spans="5:8" x14ac:dyDescent="0.35">
      <c r="E816" t="s">
        <v>173</v>
      </c>
      <c r="F816" s="149"/>
      <c r="G816" t="s">
        <v>173</v>
      </c>
      <c r="H816" s="149"/>
    </row>
    <row r="817" spans="5:8" x14ac:dyDescent="0.35">
      <c r="E817" t="s">
        <v>173</v>
      </c>
      <c r="F817" s="149"/>
      <c r="G817" t="s">
        <v>173</v>
      </c>
      <c r="H817" s="149"/>
    </row>
    <row r="818" spans="5:8" x14ac:dyDescent="0.35">
      <c r="E818" t="s">
        <v>173</v>
      </c>
      <c r="F818" s="149"/>
      <c r="G818" t="s">
        <v>173</v>
      </c>
      <c r="H818" s="149"/>
    </row>
    <row r="819" spans="5:8" x14ac:dyDescent="0.35">
      <c r="E819" t="s">
        <v>173</v>
      </c>
      <c r="F819" s="149"/>
      <c r="G819" t="s">
        <v>173</v>
      </c>
      <c r="H819" s="149"/>
    </row>
    <row r="820" spans="5:8" x14ac:dyDescent="0.35">
      <c r="E820" t="s">
        <v>173</v>
      </c>
      <c r="F820" s="149"/>
      <c r="G820" t="s">
        <v>173</v>
      </c>
      <c r="H820" s="149"/>
    </row>
    <row r="821" spans="5:8" x14ac:dyDescent="0.35">
      <c r="E821" t="s">
        <v>173</v>
      </c>
      <c r="F821" s="149"/>
      <c r="G821" t="s">
        <v>173</v>
      </c>
      <c r="H821" s="149"/>
    </row>
    <row r="822" spans="5:8" x14ac:dyDescent="0.35">
      <c r="E822" t="s">
        <v>173</v>
      </c>
      <c r="F822" s="149"/>
      <c r="G822" t="s">
        <v>173</v>
      </c>
      <c r="H822" s="149"/>
    </row>
    <row r="823" spans="5:8" x14ac:dyDescent="0.35">
      <c r="E823" t="s">
        <v>173</v>
      </c>
      <c r="F823" s="149"/>
      <c r="G823" t="s">
        <v>173</v>
      </c>
      <c r="H823" s="149"/>
    </row>
    <row r="824" spans="5:8" x14ac:dyDescent="0.35">
      <c r="E824" t="s">
        <v>173</v>
      </c>
      <c r="F824" s="149"/>
      <c r="G824" t="s">
        <v>173</v>
      </c>
      <c r="H824" s="149"/>
    </row>
    <row r="825" spans="5:8" x14ac:dyDescent="0.35">
      <c r="E825" t="s">
        <v>173</v>
      </c>
      <c r="F825" s="149"/>
      <c r="G825" t="s">
        <v>173</v>
      </c>
      <c r="H825" s="149"/>
    </row>
    <row r="826" spans="5:8" x14ac:dyDescent="0.35">
      <c r="E826" t="s">
        <v>173</v>
      </c>
      <c r="F826" s="149"/>
      <c r="G826" t="s">
        <v>173</v>
      </c>
      <c r="H826" s="149"/>
    </row>
    <row r="827" spans="5:8" x14ac:dyDescent="0.35">
      <c r="E827" t="s">
        <v>173</v>
      </c>
      <c r="F827" s="149"/>
      <c r="G827" t="s">
        <v>173</v>
      </c>
      <c r="H827" s="149"/>
    </row>
    <row r="828" spans="5:8" x14ac:dyDescent="0.35">
      <c r="E828" t="s">
        <v>173</v>
      </c>
      <c r="F828" s="149"/>
      <c r="G828" t="s">
        <v>173</v>
      </c>
      <c r="H828" s="149"/>
    </row>
    <row r="829" spans="5:8" x14ac:dyDescent="0.35">
      <c r="E829" t="s">
        <v>173</v>
      </c>
      <c r="F829" s="149"/>
      <c r="G829" t="s">
        <v>173</v>
      </c>
      <c r="H829" s="149"/>
    </row>
    <row r="830" spans="5:8" x14ac:dyDescent="0.35">
      <c r="E830" t="s">
        <v>173</v>
      </c>
      <c r="F830" s="149"/>
      <c r="G830" t="s">
        <v>173</v>
      </c>
      <c r="H830" s="149"/>
    </row>
    <row r="831" spans="5:8" x14ac:dyDescent="0.35">
      <c r="E831" t="s">
        <v>173</v>
      </c>
      <c r="F831" s="149"/>
      <c r="G831" t="s">
        <v>173</v>
      </c>
      <c r="H831" s="149"/>
    </row>
    <row r="832" spans="5:8" x14ac:dyDescent="0.35">
      <c r="E832" t="s">
        <v>173</v>
      </c>
      <c r="F832" s="149"/>
      <c r="G832" t="s">
        <v>173</v>
      </c>
      <c r="H832" s="149"/>
    </row>
    <row r="833" spans="5:8" x14ac:dyDescent="0.35">
      <c r="E833" t="s">
        <v>173</v>
      </c>
      <c r="F833" s="149"/>
      <c r="G833" t="s">
        <v>173</v>
      </c>
      <c r="H833" s="149"/>
    </row>
    <row r="834" spans="5:8" x14ac:dyDescent="0.35">
      <c r="E834" t="s">
        <v>173</v>
      </c>
      <c r="F834" s="149"/>
      <c r="G834" t="s">
        <v>173</v>
      </c>
      <c r="H834" s="149"/>
    </row>
    <row r="835" spans="5:8" x14ac:dyDescent="0.35">
      <c r="E835" t="s">
        <v>173</v>
      </c>
      <c r="F835" s="149"/>
      <c r="G835" t="s">
        <v>173</v>
      </c>
      <c r="H835" s="149"/>
    </row>
    <row r="836" spans="5:8" x14ac:dyDescent="0.35">
      <c r="E836" t="s">
        <v>173</v>
      </c>
      <c r="F836" s="149"/>
      <c r="G836" t="s">
        <v>173</v>
      </c>
      <c r="H836" s="149"/>
    </row>
    <row r="837" spans="5:8" x14ac:dyDescent="0.35">
      <c r="E837" t="s">
        <v>173</v>
      </c>
      <c r="F837" s="149"/>
      <c r="G837" t="s">
        <v>173</v>
      </c>
      <c r="H837" s="149"/>
    </row>
    <row r="838" spans="5:8" x14ac:dyDescent="0.35">
      <c r="E838" t="s">
        <v>173</v>
      </c>
      <c r="F838" s="149"/>
      <c r="G838" t="s">
        <v>173</v>
      </c>
      <c r="H838" s="149"/>
    </row>
    <row r="839" spans="5:8" x14ac:dyDescent="0.35">
      <c r="E839" t="s">
        <v>173</v>
      </c>
      <c r="F839" s="149"/>
      <c r="G839" t="s">
        <v>173</v>
      </c>
      <c r="H839" s="149"/>
    </row>
    <row r="840" spans="5:8" x14ac:dyDescent="0.35">
      <c r="E840" t="s">
        <v>173</v>
      </c>
      <c r="F840" s="149"/>
      <c r="G840" t="s">
        <v>173</v>
      </c>
      <c r="H840" s="149"/>
    </row>
    <row r="841" spans="5:8" x14ac:dyDescent="0.35">
      <c r="E841" t="s">
        <v>173</v>
      </c>
      <c r="F841" s="149"/>
      <c r="G841" t="s">
        <v>173</v>
      </c>
      <c r="H841" s="149"/>
    </row>
    <row r="842" spans="5:8" x14ac:dyDescent="0.35">
      <c r="E842" t="s">
        <v>173</v>
      </c>
      <c r="F842" s="149"/>
      <c r="G842" t="s">
        <v>173</v>
      </c>
      <c r="H842" s="149"/>
    </row>
    <row r="843" spans="5:8" x14ac:dyDescent="0.35">
      <c r="E843" t="s">
        <v>173</v>
      </c>
      <c r="F843" s="149"/>
      <c r="G843" t="s">
        <v>173</v>
      </c>
      <c r="H843" s="149"/>
    </row>
    <row r="844" spans="5:8" x14ac:dyDescent="0.35">
      <c r="E844" t="s">
        <v>173</v>
      </c>
      <c r="F844" s="149"/>
      <c r="G844" t="s">
        <v>173</v>
      </c>
      <c r="H844" s="149"/>
    </row>
    <row r="845" spans="5:8" x14ac:dyDescent="0.35">
      <c r="E845" t="s">
        <v>173</v>
      </c>
      <c r="F845" s="149"/>
      <c r="G845" t="s">
        <v>173</v>
      </c>
      <c r="H845" s="149"/>
    </row>
    <row r="846" spans="5:8" x14ac:dyDescent="0.35">
      <c r="E846" t="s">
        <v>173</v>
      </c>
      <c r="F846" s="149"/>
      <c r="G846" t="s">
        <v>173</v>
      </c>
      <c r="H846" s="149"/>
    </row>
    <row r="847" spans="5:8" x14ac:dyDescent="0.35">
      <c r="E847" t="s">
        <v>173</v>
      </c>
      <c r="F847" s="149"/>
      <c r="G847" t="s">
        <v>173</v>
      </c>
      <c r="H847" s="149"/>
    </row>
    <row r="848" spans="5:8" x14ac:dyDescent="0.35">
      <c r="E848" t="s">
        <v>173</v>
      </c>
      <c r="F848" s="149"/>
      <c r="G848" t="s">
        <v>173</v>
      </c>
      <c r="H848" s="149"/>
    </row>
    <row r="849" spans="5:8" x14ac:dyDescent="0.35">
      <c r="E849" t="s">
        <v>173</v>
      </c>
      <c r="F849" s="149"/>
      <c r="G849" t="s">
        <v>173</v>
      </c>
      <c r="H849" s="149"/>
    </row>
    <row r="850" spans="5:8" x14ac:dyDescent="0.35">
      <c r="E850" t="s">
        <v>173</v>
      </c>
      <c r="F850" s="149"/>
      <c r="G850" t="s">
        <v>173</v>
      </c>
      <c r="H850" s="149"/>
    </row>
    <row r="851" spans="5:8" x14ac:dyDescent="0.35">
      <c r="E851" t="s">
        <v>173</v>
      </c>
      <c r="F851" s="149"/>
      <c r="G851" t="s">
        <v>173</v>
      </c>
      <c r="H851" s="149"/>
    </row>
    <row r="852" spans="5:8" x14ac:dyDescent="0.35">
      <c r="E852" t="s">
        <v>173</v>
      </c>
      <c r="F852" s="149"/>
      <c r="G852" t="s">
        <v>173</v>
      </c>
      <c r="H852" s="149"/>
    </row>
    <row r="853" spans="5:8" x14ac:dyDescent="0.35">
      <c r="E853" t="s">
        <v>173</v>
      </c>
      <c r="F853" s="149"/>
      <c r="G853" t="s">
        <v>173</v>
      </c>
      <c r="H853" s="149"/>
    </row>
    <row r="854" spans="5:8" x14ac:dyDescent="0.35">
      <c r="E854" t="s">
        <v>173</v>
      </c>
      <c r="F854" s="149"/>
      <c r="G854" t="s">
        <v>173</v>
      </c>
      <c r="H854" s="149"/>
    </row>
    <row r="855" spans="5:8" x14ac:dyDescent="0.35">
      <c r="E855" t="s">
        <v>173</v>
      </c>
      <c r="F855" s="149"/>
      <c r="G855" t="s">
        <v>173</v>
      </c>
      <c r="H855" s="149"/>
    </row>
    <row r="856" spans="5:8" x14ac:dyDescent="0.35">
      <c r="E856" t="s">
        <v>173</v>
      </c>
      <c r="F856" s="149"/>
      <c r="G856" t="s">
        <v>173</v>
      </c>
      <c r="H856" s="149"/>
    </row>
    <row r="857" spans="5:8" x14ac:dyDescent="0.35">
      <c r="E857" t="s">
        <v>173</v>
      </c>
      <c r="F857" s="149"/>
      <c r="G857" t="s">
        <v>173</v>
      </c>
      <c r="H857" s="149"/>
    </row>
    <row r="858" spans="5:8" x14ac:dyDescent="0.35">
      <c r="E858" t="s">
        <v>173</v>
      </c>
      <c r="F858" s="149"/>
      <c r="G858" t="s">
        <v>173</v>
      </c>
      <c r="H858" s="149"/>
    </row>
    <row r="859" spans="5:8" x14ac:dyDescent="0.35">
      <c r="E859" t="s">
        <v>173</v>
      </c>
      <c r="F859" s="149"/>
      <c r="G859" t="s">
        <v>173</v>
      </c>
      <c r="H859" s="149"/>
    </row>
    <row r="860" spans="5:8" x14ac:dyDescent="0.35">
      <c r="E860" t="s">
        <v>173</v>
      </c>
      <c r="F860" s="149"/>
      <c r="G860" t="s">
        <v>173</v>
      </c>
      <c r="H860" s="149"/>
    </row>
    <row r="861" spans="5:8" x14ac:dyDescent="0.35">
      <c r="E861" t="s">
        <v>173</v>
      </c>
      <c r="F861" s="149"/>
      <c r="G861" t="s">
        <v>173</v>
      </c>
      <c r="H861" s="149"/>
    </row>
    <row r="862" spans="5:8" x14ac:dyDescent="0.35">
      <c r="E862" t="s">
        <v>173</v>
      </c>
      <c r="F862" s="149"/>
      <c r="G862" t="s">
        <v>173</v>
      </c>
      <c r="H862" s="149"/>
    </row>
    <row r="863" spans="5:8" x14ac:dyDescent="0.35">
      <c r="E863" t="s">
        <v>173</v>
      </c>
      <c r="F863" s="149"/>
      <c r="G863" t="s">
        <v>173</v>
      </c>
      <c r="H863" s="149"/>
    </row>
    <row r="864" spans="5:8" x14ac:dyDescent="0.35">
      <c r="E864" t="s">
        <v>173</v>
      </c>
      <c r="F864" s="149"/>
      <c r="G864" t="s">
        <v>173</v>
      </c>
      <c r="H864" s="149"/>
    </row>
    <row r="865" spans="5:8" x14ac:dyDescent="0.35">
      <c r="E865" t="s">
        <v>173</v>
      </c>
      <c r="F865" s="149"/>
      <c r="G865" t="s">
        <v>173</v>
      </c>
      <c r="H865" s="149"/>
    </row>
    <row r="866" spans="5:8" x14ac:dyDescent="0.35">
      <c r="E866" t="s">
        <v>173</v>
      </c>
      <c r="F866" s="149"/>
      <c r="G866" t="s">
        <v>173</v>
      </c>
      <c r="H866" s="149"/>
    </row>
    <row r="867" spans="5:8" x14ac:dyDescent="0.35">
      <c r="E867" t="s">
        <v>173</v>
      </c>
      <c r="F867" s="149"/>
      <c r="G867" t="s">
        <v>173</v>
      </c>
      <c r="H867" s="149"/>
    </row>
    <row r="868" spans="5:8" x14ac:dyDescent="0.35">
      <c r="E868" t="s">
        <v>173</v>
      </c>
      <c r="F868" s="149"/>
      <c r="G868" t="s">
        <v>173</v>
      </c>
      <c r="H868" s="149"/>
    </row>
    <row r="869" spans="5:8" x14ac:dyDescent="0.35">
      <c r="E869" t="s">
        <v>173</v>
      </c>
      <c r="F869" s="149"/>
      <c r="G869" t="s">
        <v>173</v>
      </c>
      <c r="H869" s="149"/>
    </row>
    <row r="870" spans="5:8" x14ac:dyDescent="0.35">
      <c r="E870" t="s">
        <v>173</v>
      </c>
      <c r="F870" s="149"/>
      <c r="G870" t="s">
        <v>173</v>
      </c>
      <c r="H870" s="149"/>
    </row>
    <row r="871" spans="5:8" x14ac:dyDescent="0.35">
      <c r="E871" t="s">
        <v>173</v>
      </c>
      <c r="F871" s="149"/>
      <c r="G871" t="s">
        <v>173</v>
      </c>
      <c r="H871" s="149"/>
    </row>
    <row r="872" spans="5:8" x14ac:dyDescent="0.35">
      <c r="E872" t="s">
        <v>173</v>
      </c>
      <c r="F872" s="149"/>
      <c r="G872" t="s">
        <v>173</v>
      </c>
      <c r="H872" s="149"/>
    </row>
    <row r="873" spans="5:8" x14ac:dyDescent="0.35">
      <c r="E873" t="s">
        <v>173</v>
      </c>
      <c r="F873" s="149"/>
      <c r="G873" t="s">
        <v>173</v>
      </c>
      <c r="H873" s="149"/>
    </row>
    <row r="874" spans="5:8" x14ac:dyDescent="0.35">
      <c r="E874" t="s">
        <v>173</v>
      </c>
      <c r="F874" s="149"/>
      <c r="G874" t="s">
        <v>173</v>
      </c>
      <c r="H874" s="149"/>
    </row>
    <row r="875" spans="5:8" x14ac:dyDescent="0.35">
      <c r="E875" t="s">
        <v>173</v>
      </c>
      <c r="F875" s="149"/>
      <c r="G875" t="s">
        <v>173</v>
      </c>
      <c r="H875" s="149"/>
    </row>
    <row r="876" spans="5:8" x14ac:dyDescent="0.35">
      <c r="E876" t="s">
        <v>173</v>
      </c>
      <c r="F876" s="149"/>
      <c r="G876" t="s">
        <v>173</v>
      </c>
      <c r="H876" s="149"/>
    </row>
    <row r="877" spans="5:8" x14ac:dyDescent="0.35">
      <c r="E877" t="s">
        <v>173</v>
      </c>
      <c r="F877" s="149"/>
      <c r="G877" t="s">
        <v>173</v>
      </c>
      <c r="H877" s="149"/>
    </row>
    <row r="878" spans="5:8" x14ac:dyDescent="0.35">
      <c r="E878" t="s">
        <v>173</v>
      </c>
      <c r="F878" s="149"/>
      <c r="G878" t="s">
        <v>173</v>
      </c>
      <c r="H878" s="149"/>
    </row>
    <row r="879" spans="5:8" x14ac:dyDescent="0.35">
      <c r="E879" t="s">
        <v>173</v>
      </c>
      <c r="F879" s="149"/>
      <c r="G879" t="s">
        <v>173</v>
      </c>
      <c r="H879" s="149"/>
    </row>
    <row r="880" spans="5:8" x14ac:dyDescent="0.35">
      <c r="E880" t="s">
        <v>173</v>
      </c>
      <c r="F880" s="149"/>
      <c r="G880" t="s">
        <v>173</v>
      </c>
      <c r="H880" s="149"/>
    </row>
    <row r="881" spans="5:8" x14ac:dyDescent="0.35">
      <c r="E881" t="s">
        <v>173</v>
      </c>
      <c r="F881" s="149"/>
      <c r="G881" t="s">
        <v>173</v>
      </c>
      <c r="H881" s="149"/>
    </row>
    <row r="882" spans="5:8" x14ac:dyDescent="0.35">
      <c r="E882" t="s">
        <v>173</v>
      </c>
      <c r="F882" s="149"/>
      <c r="G882" t="s">
        <v>173</v>
      </c>
      <c r="H882" s="149"/>
    </row>
    <row r="883" spans="5:8" x14ac:dyDescent="0.35">
      <c r="E883" t="s">
        <v>173</v>
      </c>
      <c r="F883" s="149"/>
      <c r="G883" t="s">
        <v>173</v>
      </c>
      <c r="H883" s="149"/>
    </row>
    <row r="884" spans="5:8" x14ac:dyDescent="0.35">
      <c r="E884" t="s">
        <v>173</v>
      </c>
      <c r="F884" s="149"/>
      <c r="G884" t="s">
        <v>173</v>
      </c>
      <c r="H884" s="149"/>
    </row>
    <row r="885" spans="5:8" x14ac:dyDescent="0.35">
      <c r="E885" t="s">
        <v>173</v>
      </c>
      <c r="F885" s="149"/>
      <c r="G885" t="s">
        <v>173</v>
      </c>
      <c r="H885" s="149"/>
    </row>
    <row r="886" spans="5:8" x14ac:dyDescent="0.35">
      <c r="E886" t="s">
        <v>173</v>
      </c>
      <c r="F886" s="149"/>
      <c r="G886" t="s">
        <v>173</v>
      </c>
      <c r="H886" s="149"/>
    </row>
    <row r="887" spans="5:8" x14ac:dyDescent="0.35">
      <c r="E887" t="s">
        <v>173</v>
      </c>
      <c r="F887" s="149"/>
      <c r="G887" t="s">
        <v>173</v>
      </c>
      <c r="H887" s="149"/>
    </row>
    <row r="888" spans="5:8" x14ac:dyDescent="0.35">
      <c r="E888" t="s">
        <v>173</v>
      </c>
      <c r="F888" s="149"/>
      <c r="G888" t="s">
        <v>173</v>
      </c>
      <c r="H888" s="149"/>
    </row>
  </sheetData>
  <autoFilter ref="A1:H1" xr:uid="{C9E858A3-BD66-4160-A131-4D3BF5F59735}"/>
  <sortState xmlns:xlrd2="http://schemas.microsoft.com/office/spreadsheetml/2017/richdata2" ref="C2:C22">
    <sortCondition ref="C2:C22"/>
  </sortState>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27DA0-CB8C-437F-8238-577ACFC8711B}">
  <dimension ref="A1:AA888"/>
  <sheetViews>
    <sheetView zoomScale="80" zoomScaleNormal="80" workbookViewId="0">
      <pane xSplit="3" ySplit="1" topLeftCell="D2" activePane="bottomRight" state="frozen"/>
      <selection pane="topRight" activeCell="C5" sqref="C5"/>
      <selection pane="bottomLeft" activeCell="C5" sqref="C5"/>
      <selection pane="bottomRight"/>
    </sheetView>
  </sheetViews>
  <sheetFormatPr defaultRowHeight="14.5" x14ac:dyDescent="0.35"/>
  <cols>
    <col min="1" max="1" width="6.1796875" bestFit="1" customWidth="1"/>
    <col min="2" max="2" width="31.453125" bestFit="1" customWidth="1"/>
    <col min="3" max="3" width="27.1796875" bestFit="1" customWidth="1"/>
    <col min="4" max="4" width="35" customWidth="1"/>
    <col min="5" max="5" width="45.453125" customWidth="1"/>
    <col min="6" max="6" width="6.81640625" bestFit="1" customWidth="1"/>
    <col min="7" max="7" width="9" style="145" customWidth="1"/>
    <col min="8" max="8" width="6.54296875" customWidth="1"/>
    <col min="11" max="11" width="6" bestFit="1" customWidth="1"/>
    <col min="12" max="12" width="36.81640625" customWidth="1"/>
    <col min="13" max="13" width="27.1796875" bestFit="1" customWidth="1"/>
    <col min="14" max="14" width="32.54296875" customWidth="1"/>
    <col min="15" max="15" width="7.453125" bestFit="1" customWidth="1"/>
    <col min="16" max="16" width="7.453125" style="150" bestFit="1" customWidth="1"/>
    <col min="17" max="17" width="6.453125" bestFit="1" customWidth="1"/>
  </cols>
  <sheetData>
    <row r="1" spans="1:27" x14ac:dyDescent="0.35">
      <c r="A1" t="s">
        <v>174</v>
      </c>
      <c r="B1" t="s">
        <v>174</v>
      </c>
      <c r="C1" t="s">
        <v>174</v>
      </c>
      <c r="D1" s="151" t="s">
        <v>174</v>
      </c>
      <c r="E1" s="151" t="s">
        <v>174</v>
      </c>
      <c r="F1" t="s">
        <v>174</v>
      </c>
      <c r="G1" s="151" t="s">
        <v>174</v>
      </c>
      <c r="H1" t="s">
        <v>174</v>
      </c>
      <c r="I1" t="s">
        <v>174</v>
      </c>
      <c r="J1" t="s">
        <v>174</v>
      </c>
      <c r="K1" t="s">
        <v>174</v>
      </c>
      <c r="L1" t="s">
        <v>174</v>
      </c>
      <c r="M1" t="s">
        <v>174</v>
      </c>
      <c r="N1" t="s">
        <v>174</v>
      </c>
      <c r="O1" t="s">
        <v>174</v>
      </c>
      <c r="P1" s="151" t="s">
        <v>174</v>
      </c>
      <c r="Q1" t="s">
        <v>174</v>
      </c>
      <c r="R1" t="s">
        <v>174</v>
      </c>
      <c r="S1" t="s">
        <v>174</v>
      </c>
      <c r="T1" t="s">
        <v>174</v>
      </c>
      <c r="U1" t="s">
        <v>174</v>
      </c>
      <c r="V1" s="151" t="s">
        <v>174</v>
      </c>
      <c r="W1" t="s">
        <v>174</v>
      </c>
      <c r="X1" s="151" t="s">
        <v>174</v>
      </c>
      <c r="Y1" t="s">
        <v>174</v>
      </c>
      <c r="Z1" t="s">
        <v>174</v>
      </c>
      <c r="AA1" t="s">
        <v>174</v>
      </c>
    </row>
    <row r="2" spans="1:27" x14ac:dyDescent="0.35">
      <c r="A2" t="s">
        <v>175</v>
      </c>
      <c r="B2" t="s">
        <v>176</v>
      </c>
      <c r="C2" t="s">
        <v>177</v>
      </c>
      <c r="D2" t="s">
        <v>143</v>
      </c>
      <c r="E2" t="s">
        <v>142</v>
      </c>
      <c r="F2">
        <v>75</v>
      </c>
      <c r="G2" s="145">
        <v>2.0000000000000001E-4</v>
      </c>
      <c r="H2">
        <v>0.02</v>
      </c>
      <c r="K2" t="s">
        <v>175</v>
      </c>
      <c r="L2" t="s">
        <v>176</v>
      </c>
      <c r="M2" t="s">
        <v>177</v>
      </c>
      <c r="N2" t="s">
        <v>143</v>
      </c>
      <c r="O2">
        <v>75</v>
      </c>
      <c r="P2" s="150">
        <v>2.0000000000000001E-4</v>
      </c>
      <c r="Q2">
        <v>0.02</v>
      </c>
      <c r="S2" t="str">
        <f t="shared" ref="S2:S65" si="0">IF(A2=K2,"","error")</f>
        <v/>
      </c>
      <c r="T2" t="str">
        <f t="shared" ref="T2:T65" si="1">IF(B2=L2,"","error")</f>
        <v/>
      </c>
      <c r="U2" t="str">
        <f t="shared" ref="U2:U65" si="2">IF(C2=M2,"","error")</f>
        <v/>
      </c>
      <c r="V2" t="str">
        <f t="shared" ref="V2:V65" si="3">IF(D2=N2,"","error")</f>
        <v/>
      </c>
      <c r="W2" t="str">
        <f t="shared" ref="W2:Y2" si="4">IF(F2=O2,"","error")</f>
        <v/>
      </c>
      <c r="X2" t="str">
        <f>IF(G2=P2,"","error")</f>
        <v/>
      </c>
      <c r="Y2" t="str">
        <f t="shared" si="4"/>
        <v/>
      </c>
    </row>
    <row r="3" spans="1:27" x14ac:dyDescent="0.35">
      <c r="A3" t="s">
        <v>175</v>
      </c>
      <c r="B3" t="s">
        <v>178</v>
      </c>
      <c r="C3" t="s">
        <v>179</v>
      </c>
      <c r="D3" t="s">
        <v>91</v>
      </c>
      <c r="E3" t="s">
        <v>90</v>
      </c>
      <c r="F3">
        <v>700</v>
      </c>
      <c r="G3" s="145">
        <v>1.6999999999999999E-3</v>
      </c>
      <c r="H3">
        <v>0.17</v>
      </c>
      <c r="K3" t="s">
        <v>175</v>
      </c>
      <c r="L3" t="s">
        <v>178</v>
      </c>
      <c r="M3" t="s">
        <v>179</v>
      </c>
      <c r="N3" t="s">
        <v>91</v>
      </c>
      <c r="O3">
        <v>700</v>
      </c>
      <c r="P3" s="150">
        <v>1.6999999999999999E-3</v>
      </c>
      <c r="Q3">
        <v>0.17</v>
      </c>
      <c r="S3" t="str">
        <f t="shared" si="0"/>
        <v/>
      </c>
      <c r="T3" t="str">
        <f t="shared" si="1"/>
        <v/>
      </c>
      <c r="U3" t="str">
        <f t="shared" si="2"/>
        <v/>
      </c>
      <c r="V3" t="str">
        <f t="shared" si="3"/>
        <v/>
      </c>
      <c r="W3" t="str">
        <f t="shared" ref="W3:W66" si="5">IF(F3=O3,"","error")</f>
        <v/>
      </c>
      <c r="X3" t="str">
        <f t="shared" ref="X3:X66" si="6">IF(G3=P3,"","error")</f>
        <v/>
      </c>
      <c r="Y3" t="str">
        <f t="shared" ref="Y3:Y66" si="7">IF(H3=Q3,"","error")</f>
        <v/>
      </c>
    </row>
    <row r="4" spans="1:27" x14ac:dyDescent="0.35">
      <c r="A4" t="s">
        <v>180</v>
      </c>
      <c r="B4" t="s">
        <v>181</v>
      </c>
      <c r="C4" t="s">
        <v>182</v>
      </c>
      <c r="D4" t="s">
        <v>86</v>
      </c>
      <c r="E4" t="s">
        <v>86</v>
      </c>
      <c r="F4">
        <v>1968</v>
      </c>
      <c r="G4" s="145">
        <v>4.4699999999999997E-2</v>
      </c>
      <c r="H4">
        <v>4.47</v>
      </c>
      <c r="K4" t="s">
        <v>180</v>
      </c>
      <c r="L4" t="s">
        <v>181</v>
      </c>
      <c r="M4" t="s">
        <v>182</v>
      </c>
      <c r="N4" t="s">
        <v>86</v>
      </c>
      <c r="O4">
        <v>1968</v>
      </c>
      <c r="P4" s="150">
        <v>4.4699999999999997E-2</v>
      </c>
      <c r="Q4">
        <v>4.47</v>
      </c>
      <c r="S4" t="str">
        <f t="shared" si="0"/>
        <v/>
      </c>
      <c r="T4" t="str">
        <f t="shared" si="1"/>
        <v/>
      </c>
      <c r="U4" t="str">
        <f t="shared" si="2"/>
        <v/>
      </c>
      <c r="V4" t="str">
        <f t="shared" si="3"/>
        <v/>
      </c>
      <c r="W4" t="str">
        <f t="shared" si="5"/>
        <v/>
      </c>
      <c r="X4" t="str">
        <f t="shared" si="6"/>
        <v/>
      </c>
      <c r="Y4" t="str">
        <f t="shared" si="7"/>
        <v/>
      </c>
    </row>
    <row r="5" spans="1:27" x14ac:dyDescent="0.35">
      <c r="A5" t="s">
        <v>175</v>
      </c>
      <c r="B5" t="s">
        <v>183</v>
      </c>
      <c r="C5" t="s">
        <v>184</v>
      </c>
      <c r="D5" t="s">
        <v>103</v>
      </c>
      <c r="E5" t="s">
        <v>138</v>
      </c>
      <c r="F5">
        <v>743</v>
      </c>
      <c r="G5" s="145">
        <v>1.6000000000000001E-3</v>
      </c>
      <c r="H5">
        <v>0.16</v>
      </c>
      <c r="K5" t="s">
        <v>175</v>
      </c>
      <c r="L5" t="s">
        <v>183</v>
      </c>
      <c r="M5" t="s">
        <v>184</v>
      </c>
      <c r="N5" t="s">
        <v>103</v>
      </c>
      <c r="O5">
        <v>743</v>
      </c>
      <c r="P5" s="150">
        <v>1.6000000000000001E-3</v>
      </c>
      <c r="Q5">
        <v>0.16</v>
      </c>
      <c r="S5" t="str">
        <f t="shared" si="0"/>
        <v/>
      </c>
      <c r="T5" t="str">
        <f t="shared" si="1"/>
        <v/>
      </c>
      <c r="U5" t="str">
        <f t="shared" si="2"/>
        <v/>
      </c>
      <c r="V5" t="str">
        <f t="shared" si="3"/>
        <v/>
      </c>
      <c r="W5" t="str">
        <f t="shared" si="5"/>
        <v/>
      </c>
      <c r="X5" t="str">
        <f t="shared" si="6"/>
        <v/>
      </c>
      <c r="Y5" t="str">
        <f t="shared" si="7"/>
        <v/>
      </c>
    </row>
    <row r="6" spans="1:27" x14ac:dyDescent="0.35">
      <c r="A6" t="s">
        <v>180</v>
      </c>
      <c r="B6" t="s">
        <v>185</v>
      </c>
      <c r="C6" t="s">
        <v>186</v>
      </c>
      <c r="D6" t="s">
        <v>91</v>
      </c>
      <c r="E6" t="s">
        <v>90</v>
      </c>
      <c r="F6">
        <v>18616</v>
      </c>
      <c r="G6" s="145">
        <v>0.49390000000000001</v>
      </c>
      <c r="H6">
        <v>49.39</v>
      </c>
      <c r="I6" t="s">
        <v>187</v>
      </c>
      <c r="K6" t="s">
        <v>180</v>
      </c>
      <c r="L6" t="s">
        <v>185</v>
      </c>
      <c r="M6" t="s">
        <v>186</v>
      </c>
      <c r="N6" t="s">
        <v>91</v>
      </c>
      <c r="O6">
        <v>18616</v>
      </c>
      <c r="P6" s="150">
        <v>0.49390000000000001</v>
      </c>
      <c r="Q6">
        <v>49.39</v>
      </c>
      <c r="S6" t="str">
        <f t="shared" si="0"/>
        <v/>
      </c>
      <c r="T6" t="str">
        <f t="shared" si="1"/>
        <v/>
      </c>
      <c r="U6" t="str">
        <f t="shared" si="2"/>
        <v/>
      </c>
      <c r="V6" t="str">
        <f t="shared" si="3"/>
        <v/>
      </c>
      <c r="W6" t="str">
        <f t="shared" si="5"/>
        <v/>
      </c>
      <c r="X6" t="str">
        <f t="shared" si="6"/>
        <v/>
      </c>
      <c r="Y6" t="str">
        <f t="shared" si="7"/>
        <v/>
      </c>
    </row>
    <row r="7" spans="1:27" x14ac:dyDescent="0.35">
      <c r="A7" t="s">
        <v>180</v>
      </c>
      <c r="B7" t="s">
        <v>188</v>
      </c>
      <c r="C7" t="s">
        <v>189</v>
      </c>
      <c r="D7" t="s">
        <v>143</v>
      </c>
      <c r="E7" t="s">
        <v>142</v>
      </c>
      <c r="F7">
        <v>680</v>
      </c>
      <c r="G7" s="145">
        <v>1.7899999999999999E-2</v>
      </c>
      <c r="H7">
        <v>1.79</v>
      </c>
      <c r="K7" t="s">
        <v>180</v>
      </c>
      <c r="L7" t="s">
        <v>188</v>
      </c>
      <c r="M7" t="s">
        <v>189</v>
      </c>
      <c r="N7" t="s">
        <v>143</v>
      </c>
      <c r="O7">
        <v>680</v>
      </c>
      <c r="P7" s="150">
        <v>1.7899999999999999E-2</v>
      </c>
      <c r="Q7">
        <v>1.79</v>
      </c>
      <c r="S7" t="str">
        <f t="shared" si="0"/>
        <v/>
      </c>
      <c r="T7" t="str">
        <f t="shared" si="1"/>
        <v/>
      </c>
      <c r="U7" t="str">
        <f t="shared" si="2"/>
        <v/>
      </c>
      <c r="V7" t="str">
        <f t="shared" si="3"/>
        <v/>
      </c>
      <c r="W7" t="str">
        <f t="shared" si="5"/>
        <v/>
      </c>
      <c r="X7" t="str">
        <f t="shared" si="6"/>
        <v/>
      </c>
      <c r="Y7" t="str">
        <f t="shared" si="7"/>
        <v/>
      </c>
    </row>
    <row r="8" spans="1:27" x14ac:dyDescent="0.35">
      <c r="A8" t="s">
        <v>180</v>
      </c>
      <c r="B8" t="s">
        <v>190</v>
      </c>
      <c r="C8" t="s">
        <v>191</v>
      </c>
      <c r="D8" t="s">
        <v>143</v>
      </c>
      <c r="E8" t="s">
        <v>142</v>
      </c>
      <c r="F8">
        <v>1150</v>
      </c>
      <c r="G8" s="145">
        <v>3.4799999999999998E-2</v>
      </c>
      <c r="H8">
        <v>3.48</v>
      </c>
      <c r="K8" t="s">
        <v>180</v>
      </c>
      <c r="L8" t="s">
        <v>190</v>
      </c>
      <c r="M8" t="s">
        <v>191</v>
      </c>
      <c r="N8" t="s">
        <v>143</v>
      </c>
      <c r="O8">
        <v>1150</v>
      </c>
      <c r="P8" s="150">
        <v>3.4799999999999998E-2</v>
      </c>
      <c r="Q8">
        <v>3.48</v>
      </c>
      <c r="S8" t="str">
        <f t="shared" si="0"/>
        <v/>
      </c>
      <c r="T8" t="str">
        <f t="shared" si="1"/>
        <v/>
      </c>
      <c r="U8" t="str">
        <f t="shared" si="2"/>
        <v/>
      </c>
      <c r="V8" t="str">
        <f t="shared" si="3"/>
        <v/>
      </c>
      <c r="W8" t="str">
        <f t="shared" si="5"/>
        <v/>
      </c>
      <c r="X8" t="str">
        <f t="shared" si="6"/>
        <v/>
      </c>
      <c r="Y8" t="str">
        <f t="shared" si="7"/>
        <v/>
      </c>
    </row>
    <row r="9" spans="1:27" x14ac:dyDescent="0.35">
      <c r="A9" t="s">
        <v>180</v>
      </c>
      <c r="B9" t="s">
        <v>192</v>
      </c>
      <c r="C9" t="s">
        <v>193</v>
      </c>
      <c r="F9">
        <v>254</v>
      </c>
      <c r="G9" s="145">
        <v>5.1999999999999998E-3</v>
      </c>
      <c r="H9">
        <v>0.52</v>
      </c>
      <c r="K9" t="s">
        <v>180</v>
      </c>
      <c r="L9" t="s">
        <v>192</v>
      </c>
      <c r="M9" t="s">
        <v>193</v>
      </c>
      <c r="O9">
        <v>254</v>
      </c>
      <c r="P9" s="150">
        <v>5.1999999999999998E-3</v>
      </c>
      <c r="Q9">
        <v>0.52</v>
      </c>
      <c r="S9" t="str">
        <f t="shared" si="0"/>
        <v/>
      </c>
      <c r="T9" t="str">
        <f t="shared" si="1"/>
        <v/>
      </c>
      <c r="U9" t="str">
        <f t="shared" si="2"/>
        <v/>
      </c>
      <c r="V9" t="str">
        <f t="shared" si="3"/>
        <v/>
      </c>
      <c r="W9" t="str">
        <f t="shared" si="5"/>
        <v/>
      </c>
      <c r="X9" t="str">
        <f t="shared" si="6"/>
        <v/>
      </c>
      <c r="Y9" t="str">
        <f t="shared" si="7"/>
        <v/>
      </c>
    </row>
    <row r="10" spans="1:27" x14ac:dyDescent="0.35">
      <c r="A10" t="s">
        <v>180</v>
      </c>
      <c r="B10" t="s">
        <v>194</v>
      </c>
      <c r="C10" t="s">
        <v>195</v>
      </c>
      <c r="D10" t="s">
        <v>91</v>
      </c>
      <c r="E10" t="s">
        <v>90</v>
      </c>
      <c r="F10">
        <v>6404</v>
      </c>
      <c r="G10" s="145">
        <v>0.1721</v>
      </c>
      <c r="H10">
        <v>17.21</v>
      </c>
      <c r="K10" t="s">
        <v>180</v>
      </c>
      <c r="L10" t="s">
        <v>194</v>
      </c>
      <c r="M10" t="s">
        <v>195</v>
      </c>
      <c r="N10" t="s">
        <v>91</v>
      </c>
      <c r="O10">
        <v>6404</v>
      </c>
      <c r="P10" s="150">
        <v>0.1721</v>
      </c>
      <c r="Q10">
        <v>17.21</v>
      </c>
      <c r="S10" t="str">
        <f t="shared" si="0"/>
        <v/>
      </c>
      <c r="T10" t="str">
        <f t="shared" si="1"/>
        <v/>
      </c>
      <c r="U10" t="str">
        <f t="shared" si="2"/>
        <v/>
      </c>
      <c r="V10" t="str">
        <f t="shared" si="3"/>
        <v/>
      </c>
      <c r="W10" t="str">
        <f t="shared" si="5"/>
        <v/>
      </c>
      <c r="X10" t="str">
        <f t="shared" si="6"/>
        <v/>
      </c>
      <c r="Y10" t="str">
        <f t="shared" si="7"/>
        <v/>
      </c>
    </row>
    <row r="11" spans="1:27" x14ac:dyDescent="0.35">
      <c r="A11" t="s">
        <v>180</v>
      </c>
      <c r="B11" t="s">
        <v>196</v>
      </c>
      <c r="C11" t="s">
        <v>197</v>
      </c>
      <c r="D11" t="s">
        <v>91</v>
      </c>
      <c r="E11" t="s">
        <v>90</v>
      </c>
      <c r="F11">
        <v>21693</v>
      </c>
      <c r="G11" s="145">
        <v>0.50349999999999995</v>
      </c>
      <c r="H11">
        <v>50.35</v>
      </c>
      <c r="I11" t="s">
        <v>187</v>
      </c>
      <c r="K11" t="s">
        <v>180</v>
      </c>
      <c r="L11" t="s">
        <v>196</v>
      </c>
      <c r="M11" t="s">
        <v>197</v>
      </c>
      <c r="N11" t="s">
        <v>91</v>
      </c>
      <c r="O11">
        <v>21693</v>
      </c>
      <c r="P11" s="150">
        <v>0.50349999999999995</v>
      </c>
      <c r="Q11">
        <v>50.35</v>
      </c>
      <c r="S11" t="str">
        <f t="shared" si="0"/>
        <v/>
      </c>
      <c r="T11" t="str">
        <f t="shared" si="1"/>
        <v/>
      </c>
      <c r="U11" t="str">
        <f t="shared" si="2"/>
        <v/>
      </c>
      <c r="V11" t="str">
        <f t="shared" si="3"/>
        <v/>
      </c>
      <c r="W11" t="str">
        <f t="shared" si="5"/>
        <v/>
      </c>
      <c r="X11" t="str">
        <f t="shared" si="6"/>
        <v/>
      </c>
      <c r="Y11" t="str">
        <f t="shared" si="7"/>
        <v/>
      </c>
    </row>
    <row r="12" spans="1:27" x14ac:dyDescent="0.35">
      <c r="A12" t="s">
        <v>180</v>
      </c>
      <c r="B12" t="s">
        <v>198</v>
      </c>
      <c r="C12" t="s">
        <v>199</v>
      </c>
      <c r="D12" t="s">
        <v>118</v>
      </c>
      <c r="E12" t="s">
        <v>117</v>
      </c>
      <c r="F12">
        <v>13956</v>
      </c>
      <c r="G12" s="145">
        <v>0.3453</v>
      </c>
      <c r="H12">
        <v>34.53</v>
      </c>
      <c r="K12" t="s">
        <v>180</v>
      </c>
      <c r="L12" t="s">
        <v>198</v>
      </c>
      <c r="M12" t="s">
        <v>199</v>
      </c>
      <c r="N12" t="s">
        <v>118</v>
      </c>
      <c r="O12">
        <v>13956</v>
      </c>
      <c r="P12" s="150">
        <v>0.3453</v>
      </c>
      <c r="Q12">
        <v>34.53</v>
      </c>
      <c r="S12" t="str">
        <f t="shared" si="0"/>
        <v/>
      </c>
      <c r="T12" t="str">
        <f t="shared" si="1"/>
        <v/>
      </c>
      <c r="U12" t="str">
        <f t="shared" si="2"/>
        <v/>
      </c>
      <c r="V12" t="str">
        <f t="shared" si="3"/>
        <v/>
      </c>
      <c r="W12" t="str">
        <f t="shared" si="5"/>
        <v/>
      </c>
      <c r="X12" t="str">
        <f t="shared" si="6"/>
        <v/>
      </c>
      <c r="Y12" t="str">
        <f t="shared" si="7"/>
        <v/>
      </c>
    </row>
    <row r="13" spans="1:27" x14ac:dyDescent="0.35">
      <c r="A13" t="s">
        <v>180</v>
      </c>
      <c r="B13" t="s">
        <v>200</v>
      </c>
      <c r="C13" t="s">
        <v>201</v>
      </c>
      <c r="F13">
        <v>1006</v>
      </c>
      <c r="G13" s="145">
        <v>2.2499999999999999E-2</v>
      </c>
      <c r="H13">
        <v>2.25</v>
      </c>
      <c r="K13" t="s">
        <v>180</v>
      </c>
      <c r="L13" t="s">
        <v>200</v>
      </c>
      <c r="M13" t="s">
        <v>201</v>
      </c>
      <c r="O13">
        <v>1006</v>
      </c>
      <c r="P13" s="150">
        <v>2.2499999999999999E-2</v>
      </c>
      <c r="Q13">
        <v>2.25</v>
      </c>
      <c r="S13" t="str">
        <f t="shared" si="0"/>
        <v/>
      </c>
      <c r="T13" t="str">
        <f t="shared" si="1"/>
        <v/>
      </c>
      <c r="U13" t="str">
        <f t="shared" si="2"/>
        <v/>
      </c>
      <c r="V13" t="str">
        <f t="shared" si="3"/>
        <v/>
      </c>
      <c r="W13" t="str">
        <f t="shared" si="5"/>
        <v/>
      </c>
      <c r="X13" t="str">
        <f t="shared" si="6"/>
        <v/>
      </c>
      <c r="Y13" t="str">
        <f t="shared" si="7"/>
        <v/>
      </c>
    </row>
    <row r="14" spans="1:27" x14ac:dyDescent="0.35">
      <c r="A14" t="s">
        <v>180</v>
      </c>
      <c r="B14" t="s">
        <v>202</v>
      </c>
      <c r="C14" t="s">
        <v>203</v>
      </c>
      <c r="F14">
        <v>250</v>
      </c>
      <c r="G14" s="145">
        <v>5.7000000000000002E-3</v>
      </c>
      <c r="H14">
        <v>0.56999999999999995</v>
      </c>
      <c r="K14" t="s">
        <v>180</v>
      </c>
      <c r="L14" t="s">
        <v>202</v>
      </c>
      <c r="M14" t="s">
        <v>203</v>
      </c>
      <c r="O14">
        <v>250</v>
      </c>
      <c r="P14" s="150">
        <v>5.7000000000000002E-3</v>
      </c>
      <c r="Q14">
        <v>0.56999999999999995</v>
      </c>
      <c r="S14" t="str">
        <f t="shared" si="0"/>
        <v/>
      </c>
      <c r="T14" t="str">
        <f t="shared" si="1"/>
        <v/>
      </c>
      <c r="U14" t="str">
        <f t="shared" si="2"/>
        <v/>
      </c>
      <c r="V14" t="str">
        <f t="shared" si="3"/>
        <v/>
      </c>
      <c r="W14" t="str">
        <f t="shared" si="5"/>
        <v/>
      </c>
      <c r="X14" t="str">
        <f t="shared" si="6"/>
        <v/>
      </c>
      <c r="Y14" t="str">
        <f t="shared" si="7"/>
        <v/>
      </c>
    </row>
    <row r="15" spans="1:27" x14ac:dyDescent="0.35">
      <c r="A15" t="s">
        <v>180</v>
      </c>
      <c r="B15" t="s">
        <v>204</v>
      </c>
      <c r="C15" t="s">
        <v>205</v>
      </c>
      <c r="D15" t="s">
        <v>147</v>
      </c>
      <c r="E15" t="s">
        <v>147</v>
      </c>
      <c r="F15">
        <v>805</v>
      </c>
      <c r="G15" s="145">
        <v>2.29E-2</v>
      </c>
      <c r="H15">
        <v>2.29</v>
      </c>
      <c r="K15" t="s">
        <v>180</v>
      </c>
      <c r="L15" t="s">
        <v>204</v>
      </c>
      <c r="M15" t="s">
        <v>205</v>
      </c>
      <c r="N15" t="s">
        <v>147</v>
      </c>
      <c r="O15">
        <v>805</v>
      </c>
      <c r="P15" s="150">
        <v>2.29E-2</v>
      </c>
      <c r="Q15">
        <v>2.29</v>
      </c>
      <c r="S15" t="str">
        <f t="shared" si="0"/>
        <v/>
      </c>
      <c r="T15" t="str">
        <f t="shared" si="1"/>
        <v/>
      </c>
      <c r="U15" t="str">
        <f t="shared" si="2"/>
        <v/>
      </c>
      <c r="V15" t="str">
        <f t="shared" si="3"/>
        <v/>
      </c>
      <c r="W15" t="str">
        <f t="shared" si="5"/>
        <v/>
      </c>
      <c r="X15" t="str">
        <f t="shared" si="6"/>
        <v/>
      </c>
      <c r="Y15" t="str">
        <f t="shared" si="7"/>
        <v/>
      </c>
    </row>
    <row r="16" spans="1:27" x14ac:dyDescent="0.35">
      <c r="A16" t="s">
        <v>180</v>
      </c>
      <c r="B16" t="s">
        <v>206</v>
      </c>
      <c r="C16" t="s">
        <v>207</v>
      </c>
      <c r="D16" t="s">
        <v>91</v>
      </c>
      <c r="E16" t="s">
        <v>90</v>
      </c>
      <c r="F16">
        <v>19649</v>
      </c>
      <c r="G16" s="145">
        <v>0.56730000000000003</v>
      </c>
      <c r="H16">
        <v>56.73</v>
      </c>
      <c r="I16" t="s">
        <v>187</v>
      </c>
      <c r="K16" t="s">
        <v>180</v>
      </c>
      <c r="L16" t="s">
        <v>206</v>
      </c>
      <c r="M16" t="s">
        <v>207</v>
      </c>
      <c r="N16" t="s">
        <v>91</v>
      </c>
      <c r="O16">
        <v>19649</v>
      </c>
      <c r="P16" s="150">
        <v>0.56730000000000003</v>
      </c>
      <c r="Q16">
        <v>56.73</v>
      </c>
      <c r="S16" t="str">
        <f t="shared" si="0"/>
        <v/>
      </c>
      <c r="T16" t="str">
        <f t="shared" si="1"/>
        <v/>
      </c>
      <c r="U16" t="str">
        <f t="shared" si="2"/>
        <v/>
      </c>
      <c r="V16" t="str">
        <f t="shared" si="3"/>
        <v/>
      </c>
      <c r="W16" t="str">
        <f t="shared" si="5"/>
        <v/>
      </c>
      <c r="X16" t="str">
        <f t="shared" si="6"/>
        <v/>
      </c>
      <c r="Y16" t="str">
        <f t="shared" si="7"/>
        <v/>
      </c>
    </row>
    <row r="17" spans="1:25" x14ac:dyDescent="0.35">
      <c r="A17" t="s">
        <v>180</v>
      </c>
      <c r="B17" t="s">
        <v>208</v>
      </c>
      <c r="C17" t="s">
        <v>209</v>
      </c>
      <c r="D17" t="s">
        <v>118</v>
      </c>
      <c r="E17" t="s">
        <v>117</v>
      </c>
      <c r="F17">
        <v>16970</v>
      </c>
      <c r="G17" s="145">
        <v>0.48609999999999998</v>
      </c>
      <c r="H17">
        <v>48.61</v>
      </c>
      <c r="I17" t="s">
        <v>187</v>
      </c>
      <c r="K17" t="s">
        <v>180</v>
      </c>
      <c r="L17" t="s">
        <v>208</v>
      </c>
      <c r="M17" t="s">
        <v>209</v>
      </c>
      <c r="N17" t="s">
        <v>118</v>
      </c>
      <c r="O17">
        <v>16970</v>
      </c>
      <c r="P17" s="150">
        <v>0.48609999999999998</v>
      </c>
      <c r="Q17">
        <v>48.61</v>
      </c>
      <c r="S17" t="str">
        <f t="shared" si="0"/>
        <v/>
      </c>
      <c r="T17" t="str">
        <f t="shared" si="1"/>
        <v/>
      </c>
      <c r="U17" t="str">
        <f t="shared" si="2"/>
        <v/>
      </c>
      <c r="V17" t="str">
        <f t="shared" si="3"/>
        <v/>
      </c>
      <c r="W17" t="str">
        <f t="shared" si="5"/>
        <v/>
      </c>
      <c r="X17" t="str">
        <f t="shared" si="6"/>
        <v/>
      </c>
      <c r="Y17" t="str">
        <f t="shared" si="7"/>
        <v/>
      </c>
    </row>
    <row r="18" spans="1:25" x14ac:dyDescent="0.35">
      <c r="A18" t="s">
        <v>175</v>
      </c>
      <c r="B18" t="s">
        <v>210</v>
      </c>
      <c r="C18" t="s">
        <v>211</v>
      </c>
      <c r="D18" s="148"/>
      <c r="F18">
        <v>2788</v>
      </c>
      <c r="G18" s="145">
        <v>6.4000000000000003E-3</v>
      </c>
      <c r="H18">
        <v>0.64</v>
      </c>
      <c r="K18" t="s">
        <v>175</v>
      </c>
      <c r="L18" t="s">
        <v>210</v>
      </c>
      <c r="M18" t="s">
        <v>211</v>
      </c>
      <c r="N18" t="s">
        <v>92</v>
      </c>
      <c r="O18">
        <v>2788</v>
      </c>
      <c r="P18" s="150">
        <v>6.4000000000000003E-3</v>
      </c>
      <c r="Q18">
        <v>0.64</v>
      </c>
      <c r="S18" t="str">
        <f t="shared" si="0"/>
        <v/>
      </c>
      <c r="T18" t="str">
        <f t="shared" si="1"/>
        <v/>
      </c>
      <c r="U18" t="str">
        <f t="shared" si="2"/>
        <v/>
      </c>
      <c r="V18" t="str">
        <f t="shared" si="3"/>
        <v>error</v>
      </c>
      <c r="W18" t="str">
        <f t="shared" si="5"/>
        <v/>
      </c>
      <c r="X18" t="str">
        <f t="shared" si="6"/>
        <v/>
      </c>
      <c r="Y18" t="str">
        <f t="shared" si="7"/>
        <v/>
      </c>
    </row>
    <row r="19" spans="1:25" x14ac:dyDescent="0.35">
      <c r="A19" t="s">
        <v>175</v>
      </c>
      <c r="B19" t="s">
        <v>212</v>
      </c>
      <c r="C19" t="s">
        <v>213</v>
      </c>
      <c r="D19" t="s">
        <v>123</v>
      </c>
      <c r="E19" t="s">
        <v>122</v>
      </c>
      <c r="F19">
        <v>732</v>
      </c>
      <c r="G19" s="145">
        <v>1.6000000000000001E-3</v>
      </c>
      <c r="H19">
        <v>0.16</v>
      </c>
      <c r="K19" t="s">
        <v>175</v>
      </c>
      <c r="L19" t="s">
        <v>212</v>
      </c>
      <c r="M19" t="s">
        <v>213</v>
      </c>
      <c r="N19" t="s">
        <v>123</v>
      </c>
      <c r="O19">
        <v>732</v>
      </c>
      <c r="P19" s="150">
        <v>1.6000000000000001E-3</v>
      </c>
      <c r="Q19">
        <v>0.16</v>
      </c>
      <c r="S19" t="str">
        <f t="shared" si="0"/>
        <v/>
      </c>
      <c r="T19" t="str">
        <f t="shared" si="1"/>
        <v/>
      </c>
      <c r="U19" t="str">
        <f t="shared" si="2"/>
        <v/>
      </c>
      <c r="V19" t="str">
        <f t="shared" si="3"/>
        <v/>
      </c>
      <c r="W19" t="str">
        <f t="shared" si="5"/>
        <v/>
      </c>
      <c r="X19" t="str">
        <f t="shared" si="6"/>
        <v/>
      </c>
      <c r="Y19" t="str">
        <f t="shared" si="7"/>
        <v/>
      </c>
    </row>
    <row r="20" spans="1:25" x14ac:dyDescent="0.35">
      <c r="A20" t="s">
        <v>175</v>
      </c>
      <c r="B20" t="s">
        <v>214</v>
      </c>
      <c r="C20" t="s">
        <v>215</v>
      </c>
      <c r="D20" t="s">
        <v>91</v>
      </c>
      <c r="E20" t="s">
        <v>90</v>
      </c>
      <c r="F20">
        <v>1652</v>
      </c>
      <c r="G20" s="145">
        <v>3.8E-3</v>
      </c>
      <c r="H20">
        <v>0.38</v>
      </c>
      <c r="K20" t="s">
        <v>175</v>
      </c>
      <c r="L20" t="s">
        <v>214</v>
      </c>
      <c r="M20" t="s">
        <v>215</v>
      </c>
      <c r="N20" t="s">
        <v>91</v>
      </c>
      <c r="O20">
        <v>1652</v>
      </c>
      <c r="P20" s="150">
        <v>3.8E-3</v>
      </c>
      <c r="Q20">
        <v>0.38</v>
      </c>
      <c r="S20" t="str">
        <f t="shared" si="0"/>
        <v/>
      </c>
      <c r="T20" t="str">
        <f t="shared" si="1"/>
        <v/>
      </c>
      <c r="U20" t="str">
        <f t="shared" si="2"/>
        <v/>
      </c>
      <c r="V20" t="str">
        <f t="shared" si="3"/>
        <v/>
      </c>
      <c r="W20" t="str">
        <f t="shared" si="5"/>
        <v/>
      </c>
      <c r="X20" t="str">
        <f t="shared" si="6"/>
        <v/>
      </c>
      <c r="Y20" t="str">
        <f t="shared" si="7"/>
        <v/>
      </c>
    </row>
    <row r="21" spans="1:25" x14ac:dyDescent="0.35">
      <c r="A21" t="s">
        <v>175</v>
      </c>
      <c r="B21" t="s">
        <v>214</v>
      </c>
      <c r="C21" t="s">
        <v>216</v>
      </c>
      <c r="D21" s="148"/>
      <c r="F21">
        <v>23</v>
      </c>
      <c r="G21" s="145">
        <v>1E-4</v>
      </c>
      <c r="H21">
        <v>0.01</v>
      </c>
      <c r="K21" t="s">
        <v>175</v>
      </c>
      <c r="L21" t="s">
        <v>214</v>
      </c>
      <c r="M21" t="s">
        <v>216</v>
      </c>
      <c r="N21" t="s">
        <v>98</v>
      </c>
      <c r="O21">
        <v>23</v>
      </c>
      <c r="P21" s="150">
        <v>1E-4</v>
      </c>
      <c r="Q21">
        <v>0.01</v>
      </c>
      <c r="S21" t="str">
        <f t="shared" si="0"/>
        <v/>
      </c>
      <c r="T21" t="str">
        <f t="shared" si="1"/>
        <v/>
      </c>
      <c r="U21" t="str">
        <f t="shared" si="2"/>
        <v/>
      </c>
      <c r="V21" t="str">
        <f t="shared" si="3"/>
        <v>error</v>
      </c>
      <c r="W21" t="str">
        <f t="shared" si="5"/>
        <v/>
      </c>
      <c r="X21" t="str">
        <f t="shared" si="6"/>
        <v/>
      </c>
      <c r="Y21" t="str">
        <f t="shared" si="7"/>
        <v/>
      </c>
    </row>
    <row r="22" spans="1:25" x14ac:dyDescent="0.35">
      <c r="A22" t="s">
        <v>180</v>
      </c>
      <c r="B22" t="s">
        <v>217</v>
      </c>
      <c r="C22" t="s">
        <v>218</v>
      </c>
      <c r="D22" t="s">
        <v>133</v>
      </c>
      <c r="E22" t="s">
        <v>132</v>
      </c>
      <c r="F22">
        <v>597</v>
      </c>
      <c r="G22" s="145">
        <v>1.4999999999999999E-2</v>
      </c>
      <c r="H22">
        <v>1.5</v>
      </c>
      <c r="K22" t="s">
        <v>180</v>
      </c>
      <c r="L22" t="s">
        <v>217</v>
      </c>
      <c r="M22" t="s">
        <v>218</v>
      </c>
      <c r="N22" t="s">
        <v>133</v>
      </c>
      <c r="O22">
        <v>597</v>
      </c>
      <c r="P22" s="150">
        <v>1.4999999999999999E-2</v>
      </c>
      <c r="Q22">
        <v>1.5</v>
      </c>
      <c r="S22" t="str">
        <f t="shared" si="0"/>
        <v/>
      </c>
      <c r="T22" t="str">
        <f t="shared" si="1"/>
        <v/>
      </c>
      <c r="U22" t="str">
        <f t="shared" si="2"/>
        <v/>
      </c>
      <c r="V22" t="str">
        <f t="shared" si="3"/>
        <v/>
      </c>
      <c r="W22" t="str">
        <f t="shared" si="5"/>
        <v/>
      </c>
      <c r="X22" t="str">
        <f t="shared" si="6"/>
        <v/>
      </c>
      <c r="Y22" t="str">
        <f t="shared" si="7"/>
        <v/>
      </c>
    </row>
    <row r="23" spans="1:25" x14ac:dyDescent="0.35">
      <c r="A23" t="s">
        <v>180</v>
      </c>
      <c r="B23" t="s">
        <v>219</v>
      </c>
      <c r="C23" t="s">
        <v>220</v>
      </c>
      <c r="D23" t="s">
        <v>103</v>
      </c>
      <c r="E23" t="s">
        <v>138</v>
      </c>
      <c r="F23">
        <v>2821</v>
      </c>
      <c r="G23" s="145">
        <v>5.6899999999999999E-2</v>
      </c>
      <c r="H23">
        <v>5.69</v>
      </c>
      <c r="K23" t="s">
        <v>180</v>
      </c>
      <c r="L23" t="s">
        <v>219</v>
      </c>
      <c r="M23" t="s">
        <v>220</v>
      </c>
      <c r="N23" t="s">
        <v>103</v>
      </c>
      <c r="O23">
        <v>2821</v>
      </c>
      <c r="P23" s="150">
        <v>5.6899999999999999E-2</v>
      </c>
      <c r="Q23">
        <v>5.69</v>
      </c>
      <c r="S23" t="str">
        <f t="shared" si="0"/>
        <v/>
      </c>
      <c r="T23" t="str">
        <f t="shared" si="1"/>
        <v/>
      </c>
      <c r="U23" t="str">
        <f t="shared" si="2"/>
        <v/>
      </c>
      <c r="V23" t="str">
        <f t="shared" si="3"/>
        <v/>
      </c>
      <c r="W23" t="str">
        <f t="shared" si="5"/>
        <v/>
      </c>
      <c r="X23" t="str">
        <f t="shared" si="6"/>
        <v/>
      </c>
      <c r="Y23" t="str">
        <f t="shared" si="7"/>
        <v/>
      </c>
    </row>
    <row r="24" spans="1:25" x14ac:dyDescent="0.35">
      <c r="A24" t="s">
        <v>175</v>
      </c>
      <c r="B24" t="s">
        <v>176</v>
      </c>
      <c r="C24" t="s">
        <v>221</v>
      </c>
      <c r="D24" t="s">
        <v>128</v>
      </c>
      <c r="E24" t="s">
        <v>127</v>
      </c>
      <c r="F24">
        <v>136</v>
      </c>
      <c r="G24" s="145">
        <v>2.9999999999999997E-4</v>
      </c>
      <c r="H24">
        <v>0.03</v>
      </c>
      <c r="K24" t="s">
        <v>175</v>
      </c>
      <c r="L24" t="s">
        <v>176</v>
      </c>
      <c r="M24" t="s">
        <v>221</v>
      </c>
      <c r="N24" t="s">
        <v>128</v>
      </c>
      <c r="O24">
        <v>136</v>
      </c>
      <c r="P24" s="150">
        <v>2.9999999999999997E-4</v>
      </c>
      <c r="Q24">
        <v>0.03</v>
      </c>
      <c r="S24" t="str">
        <f t="shared" si="0"/>
        <v/>
      </c>
      <c r="T24" t="str">
        <f t="shared" si="1"/>
        <v/>
      </c>
      <c r="U24" t="str">
        <f t="shared" si="2"/>
        <v/>
      </c>
      <c r="V24" t="str">
        <f t="shared" si="3"/>
        <v/>
      </c>
      <c r="W24" t="str">
        <f t="shared" si="5"/>
        <v/>
      </c>
      <c r="X24" t="str">
        <f t="shared" si="6"/>
        <v/>
      </c>
      <c r="Y24" t="str">
        <f t="shared" si="7"/>
        <v/>
      </c>
    </row>
    <row r="25" spans="1:25" x14ac:dyDescent="0.35">
      <c r="A25" t="s">
        <v>180</v>
      </c>
      <c r="B25" t="s">
        <v>222</v>
      </c>
      <c r="C25" t="s">
        <v>223</v>
      </c>
      <c r="F25">
        <v>7174</v>
      </c>
      <c r="G25" s="145">
        <v>0.19159999999999999</v>
      </c>
      <c r="H25">
        <v>19.16</v>
      </c>
      <c r="K25" t="s">
        <v>180</v>
      </c>
      <c r="L25" t="s">
        <v>222</v>
      </c>
      <c r="M25" t="s">
        <v>223</v>
      </c>
      <c r="O25">
        <v>7174</v>
      </c>
      <c r="P25" s="150">
        <v>0.19159999999999999</v>
      </c>
      <c r="Q25">
        <v>19.16</v>
      </c>
      <c r="S25" t="str">
        <f t="shared" si="0"/>
        <v/>
      </c>
      <c r="T25" t="str">
        <f t="shared" si="1"/>
        <v/>
      </c>
      <c r="U25" t="str">
        <f t="shared" si="2"/>
        <v/>
      </c>
      <c r="V25" t="str">
        <f t="shared" si="3"/>
        <v/>
      </c>
      <c r="W25" t="str">
        <f t="shared" si="5"/>
        <v/>
      </c>
      <c r="X25" t="str">
        <f t="shared" si="6"/>
        <v/>
      </c>
      <c r="Y25" t="str">
        <f t="shared" si="7"/>
        <v/>
      </c>
    </row>
    <row r="26" spans="1:25" x14ac:dyDescent="0.35">
      <c r="A26" t="s">
        <v>175</v>
      </c>
      <c r="B26" t="s">
        <v>178</v>
      </c>
      <c r="C26" t="s">
        <v>224</v>
      </c>
      <c r="D26" t="s">
        <v>118</v>
      </c>
      <c r="E26" t="s">
        <v>117</v>
      </c>
      <c r="F26">
        <v>749</v>
      </c>
      <c r="G26" s="145">
        <v>1.8E-3</v>
      </c>
      <c r="H26">
        <v>0.18</v>
      </c>
      <c r="I26" t="s">
        <v>187</v>
      </c>
      <c r="K26" t="s">
        <v>175</v>
      </c>
      <c r="L26" t="s">
        <v>178</v>
      </c>
      <c r="M26" t="s">
        <v>224</v>
      </c>
      <c r="N26" t="s">
        <v>118</v>
      </c>
      <c r="O26">
        <v>749</v>
      </c>
      <c r="P26" s="150">
        <v>1.8E-3</v>
      </c>
      <c r="Q26">
        <v>0.18</v>
      </c>
      <c r="S26" t="str">
        <f t="shared" si="0"/>
        <v/>
      </c>
      <c r="T26" t="str">
        <f t="shared" si="1"/>
        <v/>
      </c>
      <c r="U26" t="str">
        <f t="shared" si="2"/>
        <v/>
      </c>
      <c r="V26" t="str">
        <f t="shared" si="3"/>
        <v/>
      </c>
      <c r="W26" t="str">
        <f t="shared" si="5"/>
        <v/>
      </c>
      <c r="X26" t="str">
        <f t="shared" si="6"/>
        <v/>
      </c>
      <c r="Y26" t="str">
        <f t="shared" si="7"/>
        <v/>
      </c>
    </row>
    <row r="27" spans="1:25" x14ac:dyDescent="0.35">
      <c r="A27" t="s">
        <v>180</v>
      </c>
      <c r="B27" t="s">
        <v>225</v>
      </c>
      <c r="C27" t="s">
        <v>226</v>
      </c>
      <c r="F27">
        <v>1522</v>
      </c>
      <c r="G27" s="145">
        <v>3.2399999999999998E-2</v>
      </c>
      <c r="H27">
        <v>3.24</v>
      </c>
      <c r="K27" t="s">
        <v>180</v>
      </c>
      <c r="L27" t="s">
        <v>225</v>
      </c>
      <c r="M27" t="s">
        <v>226</v>
      </c>
      <c r="O27">
        <v>1522</v>
      </c>
      <c r="P27" s="150">
        <v>3.2399999999999998E-2</v>
      </c>
      <c r="Q27">
        <v>3.24</v>
      </c>
      <c r="S27" t="str">
        <f t="shared" si="0"/>
        <v/>
      </c>
      <c r="T27" t="str">
        <f t="shared" si="1"/>
        <v/>
      </c>
      <c r="U27" t="str">
        <f t="shared" si="2"/>
        <v/>
      </c>
      <c r="V27" t="str">
        <f t="shared" si="3"/>
        <v/>
      </c>
      <c r="W27" t="str">
        <f t="shared" si="5"/>
        <v/>
      </c>
      <c r="X27" t="str">
        <f t="shared" si="6"/>
        <v/>
      </c>
      <c r="Y27" t="str">
        <f t="shared" si="7"/>
        <v/>
      </c>
    </row>
    <row r="28" spans="1:25" x14ac:dyDescent="0.35">
      <c r="A28" t="s">
        <v>175</v>
      </c>
      <c r="B28" t="s">
        <v>227</v>
      </c>
      <c r="C28" t="s">
        <v>228</v>
      </c>
      <c r="D28" t="s">
        <v>102</v>
      </c>
      <c r="E28" t="s">
        <v>102</v>
      </c>
      <c r="F28">
        <v>167</v>
      </c>
      <c r="G28" s="145">
        <v>4.0000000000000002E-4</v>
      </c>
      <c r="H28">
        <v>0.04</v>
      </c>
      <c r="K28" t="s">
        <v>175</v>
      </c>
      <c r="L28" t="s">
        <v>227</v>
      </c>
      <c r="M28" t="s">
        <v>228</v>
      </c>
      <c r="N28" t="s">
        <v>102</v>
      </c>
      <c r="O28">
        <v>167</v>
      </c>
      <c r="P28" s="150">
        <v>4.0000000000000002E-4</v>
      </c>
      <c r="Q28">
        <v>0.04</v>
      </c>
      <c r="S28" t="str">
        <f t="shared" si="0"/>
        <v/>
      </c>
      <c r="T28" t="str">
        <f t="shared" si="1"/>
        <v/>
      </c>
      <c r="U28" t="str">
        <f t="shared" si="2"/>
        <v/>
      </c>
      <c r="V28" t="str">
        <f t="shared" si="3"/>
        <v/>
      </c>
      <c r="W28" t="str">
        <f t="shared" si="5"/>
        <v/>
      </c>
      <c r="X28" t="str">
        <f t="shared" si="6"/>
        <v/>
      </c>
      <c r="Y28" t="str">
        <f t="shared" si="7"/>
        <v/>
      </c>
    </row>
    <row r="29" spans="1:25" x14ac:dyDescent="0.35">
      <c r="A29" t="s">
        <v>180</v>
      </c>
      <c r="B29" t="s">
        <v>192</v>
      </c>
      <c r="C29" t="s">
        <v>229</v>
      </c>
      <c r="D29" t="s">
        <v>97</v>
      </c>
      <c r="E29" t="s">
        <v>96</v>
      </c>
      <c r="F29">
        <v>1845</v>
      </c>
      <c r="G29" s="145">
        <v>3.7499999999999999E-2</v>
      </c>
      <c r="H29">
        <v>3.75</v>
      </c>
      <c r="K29" t="s">
        <v>180</v>
      </c>
      <c r="L29" t="s">
        <v>192</v>
      </c>
      <c r="M29" t="s">
        <v>229</v>
      </c>
      <c r="N29" t="s">
        <v>97</v>
      </c>
      <c r="O29">
        <v>1845</v>
      </c>
      <c r="P29" s="150">
        <v>3.7499999999999999E-2</v>
      </c>
      <c r="Q29">
        <v>3.75</v>
      </c>
      <c r="S29" t="str">
        <f t="shared" si="0"/>
        <v/>
      </c>
      <c r="T29" t="str">
        <f t="shared" si="1"/>
        <v/>
      </c>
      <c r="U29" t="str">
        <f t="shared" si="2"/>
        <v/>
      </c>
      <c r="V29" t="str">
        <f t="shared" si="3"/>
        <v/>
      </c>
      <c r="W29" t="str">
        <f t="shared" si="5"/>
        <v/>
      </c>
      <c r="X29" t="str">
        <f t="shared" si="6"/>
        <v/>
      </c>
      <c r="Y29" t="str">
        <f t="shared" si="7"/>
        <v/>
      </c>
    </row>
    <row r="30" spans="1:25" x14ac:dyDescent="0.35">
      <c r="A30" t="s">
        <v>180</v>
      </c>
      <c r="B30" t="s">
        <v>208</v>
      </c>
      <c r="C30" t="s">
        <v>230</v>
      </c>
      <c r="F30">
        <v>696</v>
      </c>
      <c r="G30" s="145">
        <v>1.9900000000000001E-2</v>
      </c>
      <c r="H30">
        <v>1.99</v>
      </c>
      <c r="K30" t="s">
        <v>180</v>
      </c>
      <c r="L30" t="s">
        <v>208</v>
      </c>
      <c r="M30" t="s">
        <v>230</v>
      </c>
      <c r="O30">
        <v>696</v>
      </c>
      <c r="P30" s="150">
        <v>1.9900000000000001E-2</v>
      </c>
      <c r="Q30">
        <v>1.99</v>
      </c>
      <c r="S30" t="str">
        <f t="shared" si="0"/>
        <v/>
      </c>
      <c r="T30" t="str">
        <f t="shared" si="1"/>
        <v/>
      </c>
      <c r="U30" t="str">
        <f t="shared" si="2"/>
        <v/>
      </c>
      <c r="V30" t="str">
        <f t="shared" si="3"/>
        <v/>
      </c>
      <c r="W30" t="str">
        <f t="shared" si="5"/>
        <v/>
      </c>
      <c r="X30" t="str">
        <f t="shared" si="6"/>
        <v/>
      </c>
      <c r="Y30" t="str">
        <f t="shared" si="7"/>
        <v/>
      </c>
    </row>
    <row r="31" spans="1:25" x14ac:dyDescent="0.35">
      <c r="A31" t="s">
        <v>175</v>
      </c>
      <c r="B31" t="s">
        <v>178</v>
      </c>
      <c r="C31" t="s">
        <v>231</v>
      </c>
      <c r="D31" s="148"/>
      <c r="F31">
        <v>6</v>
      </c>
      <c r="G31" s="145">
        <v>0</v>
      </c>
      <c r="H31">
        <v>0</v>
      </c>
      <c r="K31" t="s">
        <v>175</v>
      </c>
      <c r="L31" t="s">
        <v>178</v>
      </c>
      <c r="M31" t="s">
        <v>231</v>
      </c>
      <c r="N31" t="s">
        <v>134</v>
      </c>
      <c r="O31">
        <v>6</v>
      </c>
      <c r="P31" s="150">
        <v>0</v>
      </c>
      <c r="Q31">
        <v>0</v>
      </c>
      <c r="S31" t="str">
        <f t="shared" si="0"/>
        <v/>
      </c>
      <c r="T31" t="str">
        <f t="shared" si="1"/>
        <v/>
      </c>
      <c r="U31" t="str">
        <f t="shared" si="2"/>
        <v/>
      </c>
      <c r="V31" t="str">
        <f t="shared" si="3"/>
        <v>error</v>
      </c>
      <c r="W31" t="str">
        <f t="shared" si="5"/>
        <v/>
      </c>
      <c r="X31" t="str">
        <f t="shared" si="6"/>
        <v/>
      </c>
      <c r="Y31" t="str">
        <f t="shared" si="7"/>
        <v/>
      </c>
    </row>
    <row r="32" spans="1:25" x14ac:dyDescent="0.35">
      <c r="A32" t="s">
        <v>180</v>
      </c>
      <c r="B32" t="s">
        <v>232</v>
      </c>
      <c r="C32" t="s">
        <v>233</v>
      </c>
      <c r="D32" t="s">
        <v>86</v>
      </c>
      <c r="E32" t="s">
        <v>86</v>
      </c>
      <c r="F32">
        <v>2740</v>
      </c>
      <c r="G32" s="145">
        <v>6.9199999999999998E-2</v>
      </c>
      <c r="H32">
        <v>6.92</v>
      </c>
      <c r="K32" t="s">
        <v>180</v>
      </c>
      <c r="L32" t="s">
        <v>232</v>
      </c>
      <c r="M32" t="s">
        <v>233</v>
      </c>
      <c r="N32" t="s">
        <v>86</v>
      </c>
      <c r="O32">
        <v>2740</v>
      </c>
      <c r="P32" s="150">
        <v>6.9199999999999998E-2</v>
      </c>
      <c r="Q32">
        <v>6.92</v>
      </c>
      <c r="S32" t="str">
        <f t="shared" si="0"/>
        <v/>
      </c>
      <c r="T32" t="str">
        <f t="shared" si="1"/>
        <v/>
      </c>
      <c r="U32" t="str">
        <f t="shared" si="2"/>
        <v/>
      </c>
      <c r="V32" t="str">
        <f t="shared" si="3"/>
        <v/>
      </c>
      <c r="W32" t="str">
        <f t="shared" si="5"/>
        <v/>
      </c>
      <c r="X32" t="str">
        <f t="shared" si="6"/>
        <v/>
      </c>
      <c r="Y32" t="str">
        <f t="shared" si="7"/>
        <v/>
      </c>
    </row>
    <row r="33" spans="1:25" x14ac:dyDescent="0.35">
      <c r="A33" t="s">
        <v>180</v>
      </c>
      <c r="B33" t="s">
        <v>204</v>
      </c>
      <c r="C33" t="s">
        <v>234</v>
      </c>
      <c r="D33" t="s">
        <v>107</v>
      </c>
      <c r="E33" t="s">
        <v>106</v>
      </c>
      <c r="F33">
        <v>818</v>
      </c>
      <c r="G33" s="145">
        <v>2.3300000000000001E-2</v>
      </c>
      <c r="H33">
        <v>2.33</v>
      </c>
      <c r="K33" t="s">
        <v>180</v>
      </c>
      <c r="L33" t="s">
        <v>204</v>
      </c>
      <c r="M33" t="s">
        <v>234</v>
      </c>
      <c r="N33" t="s">
        <v>107</v>
      </c>
      <c r="O33">
        <v>818</v>
      </c>
      <c r="P33" s="150">
        <v>2.3300000000000001E-2</v>
      </c>
      <c r="Q33">
        <v>2.33</v>
      </c>
      <c r="S33" t="str">
        <f t="shared" si="0"/>
        <v/>
      </c>
      <c r="T33" t="str">
        <f t="shared" si="1"/>
        <v/>
      </c>
      <c r="U33" t="str">
        <f t="shared" si="2"/>
        <v/>
      </c>
      <c r="V33" t="str">
        <f t="shared" si="3"/>
        <v/>
      </c>
      <c r="W33" t="str">
        <f t="shared" si="5"/>
        <v/>
      </c>
      <c r="X33" t="str">
        <f t="shared" si="6"/>
        <v/>
      </c>
      <c r="Y33" t="str">
        <f t="shared" si="7"/>
        <v/>
      </c>
    </row>
    <row r="34" spans="1:25" x14ac:dyDescent="0.35">
      <c r="A34" t="s">
        <v>180</v>
      </c>
      <c r="B34" t="s">
        <v>235</v>
      </c>
      <c r="C34" t="s">
        <v>236</v>
      </c>
      <c r="F34">
        <v>1356</v>
      </c>
      <c r="G34" s="145">
        <v>3.27E-2</v>
      </c>
      <c r="H34">
        <v>3.27</v>
      </c>
      <c r="K34" t="s">
        <v>180</v>
      </c>
      <c r="L34" t="s">
        <v>235</v>
      </c>
      <c r="M34" t="s">
        <v>236</v>
      </c>
      <c r="O34">
        <v>1356</v>
      </c>
      <c r="P34" s="150">
        <v>3.27E-2</v>
      </c>
      <c r="Q34">
        <v>3.27</v>
      </c>
      <c r="S34" t="str">
        <f t="shared" si="0"/>
        <v/>
      </c>
      <c r="T34" t="str">
        <f t="shared" si="1"/>
        <v/>
      </c>
      <c r="U34" t="str">
        <f t="shared" si="2"/>
        <v/>
      </c>
      <c r="V34" t="str">
        <f t="shared" si="3"/>
        <v/>
      </c>
      <c r="W34" t="str">
        <f t="shared" si="5"/>
        <v/>
      </c>
      <c r="X34" t="str">
        <f t="shared" si="6"/>
        <v/>
      </c>
      <c r="Y34" t="str">
        <f t="shared" si="7"/>
        <v/>
      </c>
    </row>
    <row r="35" spans="1:25" x14ac:dyDescent="0.35">
      <c r="A35" t="s">
        <v>180</v>
      </c>
      <c r="B35" t="s">
        <v>237</v>
      </c>
      <c r="C35" t="s">
        <v>238</v>
      </c>
      <c r="F35">
        <v>1230</v>
      </c>
      <c r="G35" s="145">
        <v>3.0599999999999999E-2</v>
      </c>
      <c r="H35">
        <v>3.06</v>
      </c>
      <c r="K35" t="s">
        <v>180</v>
      </c>
      <c r="L35" t="s">
        <v>237</v>
      </c>
      <c r="M35" t="s">
        <v>238</v>
      </c>
      <c r="O35">
        <v>1230</v>
      </c>
      <c r="P35" s="150">
        <v>3.0599999999999999E-2</v>
      </c>
      <c r="Q35">
        <v>3.06</v>
      </c>
      <c r="S35" t="str">
        <f t="shared" si="0"/>
        <v/>
      </c>
      <c r="T35" t="str">
        <f t="shared" si="1"/>
        <v/>
      </c>
      <c r="U35" t="str">
        <f t="shared" si="2"/>
        <v/>
      </c>
      <c r="V35" t="str">
        <f t="shared" si="3"/>
        <v/>
      </c>
      <c r="W35" t="str">
        <f t="shared" si="5"/>
        <v/>
      </c>
      <c r="X35" t="str">
        <f t="shared" si="6"/>
        <v/>
      </c>
      <c r="Y35" t="str">
        <f t="shared" si="7"/>
        <v/>
      </c>
    </row>
    <row r="36" spans="1:25" x14ac:dyDescent="0.35">
      <c r="A36" t="s">
        <v>175</v>
      </c>
      <c r="B36" t="s">
        <v>212</v>
      </c>
      <c r="C36" t="s">
        <v>239</v>
      </c>
      <c r="D36" t="s">
        <v>103</v>
      </c>
      <c r="E36" t="s">
        <v>138</v>
      </c>
      <c r="F36">
        <v>352</v>
      </c>
      <c r="G36" s="145">
        <v>8.0000000000000004E-4</v>
      </c>
      <c r="H36">
        <v>0.08</v>
      </c>
      <c r="K36" t="s">
        <v>175</v>
      </c>
      <c r="L36" t="s">
        <v>212</v>
      </c>
      <c r="M36" t="s">
        <v>239</v>
      </c>
      <c r="N36" t="s">
        <v>103</v>
      </c>
      <c r="O36">
        <v>352</v>
      </c>
      <c r="P36" s="150">
        <v>8.0000000000000004E-4</v>
      </c>
      <c r="Q36">
        <v>0.08</v>
      </c>
      <c r="S36" t="str">
        <f t="shared" si="0"/>
        <v/>
      </c>
      <c r="T36" t="str">
        <f t="shared" si="1"/>
        <v/>
      </c>
      <c r="U36" t="str">
        <f t="shared" si="2"/>
        <v/>
      </c>
      <c r="V36" t="str">
        <f t="shared" si="3"/>
        <v/>
      </c>
      <c r="W36" t="str">
        <f t="shared" si="5"/>
        <v/>
      </c>
      <c r="X36" t="str">
        <f t="shared" si="6"/>
        <v/>
      </c>
      <c r="Y36" t="str">
        <f t="shared" si="7"/>
        <v/>
      </c>
    </row>
    <row r="37" spans="1:25" x14ac:dyDescent="0.35">
      <c r="A37" t="s">
        <v>180</v>
      </c>
      <c r="B37" t="s">
        <v>240</v>
      </c>
      <c r="C37" t="s">
        <v>241</v>
      </c>
      <c r="D37" t="s">
        <v>147</v>
      </c>
      <c r="E37" t="s">
        <v>147</v>
      </c>
      <c r="F37">
        <v>355</v>
      </c>
      <c r="G37" s="145">
        <v>7.3000000000000001E-3</v>
      </c>
      <c r="H37">
        <v>0.73</v>
      </c>
      <c r="K37" t="s">
        <v>180</v>
      </c>
      <c r="L37" t="s">
        <v>240</v>
      </c>
      <c r="M37" t="s">
        <v>241</v>
      </c>
      <c r="N37" t="s">
        <v>147</v>
      </c>
      <c r="O37">
        <v>355</v>
      </c>
      <c r="P37" s="150">
        <v>7.3000000000000001E-3</v>
      </c>
      <c r="Q37">
        <v>0.73</v>
      </c>
      <c r="S37" t="str">
        <f t="shared" si="0"/>
        <v/>
      </c>
      <c r="T37" t="str">
        <f t="shared" si="1"/>
        <v/>
      </c>
      <c r="U37" t="str">
        <f t="shared" si="2"/>
        <v/>
      </c>
      <c r="V37" t="str">
        <f t="shared" si="3"/>
        <v/>
      </c>
      <c r="W37" t="str">
        <f t="shared" si="5"/>
        <v/>
      </c>
      <c r="X37" t="str">
        <f t="shared" si="6"/>
        <v/>
      </c>
      <c r="Y37" t="str">
        <f t="shared" si="7"/>
        <v/>
      </c>
    </row>
    <row r="38" spans="1:25" x14ac:dyDescent="0.35">
      <c r="A38" t="s">
        <v>175</v>
      </c>
      <c r="B38" t="s">
        <v>210</v>
      </c>
      <c r="C38" t="s">
        <v>242</v>
      </c>
      <c r="D38" t="s">
        <v>128</v>
      </c>
      <c r="E38" t="s">
        <v>127</v>
      </c>
      <c r="F38">
        <v>6268</v>
      </c>
      <c r="G38" s="145">
        <v>1.43E-2</v>
      </c>
      <c r="H38">
        <v>1.43</v>
      </c>
      <c r="K38" t="s">
        <v>175</v>
      </c>
      <c r="L38" t="s">
        <v>210</v>
      </c>
      <c r="M38" t="s">
        <v>242</v>
      </c>
      <c r="N38" t="s">
        <v>128</v>
      </c>
      <c r="O38">
        <v>6268</v>
      </c>
      <c r="P38" s="150">
        <v>1.43E-2</v>
      </c>
      <c r="Q38">
        <v>1.43</v>
      </c>
      <c r="S38" t="str">
        <f t="shared" si="0"/>
        <v/>
      </c>
      <c r="T38" t="str">
        <f t="shared" si="1"/>
        <v/>
      </c>
      <c r="U38" t="str">
        <f t="shared" si="2"/>
        <v/>
      </c>
      <c r="V38" t="str">
        <f t="shared" si="3"/>
        <v/>
      </c>
      <c r="W38" t="str">
        <f t="shared" si="5"/>
        <v/>
      </c>
      <c r="X38" t="str">
        <f t="shared" si="6"/>
        <v/>
      </c>
      <c r="Y38" t="str">
        <f t="shared" si="7"/>
        <v/>
      </c>
    </row>
    <row r="39" spans="1:25" x14ac:dyDescent="0.35">
      <c r="A39" t="s">
        <v>180</v>
      </c>
      <c r="B39" t="s">
        <v>192</v>
      </c>
      <c r="C39" t="s">
        <v>243</v>
      </c>
      <c r="F39">
        <v>234</v>
      </c>
      <c r="G39" s="145">
        <v>4.7999999999999996E-3</v>
      </c>
      <c r="H39">
        <v>0.48</v>
      </c>
      <c r="K39" t="s">
        <v>180</v>
      </c>
      <c r="L39" t="s">
        <v>192</v>
      </c>
      <c r="M39" t="s">
        <v>243</v>
      </c>
      <c r="O39">
        <v>234</v>
      </c>
      <c r="P39" s="150">
        <v>4.7999999999999996E-3</v>
      </c>
      <c r="Q39">
        <v>0.48</v>
      </c>
      <c r="S39" t="str">
        <f t="shared" si="0"/>
        <v/>
      </c>
      <c r="T39" t="str">
        <f t="shared" si="1"/>
        <v/>
      </c>
      <c r="U39" t="str">
        <f t="shared" si="2"/>
        <v/>
      </c>
      <c r="V39" t="str">
        <f t="shared" si="3"/>
        <v/>
      </c>
      <c r="W39" t="str">
        <f t="shared" si="5"/>
        <v/>
      </c>
      <c r="X39" t="str">
        <f t="shared" si="6"/>
        <v/>
      </c>
      <c r="Y39" t="str">
        <f t="shared" si="7"/>
        <v/>
      </c>
    </row>
    <row r="40" spans="1:25" x14ac:dyDescent="0.35">
      <c r="A40" t="s">
        <v>180</v>
      </c>
      <c r="B40" t="s">
        <v>244</v>
      </c>
      <c r="C40" t="s">
        <v>245</v>
      </c>
      <c r="D40" t="s">
        <v>103</v>
      </c>
      <c r="E40" t="s">
        <v>138</v>
      </c>
      <c r="F40">
        <v>1565</v>
      </c>
      <c r="G40" s="145">
        <v>3.78E-2</v>
      </c>
      <c r="H40">
        <v>3.78</v>
      </c>
      <c r="K40" t="s">
        <v>180</v>
      </c>
      <c r="L40" t="s">
        <v>244</v>
      </c>
      <c r="M40" t="s">
        <v>245</v>
      </c>
      <c r="N40" t="s">
        <v>103</v>
      </c>
      <c r="O40">
        <v>1565</v>
      </c>
      <c r="P40" s="150">
        <v>3.78E-2</v>
      </c>
      <c r="Q40">
        <v>3.78</v>
      </c>
      <c r="S40" t="str">
        <f t="shared" si="0"/>
        <v/>
      </c>
      <c r="T40" t="str">
        <f t="shared" si="1"/>
        <v/>
      </c>
      <c r="U40" t="str">
        <f t="shared" si="2"/>
        <v/>
      </c>
      <c r="V40" t="str">
        <f t="shared" si="3"/>
        <v/>
      </c>
      <c r="W40" t="str">
        <f t="shared" si="5"/>
        <v/>
      </c>
      <c r="X40" t="str">
        <f t="shared" si="6"/>
        <v/>
      </c>
      <c r="Y40" t="str">
        <f t="shared" si="7"/>
        <v/>
      </c>
    </row>
    <row r="41" spans="1:25" x14ac:dyDescent="0.35">
      <c r="A41" t="s">
        <v>180</v>
      </c>
      <c r="B41" t="s">
        <v>185</v>
      </c>
      <c r="C41" t="s">
        <v>246</v>
      </c>
      <c r="D41" t="s">
        <v>103</v>
      </c>
      <c r="E41" t="s">
        <v>138</v>
      </c>
      <c r="F41">
        <v>3647</v>
      </c>
      <c r="G41" s="145">
        <v>9.6799999999999997E-2</v>
      </c>
      <c r="H41">
        <v>9.68</v>
      </c>
      <c r="K41" t="s">
        <v>180</v>
      </c>
      <c r="L41" t="s">
        <v>185</v>
      </c>
      <c r="M41" t="s">
        <v>246</v>
      </c>
      <c r="N41" t="s">
        <v>103</v>
      </c>
      <c r="O41">
        <v>3647</v>
      </c>
      <c r="P41" s="150">
        <v>9.6799999999999997E-2</v>
      </c>
      <c r="Q41">
        <v>9.68</v>
      </c>
      <c r="S41" t="str">
        <f t="shared" si="0"/>
        <v/>
      </c>
      <c r="T41" t="str">
        <f t="shared" si="1"/>
        <v/>
      </c>
      <c r="U41" t="str">
        <f t="shared" si="2"/>
        <v/>
      </c>
      <c r="V41" t="str">
        <f t="shared" si="3"/>
        <v/>
      </c>
      <c r="W41" t="str">
        <f t="shared" si="5"/>
        <v/>
      </c>
      <c r="X41" t="str">
        <f t="shared" si="6"/>
        <v/>
      </c>
      <c r="Y41" t="str">
        <f t="shared" si="7"/>
        <v/>
      </c>
    </row>
    <row r="42" spans="1:25" x14ac:dyDescent="0.35">
      <c r="A42" t="s">
        <v>175</v>
      </c>
      <c r="B42" t="s">
        <v>183</v>
      </c>
      <c r="C42" t="s">
        <v>247</v>
      </c>
      <c r="D42" s="148"/>
      <c r="F42">
        <v>143</v>
      </c>
      <c r="G42" s="145">
        <v>2.9999999999999997E-4</v>
      </c>
      <c r="H42">
        <v>0.03</v>
      </c>
      <c r="K42" t="s">
        <v>175</v>
      </c>
      <c r="L42" t="s">
        <v>183</v>
      </c>
      <c r="M42" t="s">
        <v>247</v>
      </c>
      <c r="N42" t="s">
        <v>165</v>
      </c>
      <c r="O42">
        <v>143</v>
      </c>
      <c r="P42" s="150">
        <v>2.9999999999999997E-4</v>
      </c>
      <c r="Q42">
        <v>0.03</v>
      </c>
      <c r="S42" t="str">
        <f t="shared" si="0"/>
        <v/>
      </c>
      <c r="T42" t="str">
        <f t="shared" si="1"/>
        <v/>
      </c>
      <c r="U42" t="str">
        <f t="shared" si="2"/>
        <v/>
      </c>
      <c r="V42" t="str">
        <f t="shared" si="3"/>
        <v>error</v>
      </c>
      <c r="W42" t="str">
        <f t="shared" si="5"/>
        <v/>
      </c>
      <c r="X42" t="str">
        <f t="shared" si="6"/>
        <v/>
      </c>
      <c r="Y42" t="str">
        <f t="shared" si="7"/>
        <v/>
      </c>
    </row>
    <row r="43" spans="1:25" x14ac:dyDescent="0.35">
      <c r="A43" t="s">
        <v>180</v>
      </c>
      <c r="B43" t="s">
        <v>217</v>
      </c>
      <c r="C43" t="s">
        <v>248</v>
      </c>
      <c r="D43" t="s">
        <v>107</v>
      </c>
      <c r="E43" t="s">
        <v>106</v>
      </c>
      <c r="F43">
        <v>1079</v>
      </c>
      <c r="G43" s="145">
        <v>2.7099999999999999E-2</v>
      </c>
      <c r="H43">
        <v>2.71</v>
      </c>
      <c r="K43" t="s">
        <v>180</v>
      </c>
      <c r="L43" t="s">
        <v>217</v>
      </c>
      <c r="M43" t="s">
        <v>248</v>
      </c>
      <c r="N43" t="s">
        <v>107</v>
      </c>
      <c r="O43">
        <v>1079</v>
      </c>
      <c r="P43" s="150">
        <v>2.7099999999999999E-2</v>
      </c>
      <c r="Q43">
        <v>2.71</v>
      </c>
      <c r="S43" t="str">
        <f t="shared" si="0"/>
        <v/>
      </c>
      <c r="T43" t="str">
        <f t="shared" si="1"/>
        <v/>
      </c>
      <c r="U43" t="str">
        <f t="shared" si="2"/>
        <v/>
      </c>
      <c r="V43" t="str">
        <f t="shared" si="3"/>
        <v/>
      </c>
      <c r="W43" t="str">
        <f t="shared" si="5"/>
        <v/>
      </c>
      <c r="X43" t="str">
        <f t="shared" si="6"/>
        <v/>
      </c>
      <c r="Y43" t="str">
        <f t="shared" si="7"/>
        <v/>
      </c>
    </row>
    <row r="44" spans="1:25" x14ac:dyDescent="0.35">
      <c r="A44" t="s">
        <v>175</v>
      </c>
      <c r="B44" t="s">
        <v>178</v>
      </c>
      <c r="C44" t="s">
        <v>249</v>
      </c>
      <c r="D44" t="s">
        <v>143</v>
      </c>
      <c r="E44" t="s">
        <v>142</v>
      </c>
      <c r="F44">
        <v>2508</v>
      </c>
      <c r="G44" s="145">
        <v>6.0000000000000001E-3</v>
      </c>
      <c r="H44">
        <v>0.6</v>
      </c>
      <c r="I44" t="s">
        <v>187</v>
      </c>
      <c r="K44" t="s">
        <v>175</v>
      </c>
      <c r="L44" t="s">
        <v>178</v>
      </c>
      <c r="M44" t="s">
        <v>249</v>
      </c>
      <c r="N44" t="s">
        <v>143</v>
      </c>
      <c r="O44">
        <v>2508</v>
      </c>
      <c r="P44" s="150">
        <v>6.0000000000000001E-3</v>
      </c>
      <c r="Q44">
        <v>0.6</v>
      </c>
      <c r="S44" t="str">
        <f t="shared" si="0"/>
        <v/>
      </c>
      <c r="T44" t="str">
        <f t="shared" si="1"/>
        <v/>
      </c>
      <c r="U44" t="str">
        <f t="shared" si="2"/>
        <v/>
      </c>
      <c r="V44" t="str">
        <f t="shared" si="3"/>
        <v/>
      </c>
      <c r="W44" t="str">
        <f t="shared" si="5"/>
        <v/>
      </c>
      <c r="X44" t="str">
        <f t="shared" si="6"/>
        <v/>
      </c>
      <c r="Y44" t="str">
        <f t="shared" si="7"/>
        <v/>
      </c>
    </row>
    <row r="45" spans="1:25" x14ac:dyDescent="0.35">
      <c r="A45" t="s">
        <v>175</v>
      </c>
      <c r="B45" t="s">
        <v>183</v>
      </c>
      <c r="C45" t="s">
        <v>250</v>
      </c>
      <c r="D45" t="s">
        <v>123</v>
      </c>
      <c r="E45" t="s">
        <v>122</v>
      </c>
      <c r="F45">
        <v>806</v>
      </c>
      <c r="G45" s="145">
        <v>1.6999999999999999E-3</v>
      </c>
      <c r="H45">
        <v>0.17</v>
      </c>
      <c r="I45" t="s">
        <v>187</v>
      </c>
      <c r="K45" t="s">
        <v>175</v>
      </c>
      <c r="L45" t="s">
        <v>183</v>
      </c>
      <c r="M45" t="s">
        <v>250</v>
      </c>
      <c r="N45" t="s">
        <v>123</v>
      </c>
      <c r="O45">
        <v>806</v>
      </c>
      <c r="P45" s="150">
        <v>1.6999999999999999E-3</v>
      </c>
      <c r="Q45">
        <v>0.17</v>
      </c>
      <c r="S45" t="str">
        <f t="shared" si="0"/>
        <v/>
      </c>
      <c r="T45" t="str">
        <f t="shared" si="1"/>
        <v/>
      </c>
      <c r="U45" t="str">
        <f t="shared" si="2"/>
        <v/>
      </c>
      <c r="V45" t="str">
        <f t="shared" si="3"/>
        <v/>
      </c>
      <c r="W45" t="str">
        <f t="shared" si="5"/>
        <v/>
      </c>
      <c r="X45" t="str">
        <f t="shared" si="6"/>
        <v/>
      </c>
      <c r="Y45" t="str">
        <f t="shared" si="7"/>
        <v/>
      </c>
    </row>
    <row r="46" spans="1:25" x14ac:dyDescent="0.35">
      <c r="A46" t="s">
        <v>180</v>
      </c>
      <c r="B46" t="s">
        <v>200</v>
      </c>
      <c r="C46" t="s">
        <v>251</v>
      </c>
      <c r="F46">
        <v>1145</v>
      </c>
      <c r="G46" s="145">
        <v>2.5700000000000001E-2</v>
      </c>
      <c r="H46">
        <v>2.57</v>
      </c>
      <c r="K46" t="s">
        <v>180</v>
      </c>
      <c r="L46" t="s">
        <v>200</v>
      </c>
      <c r="M46" t="s">
        <v>251</v>
      </c>
      <c r="O46">
        <v>1145</v>
      </c>
      <c r="P46" s="150">
        <v>2.5700000000000001E-2</v>
      </c>
      <c r="Q46">
        <v>2.57</v>
      </c>
      <c r="S46" t="str">
        <f t="shared" si="0"/>
        <v/>
      </c>
      <c r="T46" t="str">
        <f t="shared" si="1"/>
        <v/>
      </c>
      <c r="U46" t="str">
        <f t="shared" si="2"/>
        <v/>
      </c>
      <c r="V46" t="str">
        <f t="shared" si="3"/>
        <v/>
      </c>
      <c r="W46" t="str">
        <f t="shared" si="5"/>
        <v/>
      </c>
      <c r="X46" t="str">
        <f t="shared" si="6"/>
        <v/>
      </c>
      <c r="Y46" t="str">
        <f t="shared" si="7"/>
        <v/>
      </c>
    </row>
    <row r="47" spans="1:25" x14ac:dyDescent="0.35">
      <c r="A47" t="s">
        <v>180</v>
      </c>
      <c r="B47" t="s">
        <v>252</v>
      </c>
      <c r="C47" t="s">
        <v>253</v>
      </c>
      <c r="D47" t="s">
        <v>118</v>
      </c>
      <c r="E47" t="s">
        <v>117</v>
      </c>
      <c r="F47">
        <v>21202</v>
      </c>
      <c r="G47" s="145">
        <v>0.48259999999999997</v>
      </c>
      <c r="H47">
        <v>48.26</v>
      </c>
      <c r="I47" t="s">
        <v>187</v>
      </c>
      <c r="K47" t="s">
        <v>180</v>
      </c>
      <c r="L47" t="s">
        <v>252</v>
      </c>
      <c r="M47" t="s">
        <v>253</v>
      </c>
      <c r="N47" t="s">
        <v>118</v>
      </c>
      <c r="O47">
        <v>21202</v>
      </c>
      <c r="P47" s="150">
        <v>0.48259999999999997</v>
      </c>
      <c r="Q47">
        <v>48.26</v>
      </c>
      <c r="S47" t="str">
        <f t="shared" si="0"/>
        <v/>
      </c>
      <c r="T47" t="str">
        <f t="shared" si="1"/>
        <v/>
      </c>
      <c r="U47" t="str">
        <f t="shared" si="2"/>
        <v/>
      </c>
      <c r="V47" t="str">
        <f t="shared" si="3"/>
        <v/>
      </c>
      <c r="W47" t="str">
        <f t="shared" si="5"/>
        <v/>
      </c>
      <c r="X47" t="str">
        <f t="shared" si="6"/>
        <v/>
      </c>
      <c r="Y47" t="str">
        <f t="shared" si="7"/>
        <v/>
      </c>
    </row>
    <row r="48" spans="1:25" x14ac:dyDescent="0.35">
      <c r="A48" t="s">
        <v>180</v>
      </c>
      <c r="B48" t="s">
        <v>254</v>
      </c>
      <c r="C48" t="s">
        <v>255</v>
      </c>
      <c r="D48" t="s">
        <v>118</v>
      </c>
      <c r="E48" t="s">
        <v>117</v>
      </c>
      <c r="F48">
        <v>13608</v>
      </c>
      <c r="G48" s="145">
        <v>0.32850000000000001</v>
      </c>
      <c r="H48">
        <v>32.85</v>
      </c>
      <c r="K48" t="s">
        <v>180</v>
      </c>
      <c r="L48" t="s">
        <v>254</v>
      </c>
      <c r="M48" t="s">
        <v>255</v>
      </c>
      <c r="N48" t="s">
        <v>118</v>
      </c>
      <c r="O48">
        <v>13608</v>
      </c>
      <c r="P48" s="150">
        <v>0.32850000000000001</v>
      </c>
      <c r="Q48">
        <v>32.85</v>
      </c>
      <c r="S48" t="str">
        <f t="shared" si="0"/>
        <v/>
      </c>
      <c r="T48" t="str">
        <f t="shared" si="1"/>
        <v/>
      </c>
      <c r="U48" t="str">
        <f t="shared" si="2"/>
        <v/>
      </c>
      <c r="V48" t="str">
        <f t="shared" si="3"/>
        <v/>
      </c>
      <c r="W48" t="str">
        <f t="shared" si="5"/>
        <v/>
      </c>
      <c r="X48" t="str">
        <f t="shared" si="6"/>
        <v/>
      </c>
      <c r="Y48" t="str">
        <f t="shared" si="7"/>
        <v/>
      </c>
    </row>
    <row r="49" spans="1:25" x14ac:dyDescent="0.35">
      <c r="A49" t="s">
        <v>180</v>
      </c>
      <c r="B49" t="s">
        <v>219</v>
      </c>
      <c r="C49" t="s">
        <v>256</v>
      </c>
      <c r="F49">
        <v>603</v>
      </c>
      <c r="G49" s="145">
        <v>1.2200000000000001E-2</v>
      </c>
      <c r="H49">
        <v>1.22</v>
      </c>
      <c r="K49" t="s">
        <v>180</v>
      </c>
      <c r="L49" t="s">
        <v>219</v>
      </c>
      <c r="M49" t="s">
        <v>256</v>
      </c>
      <c r="O49">
        <v>603</v>
      </c>
      <c r="P49" s="150">
        <v>1.2200000000000001E-2</v>
      </c>
      <c r="Q49">
        <v>1.22</v>
      </c>
      <c r="S49" t="str">
        <f t="shared" si="0"/>
        <v/>
      </c>
      <c r="T49" t="str">
        <f t="shared" si="1"/>
        <v/>
      </c>
      <c r="U49" t="str">
        <f t="shared" si="2"/>
        <v/>
      </c>
      <c r="V49" t="str">
        <f t="shared" si="3"/>
        <v/>
      </c>
      <c r="W49" t="str">
        <f t="shared" si="5"/>
        <v/>
      </c>
      <c r="X49" t="str">
        <f t="shared" si="6"/>
        <v/>
      </c>
      <c r="Y49" t="str">
        <f t="shared" si="7"/>
        <v/>
      </c>
    </row>
    <row r="50" spans="1:25" x14ac:dyDescent="0.35">
      <c r="A50" t="s">
        <v>180</v>
      </c>
      <c r="B50" t="s">
        <v>257</v>
      </c>
      <c r="C50" t="s">
        <v>258</v>
      </c>
      <c r="D50" t="s">
        <v>103</v>
      </c>
      <c r="E50" t="s">
        <v>138</v>
      </c>
      <c r="F50">
        <v>2313</v>
      </c>
      <c r="G50" s="145">
        <v>6.1699999999999998E-2</v>
      </c>
      <c r="H50">
        <v>6.17</v>
      </c>
      <c r="K50" t="s">
        <v>180</v>
      </c>
      <c r="L50" t="s">
        <v>257</v>
      </c>
      <c r="M50" t="s">
        <v>258</v>
      </c>
      <c r="N50" t="s">
        <v>103</v>
      </c>
      <c r="O50">
        <v>2313</v>
      </c>
      <c r="P50" s="150">
        <v>6.1699999999999998E-2</v>
      </c>
      <c r="Q50">
        <v>6.17</v>
      </c>
      <c r="S50" t="str">
        <f t="shared" si="0"/>
        <v/>
      </c>
      <c r="T50" t="str">
        <f t="shared" si="1"/>
        <v/>
      </c>
      <c r="U50" t="str">
        <f t="shared" si="2"/>
        <v/>
      </c>
      <c r="V50" t="str">
        <f t="shared" si="3"/>
        <v/>
      </c>
      <c r="W50" t="str">
        <f t="shared" si="5"/>
        <v/>
      </c>
      <c r="X50" t="str">
        <f t="shared" si="6"/>
        <v/>
      </c>
      <c r="Y50" t="str">
        <f t="shared" si="7"/>
        <v/>
      </c>
    </row>
    <row r="51" spans="1:25" x14ac:dyDescent="0.35">
      <c r="A51" t="s">
        <v>180</v>
      </c>
      <c r="B51" t="s">
        <v>259</v>
      </c>
      <c r="C51" t="s">
        <v>260</v>
      </c>
      <c r="D51" t="s">
        <v>133</v>
      </c>
      <c r="E51" t="s">
        <v>132</v>
      </c>
      <c r="F51">
        <v>665</v>
      </c>
      <c r="G51" s="145">
        <v>1.7399999999999999E-2</v>
      </c>
      <c r="H51">
        <v>1.74</v>
      </c>
      <c r="K51" t="s">
        <v>180</v>
      </c>
      <c r="L51" t="s">
        <v>259</v>
      </c>
      <c r="M51" t="s">
        <v>260</v>
      </c>
      <c r="N51" t="s">
        <v>133</v>
      </c>
      <c r="O51">
        <v>665</v>
      </c>
      <c r="P51" s="150">
        <v>1.7399999999999999E-2</v>
      </c>
      <c r="Q51">
        <v>1.74</v>
      </c>
      <c r="S51" t="str">
        <f t="shared" si="0"/>
        <v/>
      </c>
      <c r="T51" t="str">
        <f t="shared" si="1"/>
        <v/>
      </c>
      <c r="U51" t="str">
        <f t="shared" si="2"/>
        <v/>
      </c>
      <c r="V51" t="str">
        <f t="shared" si="3"/>
        <v/>
      </c>
      <c r="W51" t="str">
        <f t="shared" si="5"/>
        <v/>
      </c>
      <c r="X51" t="str">
        <f t="shared" si="6"/>
        <v/>
      </c>
      <c r="Y51" t="str">
        <f t="shared" si="7"/>
        <v/>
      </c>
    </row>
    <row r="52" spans="1:25" x14ac:dyDescent="0.35">
      <c r="A52" t="s">
        <v>180</v>
      </c>
      <c r="B52" t="s">
        <v>261</v>
      </c>
      <c r="C52" t="s">
        <v>262</v>
      </c>
      <c r="D52" t="s">
        <v>147</v>
      </c>
      <c r="E52" t="s">
        <v>147</v>
      </c>
      <c r="F52">
        <v>1277</v>
      </c>
      <c r="G52" s="145">
        <v>3.0300000000000001E-2</v>
      </c>
      <c r="H52">
        <v>3.03</v>
      </c>
      <c r="K52" t="s">
        <v>180</v>
      </c>
      <c r="L52" t="s">
        <v>261</v>
      </c>
      <c r="M52" t="s">
        <v>262</v>
      </c>
      <c r="N52" t="s">
        <v>147</v>
      </c>
      <c r="O52">
        <v>1277</v>
      </c>
      <c r="P52" s="150">
        <v>3.0300000000000001E-2</v>
      </c>
      <c r="Q52">
        <v>3.03</v>
      </c>
      <c r="S52" t="str">
        <f t="shared" si="0"/>
        <v/>
      </c>
      <c r="T52" t="str">
        <f t="shared" si="1"/>
        <v/>
      </c>
      <c r="U52" t="str">
        <f t="shared" si="2"/>
        <v/>
      </c>
      <c r="V52" t="str">
        <f t="shared" si="3"/>
        <v/>
      </c>
      <c r="W52" t="str">
        <f t="shared" si="5"/>
        <v/>
      </c>
      <c r="X52" t="str">
        <f t="shared" si="6"/>
        <v/>
      </c>
      <c r="Y52" t="str">
        <f t="shared" si="7"/>
        <v/>
      </c>
    </row>
    <row r="53" spans="1:25" x14ac:dyDescent="0.35">
      <c r="A53" t="s">
        <v>180</v>
      </c>
      <c r="B53" t="s">
        <v>263</v>
      </c>
      <c r="C53" t="s">
        <v>264</v>
      </c>
      <c r="D53" t="s">
        <v>86</v>
      </c>
      <c r="E53" t="s">
        <v>86</v>
      </c>
      <c r="F53">
        <v>1000</v>
      </c>
      <c r="G53" s="145">
        <v>2.6499999999999999E-2</v>
      </c>
      <c r="H53">
        <v>2.65</v>
      </c>
      <c r="K53" t="s">
        <v>180</v>
      </c>
      <c r="L53" t="s">
        <v>263</v>
      </c>
      <c r="M53" t="s">
        <v>264</v>
      </c>
      <c r="N53" t="s">
        <v>86</v>
      </c>
      <c r="O53">
        <v>1000</v>
      </c>
      <c r="P53" s="150">
        <v>2.6499999999999999E-2</v>
      </c>
      <c r="Q53">
        <v>2.65</v>
      </c>
      <c r="S53" t="str">
        <f t="shared" si="0"/>
        <v/>
      </c>
      <c r="T53" t="str">
        <f t="shared" si="1"/>
        <v/>
      </c>
      <c r="U53" t="str">
        <f t="shared" si="2"/>
        <v/>
      </c>
      <c r="V53" t="str">
        <f t="shared" si="3"/>
        <v/>
      </c>
      <c r="W53" t="str">
        <f t="shared" si="5"/>
        <v/>
      </c>
      <c r="X53" t="str">
        <f t="shared" si="6"/>
        <v/>
      </c>
      <c r="Y53" t="str">
        <f t="shared" si="7"/>
        <v/>
      </c>
    </row>
    <row r="54" spans="1:25" x14ac:dyDescent="0.35">
      <c r="A54" t="s">
        <v>175</v>
      </c>
      <c r="B54" t="s">
        <v>212</v>
      </c>
      <c r="C54" t="s">
        <v>265</v>
      </c>
      <c r="D54" t="s">
        <v>97</v>
      </c>
      <c r="E54" t="s">
        <v>96</v>
      </c>
      <c r="F54">
        <v>7120</v>
      </c>
      <c r="G54" s="145">
        <v>1.55E-2</v>
      </c>
      <c r="H54">
        <v>1.55</v>
      </c>
      <c r="K54" t="s">
        <v>175</v>
      </c>
      <c r="L54" t="s">
        <v>212</v>
      </c>
      <c r="M54" t="s">
        <v>265</v>
      </c>
      <c r="N54" t="s">
        <v>97</v>
      </c>
      <c r="O54">
        <v>7120</v>
      </c>
      <c r="P54" s="150">
        <v>1.55E-2</v>
      </c>
      <c r="Q54">
        <v>1.55</v>
      </c>
      <c r="S54" t="str">
        <f t="shared" si="0"/>
        <v/>
      </c>
      <c r="T54" t="str">
        <f t="shared" si="1"/>
        <v/>
      </c>
      <c r="U54" t="str">
        <f t="shared" si="2"/>
        <v/>
      </c>
      <c r="V54" t="str">
        <f t="shared" si="3"/>
        <v/>
      </c>
      <c r="W54" t="str">
        <f t="shared" si="5"/>
        <v/>
      </c>
      <c r="X54" t="str">
        <f t="shared" si="6"/>
        <v/>
      </c>
      <c r="Y54" t="str">
        <f t="shared" si="7"/>
        <v/>
      </c>
    </row>
    <row r="55" spans="1:25" x14ac:dyDescent="0.35">
      <c r="A55" t="s">
        <v>175</v>
      </c>
      <c r="B55" t="s">
        <v>176</v>
      </c>
      <c r="C55" t="s">
        <v>266</v>
      </c>
      <c r="D55" s="148"/>
      <c r="F55">
        <v>3686</v>
      </c>
      <c r="G55" s="145">
        <v>8.0000000000000002E-3</v>
      </c>
      <c r="H55">
        <v>0.8</v>
      </c>
      <c r="K55" t="s">
        <v>175</v>
      </c>
      <c r="L55" t="s">
        <v>176</v>
      </c>
      <c r="M55" t="s">
        <v>266</v>
      </c>
      <c r="N55" t="s">
        <v>165</v>
      </c>
      <c r="O55">
        <v>3686</v>
      </c>
      <c r="P55" s="150">
        <v>8.0000000000000002E-3</v>
      </c>
      <c r="Q55">
        <v>0.8</v>
      </c>
      <c r="S55" t="str">
        <f t="shared" si="0"/>
        <v/>
      </c>
      <c r="T55" t="str">
        <f t="shared" si="1"/>
        <v/>
      </c>
      <c r="U55" t="str">
        <f t="shared" si="2"/>
        <v/>
      </c>
      <c r="V55" t="str">
        <f t="shared" si="3"/>
        <v>error</v>
      </c>
      <c r="W55" t="str">
        <f t="shared" si="5"/>
        <v/>
      </c>
      <c r="X55" t="str">
        <f t="shared" si="6"/>
        <v/>
      </c>
      <c r="Y55" t="str">
        <f t="shared" si="7"/>
        <v/>
      </c>
    </row>
    <row r="56" spans="1:25" x14ac:dyDescent="0.35">
      <c r="A56" t="s">
        <v>175</v>
      </c>
      <c r="B56" t="s">
        <v>176</v>
      </c>
      <c r="C56" t="s">
        <v>267</v>
      </c>
      <c r="D56" t="s">
        <v>86</v>
      </c>
      <c r="E56" t="s">
        <v>86</v>
      </c>
      <c r="F56">
        <v>11728</v>
      </c>
      <c r="G56" s="145">
        <v>2.53E-2</v>
      </c>
      <c r="H56">
        <v>2.5299999999999998</v>
      </c>
      <c r="K56" t="s">
        <v>175</v>
      </c>
      <c r="L56" t="s">
        <v>176</v>
      </c>
      <c r="M56" t="s">
        <v>267</v>
      </c>
      <c r="N56" t="s">
        <v>86</v>
      </c>
      <c r="O56">
        <v>11728</v>
      </c>
      <c r="P56" s="150">
        <v>2.53E-2</v>
      </c>
      <c r="Q56">
        <v>2.5299999999999998</v>
      </c>
      <c r="S56" t="str">
        <f t="shared" si="0"/>
        <v/>
      </c>
      <c r="T56" t="str">
        <f t="shared" si="1"/>
        <v/>
      </c>
      <c r="U56" t="str">
        <f t="shared" si="2"/>
        <v/>
      </c>
      <c r="V56" t="str">
        <f t="shared" si="3"/>
        <v/>
      </c>
      <c r="W56" t="str">
        <f t="shared" si="5"/>
        <v/>
      </c>
      <c r="X56" t="str">
        <f t="shared" si="6"/>
        <v/>
      </c>
      <c r="Y56" t="str">
        <f t="shared" si="7"/>
        <v/>
      </c>
    </row>
    <row r="57" spans="1:25" x14ac:dyDescent="0.35">
      <c r="A57" t="s">
        <v>180</v>
      </c>
      <c r="B57" t="s">
        <v>196</v>
      </c>
      <c r="C57" t="s">
        <v>268</v>
      </c>
      <c r="F57">
        <v>999</v>
      </c>
      <c r="G57" s="145">
        <v>2.3199999999999998E-2</v>
      </c>
      <c r="H57">
        <v>2.3199999999999998</v>
      </c>
      <c r="K57" t="s">
        <v>180</v>
      </c>
      <c r="L57" t="s">
        <v>196</v>
      </c>
      <c r="M57" t="s">
        <v>268</v>
      </c>
      <c r="O57">
        <v>999</v>
      </c>
      <c r="P57" s="150">
        <v>2.3199999999999998E-2</v>
      </c>
      <c r="Q57">
        <v>2.3199999999999998</v>
      </c>
      <c r="S57" t="str">
        <f t="shared" si="0"/>
        <v/>
      </c>
      <c r="T57" t="str">
        <f t="shared" si="1"/>
        <v/>
      </c>
      <c r="U57" t="str">
        <f t="shared" si="2"/>
        <v/>
      </c>
      <c r="V57" t="str">
        <f t="shared" si="3"/>
        <v/>
      </c>
      <c r="W57" t="str">
        <f t="shared" si="5"/>
        <v/>
      </c>
      <c r="X57" t="str">
        <f t="shared" si="6"/>
        <v/>
      </c>
      <c r="Y57" t="str">
        <f t="shared" si="7"/>
        <v/>
      </c>
    </row>
    <row r="58" spans="1:25" x14ac:dyDescent="0.35">
      <c r="A58" t="s">
        <v>175</v>
      </c>
      <c r="B58" t="s">
        <v>176</v>
      </c>
      <c r="C58" t="s">
        <v>269</v>
      </c>
      <c r="D58" t="s">
        <v>133</v>
      </c>
      <c r="E58" t="s">
        <v>132</v>
      </c>
      <c r="F58">
        <v>141</v>
      </c>
      <c r="G58" s="145">
        <v>2.9999999999999997E-4</v>
      </c>
      <c r="H58">
        <v>0.03</v>
      </c>
      <c r="K58" t="s">
        <v>175</v>
      </c>
      <c r="L58" t="s">
        <v>176</v>
      </c>
      <c r="M58" t="s">
        <v>269</v>
      </c>
      <c r="N58" t="s">
        <v>133</v>
      </c>
      <c r="O58">
        <v>141</v>
      </c>
      <c r="P58" s="150">
        <v>2.9999999999999997E-4</v>
      </c>
      <c r="Q58">
        <v>0.03</v>
      </c>
      <c r="S58" t="str">
        <f t="shared" si="0"/>
        <v/>
      </c>
      <c r="T58" t="str">
        <f t="shared" si="1"/>
        <v/>
      </c>
      <c r="U58" t="str">
        <f t="shared" si="2"/>
        <v/>
      </c>
      <c r="V58" t="str">
        <f t="shared" si="3"/>
        <v/>
      </c>
      <c r="W58" t="str">
        <f t="shared" si="5"/>
        <v/>
      </c>
      <c r="X58" t="str">
        <f t="shared" si="6"/>
        <v/>
      </c>
      <c r="Y58" t="str">
        <f t="shared" si="7"/>
        <v/>
      </c>
    </row>
    <row r="59" spans="1:25" x14ac:dyDescent="0.35">
      <c r="A59" t="s">
        <v>175</v>
      </c>
      <c r="B59" t="s">
        <v>183</v>
      </c>
      <c r="C59" t="s">
        <v>270</v>
      </c>
      <c r="D59" t="s">
        <v>107</v>
      </c>
      <c r="E59" t="s">
        <v>106</v>
      </c>
      <c r="F59">
        <v>147</v>
      </c>
      <c r="G59" s="145">
        <v>2.9999999999999997E-4</v>
      </c>
      <c r="H59">
        <v>0.03</v>
      </c>
      <c r="K59" t="s">
        <v>175</v>
      </c>
      <c r="L59" t="s">
        <v>183</v>
      </c>
      <c r="M59" t="s">
        <v>270</v>
      </c>
      <c r="N59" t="s">
        <v>107</v>
      </c>
      <c r="O59">
        <v>147</v>
      </c>
      <c r="P59" s="150">
        <v>2.9999999999999997E-4</v>
      </c>
      <c r="Q59">
        <v>0.03</v>
      </c>
      <c r="S59" t="str">
        <f t="shared" si="0"/>
        <v/>
      </c>
      <c r="T59" t="str">
        <f t="shared" si="1"/>
        <v/>
      </c>
      <c r="U59" t="str">
        <f t="shared" si="2"/>
        <v/>
      </c>
      <c r="V59" t="str">
        <f t="shared" si="3"/>
        <v/>
      </c>
      <c r="W59" t="str">
        <f t="shared" si="5"/>
        <v/>
      </c>
      <c r="X59" t="str">
        <f t="shared" si="6"/>
        <v/>
      </c>
      <c r="Y59" t="str">
        <f t="shared" si="7"/>
        <v/>
      </c>
    </row>
    <row r="60" spans="1:25" x14ac:dyDescent="0.35">
      <c r="A60" t="s">
        <v>175</v>
      </c>
      <c r="B60" t="s">
        <v>212</v>
      </c>
      <c r="C60" t="s">
        <v>271</v>
      </c>
      <c r="D60" t="s">
        <v>107</v>
      </c>
      <c r="E60" t="s">
        <v>106</v>
      </c>
      <c r="F60">
        <v>4060</v>
      </c>
      <c r="G60" s="145">
        <v>8.8000000000000005E-3</v>
      </c>
      <c r="H60">
        <v>0.88</v>
      </c>
      <c r="K60" t="s">
        <v>175</v>
      </c>
      <c r="L60" t="s">
        <v>212</v>
      </c>
      <c r="M60" t="s">
        <v>271</v>
      </c>
      <c r="N60" t="s">
        <v>107</v>
      </c>
      <c r="O60">
        <v>4060</v>
      </c>
      <c r="P60" s="150">
        <v>8.8000000000000005E-3</v>
      </c>
      <c r="Q60">
        <v>0.88</v>
      </c>
      <c r="S60" t="str">
        <f t="shared" si="0"/>
        <v/>
      </c>
      <c r="T60" t="str">
        <f t="shared" si="1"/>
        <v/>
      </c>
      <c r="U60" t="str">
        <f t="shared" si="2"/>
        <v/>
      </c>
      <c r="V60" t="str">
        <f t="shared" si="3"/>
        <v/>
      </c>
      <c r="W60" t="str">
        <f t="shared" si="5"/>
        <v/>
      </c>
      <c r="X60" t="str">
        <f t="shared" si="6"/>
        <v/>
      </c>
      <c r="Y60" t="str">
        <f t="shared" si="7"/>
        <v/>
      </c>
    </row>
    <row r="61" spans="1:25" x14ac:dyDescent="0.35">
      <c r="A61" t="s">
        <v>175</v>
      </c>
      <c r="B61" t="s">
        <v>214</v>
      </c>
      <c r="C61" t="s">
        <v>272</v>
      </c>
      <c r="D61" t="s">
        <v>91</v>
      </c>
      <c r="E61" t="s">
        <v>90</v>
      </c>
      <c r="F61">
        <v>551</v>
      </c>
      <c r="G61" s="145">
        <v>1.2999999999999999E-3</v>
      </c>
      <c r="H61">
        <v>0.13</v>
      </c>
      <c r="K61" t="s">
        <v>175</v>
      </c>
      <c r="L61" t="s">
        <v>214</v>
      </c>
      <c r="M61" t="s">
        <v>272</v>
      </c>
      <c r="N61" t="s">
        <v>91</v>
      </c>
      <c r="O61">
        <v>551</v>
      </c>
      <c r="P61" s="150">
        <v>1.2999999999999999E-3</v>
      </c>
      <c r="Q61">
        <v>0.13</v>
      </c>
      <c r="S61" t="str">
        <f t="shared" si="0"/>
        <v/>
      </c>
      <c r="T61" t="str">
        <f t="shared" si="1"/>
        <v/>
      </c>
      <c r="U61" t="str">
        <f t="shared" si="2"/>
        <v/>
      </c>
      <c r="V61" t="str">
        <f t="shared" si="3"/>
        <v/>
      </c>
      <c r="W61" t="str">
        <f t="shared" si="5"/>
        <v/>
      </c>
      <c r="X61" t="str">
        <f t="shared" si="6"/>
        <v/>
      </c>
      <c r="Y61" t="str">
        <f t="shared" si="7"/>
        <v/>
      </c>
    </row>
    <row r="62" spans="1:25" x14ac:dyDescent="0.35">
      <c r="A62" t="s">
        <v>175</v>
      </c>
      <c r="B62" t="s">
        <v>214</v>
      </c>
      <c r="C62" t="s">
        <v>273</v>
      </c>
      <c r="D62" t="s">
        <v>103</v>
      </c>
      <c r="E62" t="s">
        <v>138</v>
      </c>
      <c r="F62">
        <v>935</v>
      </c>
      <c r="G62" s="145">
        <v>2.2000000000000001E-3</v>
      </c>
      <c r="H62">
        <v>0.22</v>
      </c>
      <c r="K62" t="s">
        <v>175</v>
      </c>
      <c r="L62" t="s">
        <v>214</v>
      </c>
      <c r="M62" t="s">
        <v>273</v>
      </c>
      <c r="N62" t="s">
        <v>103</v>
      </c>
      <c r="O62">
        <v>935</v>
      </c>
      <c r="P62" s="150">
        <v>2.2000000000000001E-3</v>
      </c>
      <c r="Q62">
        <v>0.22</v>
      </c>
      <c r="S62" t="str">
        <f t="shared" si="0"/>
        <v/>
      </c>
      <c r="T62" t="str">
        <f t="shared" si="1"/>
        <v/>
      </c>
      <c r="U62" t="str">
        <f t="shared" si="2"/>
        <v/>
      </c>
      <c r="V62" t="str">
        <f t="shared" si="3"/>
        <v/>
      </c>
      <c r="W62" t="str">
        <f t="shared" si="5"/>
        <v/>
      </c>
      <c r="X62" t="str">
        <f t="shared" si="6"/>
        <v/>
      </c>
      <c r="Y62" t="str">
        <f t="shared" si="7"/>
        <v/>
      </c>
    </row>
    <row r="63" spans="1:25" x14ac:dyDescent="0.35">
      <c r="A63" t="s">
        <v>180</v>
      </c>
      <c r="B63" t="s">
        <v>274</v>
      </c>
      <c r="C63" t="s">
        <v>275</v>
      </c>
      <c r="D63" t="s">
        <v>97</v>
      </c>
      <c r="E63" t="s">
        <v>96</v>
      </c>
      <c r="F63">
        <v>1166</v>
      </c>
      <c r="G63" s="145">
        <v>2.7699999999999999E-2</v>
      </c>
      <c r="H63">
        <v>2.77</v>
      </c>
      <c r="K63" t="s">
        <v>180</v>
      </c>
      <c r="L63" t="s">
        <v>274</v>
      </c>
      <c r="M63" t="s">
        <v>275</v>
      </c>
      <c r="N63" t="s">
        <v>97</v>
      </c>
      <c r="O63">
        <v>1166</v>
      </c>
      <c r="P63" s="150">
        <v>2.7699999999999999E-2</v>
      </c>
      <c r="Q63">
        <v>2.77</v>
      </c>
      <c r="S63" t="str">
        <f t="shared" si="0"/>
        <v/>
      </c>
      <c r="T63" t="str">
        <f t="shared" si="1"/>
        <v/>
      </c>
      <c r="U63" t="str">
        <f t="shared" si="2"/>
        <v/>
      </c>
      <c r="V63" t="str">
        <f t="shared" si="3"/>
        <v/>
      </c>
      <c r="W63" t="str">
        <f t="shared" si="5"/>
        <v/>
      </c>
      <c r="X63" t="str">
        <f t="shared" si="6"/>
        <v/>
      </c>
      <c r="Y63" t="str">
        <f t="shared" si="7"/>
        <v/>
      </c>
    </row>
    <row r="64" spans="1:25" x14ac:dyDescent="0.35">
      <c r="A64" t="s">
        <v>180</v>
      </c>
      <c r="B64" t="s">
        <v>276</v>
      </c>
      <c r="C64" t="s">
        <v>277</v>
      </c>
      <c r="F64">
        <v>1081</v>
      </c>
      <c r="G64" s="145">
        <v>2.4899999999999999E-2</v>
      </c>
      <c r="H64">
        <v>2.4900000000000002</v>
      </c>
      <c r="K64" t="s">
        <v>180</v>
      </c>
      <c r="L64" t="s">
        <v>276</v>
      </c>
      <c r="M64" t="s">
        <v>277</v>
      </c>
      <c r="O64">
        <v>1081</v>
      </c>
      <c r="P64" s="150">
        <v>2.4899999999999999E-2</v>
      </c>
      <c r="Q64">
        <v>2.4900000000000002</v>
      </c>
      <c r="S64" t="str">
        <f t="shared" si="0"/>
        <v/>
      </c>
      <c r="T64" t="str">
        <f t="shared" si="1"/>
        <v/>
      </c>
      <c r="U64" t="str">
        <f t="shared" si="2"/>
        <v/>
      </c>
      <c r="V64" t="str">
        <f t="shared" si="3"/>
        <v/>
      </c>
      <c r="W64" t="str">
        <f t="shared" si="5"/>
        <v/>
      </c>
      <c r="X64" t="str">
        <f t="shared" si="6"/>
        <v/>
      </c>
      <c r="Y64" t="str">
        <f t="shared" si="7"/>
        <v/>
      </c>
    </row>
    <row r="65" spans="1:25" x14ac:dyDescent="0.35">
      <c r="A65" t="s">
        <v>175</v>
      </c>
      <c r="B65" t="s">
        <v>212</v>
      </c>
      <c r="C65" t="s">
        <v>278</v>
      </c>
      <c r="D65" s="148"/>
      <c r="F65">
        <v>98</v>
      </c>
      <c r="G65" s="145">
        <v>2.0000000000000001E-4</v>
      </c>
      <c r="H65">
        <v>0.02</v>
      </c>
      <c r="K65" t="s">
        <v>175</v>
      </c>
      <c r="L65" t="s">
        <v>212</v>
      </c>
      <c r="M65" t="s">
        <v>278</v>
      </c>
      <c r="N65" t="s">
        <v>165</v>
      </c>
      <c r="O65">
        <v>98</v>
      </c>
      <c r="P65" s="150">
        <v>2.0000000000000001E-4</v>
      </c>
      <c r="Q65">
        <v>0.02</v>
      </c>
      <c r="S65" t="str">
        <f t="shared" si="0"/>
        <v/>
      </c>
      <c r="T65" t="str">
        <f t="shared" si="1"/>
        <v/>
      </c>
      <c r="U65" t="str">
        <f t="shared" si="2"/>
        <v/>
      </c>
      <c r="V65" t="str">
        <f t="shared" si="3"/>
        <v>error</v>
      </c>
      <c r="W65" t="str">
        <f t="shared" si="5"/>
        <v/>
      </c>
      <c r="X65" t="str">
        <f t="shared" si="6"/>
        <v/>
      </c>
      <c r="Y65" t="str">
        <f t="shared" si="7"/>
        <v/>
      </c>
    </row>
    <row r="66" spans="1:25" x14ac:dyDescent="0.35">
      <c r="A66" t="s">
        <v>180</v>
      </c>
      <c r="B66" t="s">
        <v>222</v>
      </c>
      <c r="C66" t="s">
        <v>279</v>
      </c>
      <c r="D66" t="s">
        <v>103</v>
      </c>
      <c r="E66" t="s">
        <v>138</v>
      </c>
      <c r="F66">
        <v>1687</v>
      </c>
      <c r="G66" s="145">
        <v>4.5100000000000001E-2</v>
      </c>
      <c r="H66">
        <v>4.51</v>
      </c>
      <c r="K66" t="s">
        <v>180</v>
      </c>
      <c r="L66" t="s">
        <v>222</v>
      </c>
      <c r="M66" t="s">
        <v>279</v>
      </c>
      <c r="N66" t="s">
        <v>103</v>
      </c>
      <c r="O66">
        <v>1687</v>
      </c>
      <c r="P66" s="150">
        <v>4.5100000000000001E-2</v>
      </c>
      <c r="Q66">
        <v>4.51</v>
      </c>
      <c r="S66" t="str">
        <f t="shared" ref="S66:S129" si="8">IF(A66=K66,"","error")</f>
        <v/>
      </c>
      <c r="T66" t="str">
        <f t="shared" ref="T66:T129" si="9">IF(B66=L66,"","error")</f>
        <v/>
      </c>
      <c r="U66" t="str">
        <f t="shared" ref="U66:U129" si="10">IF(C66=M66,"","error")</f>
        <v/>
      </c>
      <c r="V66" t="str">
        <f t="shared" ref="V66:V129" si="11">IF(D66=N66,"","error")</f>
        <v/>
      </c>
      <c r="W66" t="str">
        <f t="shared" si="5"/>
        <v/>
      </c>
      <c r="X66" t="str">
        <f t="shared" si="6"/>
        <v/>
      </c>
      <c r="Y66" t="str">
        <f t="shared" si="7"/>
        <v/>
      </c>
    </row>
    <row r="67" spans="1:25" x14ac:dyDescent="0.35">
      <c r="A67" t="s">
        <v>180</v>
      </c>
      <c r="B67" t="s">
        <v>280</v>
      </c>
      <c r="C67" t="s">
        <v>281</v>
      </c>
      <c r="D67" t="s">
        <v>118</v>
      </c>
      <c r="E67" t="s">
        <v>117</v>
      </c>
      <c r="F67">
        <v>9083</v>
      </c>
      <c r="G67" s="145">
        <v>0.24709999999999999</v>
      </c>
      <c r="H67">
        <v>24.71</v>
      </c>
      <c r="K67" t="s">
        <v>180</v>
      </c>
      <c r="L67" t="s">
        <v>280</v>
      </c>
      <c r="M67" t="s">
        <v>281</v>
      </c>
      <c r="N67" t="s">
        <v>118</v>
      </c>
      <c r="O67">
        <v>9083</v>
      </c>
      <c r="P67" s="150">
        <v>0.24709999999999999</v>
      </c>
      <c r="Q67">
        <v>24.71</v>
      </c>
      <c r="S67" t="str">
        <f t="shared" si="8"/>
        <v/>
      </c>
      <c r="T67" t="str">
        <f t="shared" si="9"/>
        <v/>
      </c>
      <c r="U67" t="str">
        <f t="shared" si="10"/>
        <v/>
      </c>
      <c r="V67" t="str">
        <f t="shared" si="11"/>
        <v/>
      </c>
      <c r="W67" t="str">
        <f t="shared" ref="W67:W130" si="12">IF(F67=O67,"","error")</f>
        <v/>
      </c>
      <c r="X67" t="str">
        <f t="shared" ref="X67:X130" si="13">IF(G67=P67,"","error")</f>
        <v/>
      </c>
      <c r="Y67" t="str">
        <f t="shared" ref="Y67:Y130" si="14">IF(H67=Q67,"","error")</f>
        <v/>
      </c>
    </row>
    <row r="68" spans="1:25" x14ac:dyDescent="0.35">
      <c r="A68" t="s">
        <v>180</v>
      </c>
      <c r="B68" t="s">
        <v>208</v>
      </c>
      <c r="C68" t="s">
        <v>282</v>
      </c>
      <c r="D68" t="s">
        <v>103</v>
      </c>
      <c r="E68" t="s">
        <v>138</v>
      </c>
      <c r="F68">
        <v>3083</v>
      </c>
      <c r="G68" s="145">
        <v>8.8300000000000003E-2</v>
      </c>
      <c r="H68">
        <v>8.83</v>
      </c>
      <c r="K68" t="s">
        <v>180</v>
      </c>
      <c r="L68" t="s">
        <v>208</v>
      </c>
      <c r="M68" t="s">
        <v>282</v>
      </c>
      <c r="N68" t="s">
        <v>103</v>
      </c>
      <c r="O68">
        <v>3083</v>
      </c>
      <c r="P68" s="150">
        <v>8.8300000000000003E-2</v>
      </c>
      <c r="Q68">
        <v>8.83</v>
      </c>
      <c r="S68" t="str">
        <f t="shared" si="8"/>
        <v/>
      </c>
      <c r="T68" t="str">
        <f t="shared" si="9"/>
        <v/>
      </c>
      <c r="U68" t="str">
        <f t="shared" si="10"/>
        <v/>
      </c>
      <c r="V68" t="str">
        <f t="shared" si="11"/>
        <v/>
      </c>
      <c r="W68" t="str">
        <f t="shared" si="12"/>
        <v/>
      </c>
      <c r="X68" t="str">
        <f t="shared" si="13"/>
        <v/>
      </c>
      <c r="Y68" t="str">
        <f t="shared" si="14"/>
        <v/>
      </c>
    </row>
    <row r="69" spans="1:25" x14ac:dyDescent="0.35">
      <c r="A69" t="s">
        <v>180</v>
      </c>
      <c r="B69" t="s">
        <v>283</v>
      </c>
      <c r="C69" t="s">
        <v>284</v>
      </c>
      <c r="D69" t="s">
        <v>103</v>
      </c>
      <c r="E69" t="s">
        <v>138</v>
      </c>
      <c r="F69">
        <v>7167</v>
      </c>
      <c r="G69" s="145">
        <v>0.18260000000000001</v>
      </c>
      <c r="H69">
        <v>18.260000000000002</v>
      </c>
      <c r="K69" t="s">
        <v>180</v>
      </c>
      <c r="L69" t="s">
        <v>283</v>
      </c>
      <c r="M69" t="s">
        <v>284</v>
      </c>
      <c r="N69" t="s">
        <v>103</v>
      </c>
      <c r="O69">
        <v>7167</v>
      </c>
      <c r="P69" s="150">
        <v>0.18260000000000001</v>
      </c>
      <c r="Q69">
        <v>18.260000000000002</v>
      </c>
      <c r="S69" t="str">
        <f t="shared" si="8"/>
        <v/>
      </c>
      <c r="T69" t="str">
        <f t="shared" si="9"/>
        <v/>
      </c>
      <c r="U69" t="str">
        <f t="shared" si="10"/>
        <v/>
      </c>
      <c r="V69" t="str">
        <f t="shared" si="11"/>
        <v/>
      </c>
      <c r="W69" t="str">
        <f t="shared" si="12"/>
        <v/>
      </c>
      <c r="X69" t="str">
        <f t="shared" si="13"/>
        <v/>
      </c>
      <c r="Y69" t="str">
        <f t="shared" si="14"/>
        <v/>
      </c>
    </row>
    <row r="70" spans="1:25" x14ac:dyDescent="0.35">
      <c r="A70" t="s">
        <v>180</v>
      </c>
      <c r="B70" t="s">
        <v>198</v>
      </c>
      <c r="C70" t="s">
        <v>285</v>
      </c>
      <c r="D70" t="s">
        <v>133</v>
      </c>
      <c r="E70" t="s">
        <v>132</v>
      </c>
      <c r="F70">
        <v>468</v>
      </c>
      <c r="G70" s="145">
        <v>1.1599999999999999E-2</v>
      </c>
      <c r="H70">
        <v>1.1599999999999999</v>
      </c>
      <c r="K70" t="s">
        <v>180</v>
      </c>
      <c r="L70" t="s">
        <v>198</v>
      </c>
      <c r="M70" t="s">
        <v>285</v>
      </c>
      <c r="N70" t="s">
        <v>133</v>
      </c>
      <c r="O70">
        <v>468</v>
      </c>
      <c r="P70" s="150">
        <v>1.1599999999999999E-2</v>
      </c>
      <c r="Q70">
        <v>1.1599999999999999</v>
      </c>
      <c r="S70" t="str">
        <f t="shared" si="8"/>
        <v/>
      </c>
      <c r="T70" t="str">
        <f t="shared" si="9"/>
        <v/>
      </c>
      <c r="U70" t="str">
        <f t="shared" si="10"/>
        <v/>
      </c>
      <c r="V70" t="str">
        <f t="shared" si="11"/>
        <v/>
      </c>
      <c r="W70" t="str">
        <f t="shared" si="12"/>
        <v/>
      </c>
      <c r="X70" t="str">
        <f t="shared" si="13"/>
        <v/>
      </c>
      <c r="Y70" t="str">
        <f t="shared" si="14"/>
        <v/>
      </c>
    </row>
    <row r="71" spans="1:25" x14ac:dyDescent="0.35">
      <c r="A71" t="s">
        <v>180</v>
      </c>
      <c r="B71" t="s">
        <v>286</v>
      </c>
      <c r="C71" t="s">
        <v>287</v>
      </c>
      <c r="D71" t="s">
        <v>91</v>
      </c>
      <c r="E71" t="s">
        <v>90</v>
      </c>
      <c r="F71">
        <v>7681</v>
      </c>
      <c r="G71" s="145">
        <v>0.2011</v>
      </c>
      <c r="H71">
        <v>20.11</v>
      </c>
      <c r="K71" t="s">
        <v>180</v>
      </c>
      <c r="L71" t="s">
        <v>286</v>
      </c>
      <c r="M71" t="s">
        <v>287</v>
      </c>
      <c r="N71" t="s">
        <v>91</v>
      </c>
      <c r="O71">
        <v>7681</v>
      </c>
      <c r="P71" s="150">
        <v>0.2011</v>
      </c>
      <c r="Q71">
        <v>20.11</v>
      </c>
      <c r="S71" t="str">
        <f t="shared" si="8"/>
        <v/>
      </c>
      <c r="T71" t="str">
        <f t="shared" si="9"/>
        <v/>
      </c>
      <c r="U71" t="str">
        <f t="shared" si="10"/>
        <v/>
      </c>
      <c r="V71" t="str">
        <f t="shared" si="11"/>
        <v/>
      </c>
      <c r="W71" t="str">
        <f t="shared" si="12"/>
        <v/>
      </c>
      <c r="X71" t="str">
        <f t="shared" si="13"/>
        <v/>
      </c>
      <c r="Y71" t="str">
        <f t="shared" si="14"/>
        <v/>
      </c>
    </row>
    <row r="72" spans="1:25" x14ac:dyDescent="0.35">
      <c r="A72" t="s">
        <v>180</v>
      </c>
      <c r="B72" t="s">
        <v>274</v>
      </c>
      <c r="C72" t="s">
        <v>288</v>
      </c>
      <c r="F72">
        <v>2842</v>
      </c>
      <c r="G72" s="145">
        <v>6.7599999999999993E-2</v>
      </c>
      <c r="H72">
        <v>6.76</v>
      </c>
      <c r="K72" t="s">
        <v>180</v>
      </c>
      <c r="L72" t="s">
        <v>274</v>
      </c>
      <c r="M72" t="s">
        <v>288</v>
      </c>
      <c r="O72">
        <v>2842</v>
      </c>
      <c r="P72" s="150">
        <v>6.7599999999999993E-2</v>
      </c>
      <c r="Q72">
        <v>6.76</v>
      </c>
      <c r="S72" t="str">
        <f t="shared" si="8"/>
        <v/>
      </c>
      <c r="T72" t="str">
        <f t="shared" si="9"/>
        <v/>
      </c>
      <c r="U72" t="str">
        <f t="shared" si="10"/>
        <v/>
      </c>
      <c r="V72" t="str">
        <f t="shared" si="11"/>
        <v/>
      </c>
      <c r="W72" t="str">
        <f t="shared" si="12"/>
        <v/>
      </c>
      <c r="X72" t="str">
        <f t="shared" si="13"/>
        <v/>
      </c>
      <c r="Y72" t="str">
        <f t="shared" si="14"/>
        <v/>
      </c>
    </row>
    <row r="73" spans="1:25" x14ac:dyDescent="0.35">
      <c r="A73" t="s">
        <v>180</v>
      </c>
      <c r="B73" t="s">
        <v>274</v>
      </c>
      <c r="C73" t="s">
        <v>289</v>
      </c>
      <c r="F73">
        <v>4402</v>
      </c>
      <c r="G73" s="145">
        <v>0.1047</v>
      </c>
      <c r="H73">
        <v>10.47</v>
      </c>
      <c r="K73" t="s">
        <v>180</v>
      </c>
      <c r="L73" t="s">
        <v>274</v>
      </c>
      <c r="M73" t="s">
        <v>289</v>
      </c>
      <c r="O73">
        <v>4402</v>
      </c>
      <c r="P73" s="150">
        <v>0.1047</v>
      </c>
      <c r="Q73">
        <v>10.47</v>
      </c>
      <c r="S73" t="str">
        <f t="shared" si="8"/>
        <v/>
      </c>
      <c r="T73" t="str">
        <f t="shared" si="9"/>
        <v/>
      </c>
      <c r="U73" t="str">
        <f t="shared" si="10"/>
        <v/>
      </c>
      <c r="V73" t="str">
        <f t="shared" si="11"/>
        <v/>
      </c>
      <c r="W73" t="str">
        <f t="shared" si="12"/>
        <v/>
      </c>
      <c r="X73" t="str">
        <f t="shared" si="13"/>
        <v/>
      </c>
      <c r="Y73" t="str">
        <f t="shared" si="14"/>
        <v/>
      </c>
    </row>
    <row r="74" spans="1:25" x14ac:dyDescent="0.35">
      <c r="A74" t="s">
        <v>175</v>
      </c>
      <c r="B74" t="s">
        <v>178</v>
      </c>
      <c r="C74" t="s">
        <v>290</v>
      </c>
      <c r="D74" s="148"/>
      <c r="F74">
        <v>1859</v>
      </c>
      <c r="G74" s="145">
        <v>4.4000000000000003E-3</v>
      </c>
      <c r="H74">
        <v>0.44</v>
      </c>
      <c r="K74" t="s">
        <v>175</v>
      </c>
      <c r="L74" t="s">
        <v>178</v>
      </c>
      <c r="M74" t="s">
        <v>290</v>
      </c>
      <c r="N74" t="s">
        <v>113</v>
      </c>
      <c r="O74">
        <v>1859</v>
      </c>
      <c r="P74" s="150">
        <v>4.4000000000000003E-3</v>
      </c>
      <c r="Q74">
        <v>0.44</v>
      </c>
      <c r="S74" t="str">
        <f t="shared" si="8"/>
        <v/>
      </c>
      <c r="T74" t="str">
        <f t="shared" si="9"/>
        <v/>
      </c>
      <c r="U74" t="str">
        <f t="shared" si="10"/>
        <v/>
      </c>
      <c r="V74" t="str">
        <f t="shared" si="11"/>
        <v>error</v>
      </c>
      <c r="W74" t="str">
        <f t="shared" si="12"/>
        <v/>
      </c>
      <c r="X74" t="str">
        <f t="shared" si="13"/>
        <v/>
      </c>
      <c r="Y74" t="str">
        <f t="shared" si="14"/>
        <v/>
      </c>
    </row>
    <row r="75" spans="1:25" x14ac:dyDescent="0.35">
      <c r="A75" t="s">
        <v>175</v>
      </c>
      <c r="B75" t="s">
        <v>212</v>
      </c>
      <c r="C75" t="s">
        <v>291</v>
      </c>
      <c r="D75" t="s">
        <v>123</v>
      </c>
      <c r="E75" t="s">
        <v>122</v>
      </c>
      <c r="F75">
        <v>360</v>
      </c>
      <c r="G75" s="145">
        <v>8.0000000000000004E-4</v>
      </c>
      <c r="H75">
        <v>0.08</v>
      </c>
      <c r="K75" t="s">
        <v>175</v>
      </c>
      <c r="L75" t="s">
        <v>212</v>
      </c>
      <c r="M75" t="s">
        <v>291</v>
      </c>
      <c r="N75" t="s">
        <v>123</v>
      </c>
      <c r="O75">
        <v>360</v>
      </c>
      <c r="P75" s="150">
        <v>8.0000000000000004E-4</v>
      </c>
      <c r="Q75">
        <v>0.08</v>
      </c>
      <c r="S75" t="str">
        <f t="shared" si="8"/>
        <v/>
      </c>
      <c r="T75" t="str">
        <f t="shared" si="9"/>
        <v/>
      </c>
      <c r="U75" t="str">
        <f t="shared" si="10"/>
        <v/>
      </c>
      <c r="V75" t="str">
        <f t="shared" si="11"/>
        <v/>
      </c>
      <c r="W75" t="str">
        <f t="shared" si="12"/>
        <v/>
      </c>
      <c r="X75" t="str">
        <f t="shared" si="13"/>
        <v/>
      </c>
      <c r="Y75" t="str">
        <f t="shared" si="14"/>
        <v/>
      </c>
    </row>
    <row r="76" spans="1:25" x14ac:dyDescent="0.35">
      <c r="A76" t="s">
        <v>180</v>
      </c>
      <c r="B76" t="s">
        <v>292</v>
      </c>
      <c r="C76" t="s">
        <v>293</v>
      </c>
      <c r="D76" t="s">
        <v>118</v>
      </c>
      <c r="E76" t="s">
        <v>117</v>
      </c>
      <c r="F76">
        <v>23207</v>
      </c>
      <c r="G76" s="145">
        <v>0.51719999999999999</v>
      </c>
      <c r="H76">
        <v>51.72</v>
      </c>
      <c r="I76" t="s">
        <v>187</v>
      </c>
      <c r="K76" t="s">
        <v>180</v>
      </c>
      <c r="L76" t="s">
        <v>292</v>
      </c>
      <c r="M76" t="s">
        <v>293</v>
      </c>
      <c r="N76" t="s">
        <v>118</v>
      </c>
      <c r="O76">
        <v>23207</v>
      </c>
      <c r="P76" s="150">
        <v>0.51719999999999999</v>
      </c>
      <c r="Q76">
        <v>51.72</v>
      </c>
      <c r="S76" t="str">
        <f t="shared" si="8"/>
        <v/>
      </c>
      <c r="T76" t="str">
        <f t="shared" si="9"/>
        <v/>
      </c>
      <c r="U76" t="str">
        <f t="shared" si="10"/>
        <v/>
      </c>
      <c r="V76" t="str">
        <f t="shared" si="11"/>
        <v/>
      </c>
      <c r="W76" t="str">
        <f t="shared" si="12"/>
        <v/>
      </c>
      <c r="X76" t="str">
        <f t="shared" si="13"/>
        <v/>
      </c>
      <c r="Y76" t="str">
        <f t="shared" si="14"/>
        <v/>
      </c>
    </row>
    <row r="77" spans="1:25" x14ac:dyDescent="0.35">
      <c r="A77" t="s">
        <v>180</v>
      </c>
      <c r="B77" t="s">
        <v>261</v>
      </c>
      <c r="C77" t="s">
        <v>294</v>
      </c>
      <c r="D77" t="s">
        <v>91</v>
      </c>
      <c r="F77">
        <v>15904</v>
      </c>
      <c r="G77" s="145">
        <v>0.37740000000000001</v>
      </c>
      <c r="H77">
        <v>37.74</v>
      </c>
      <c r="I77" t="s">
        <v>187</v>
      </c>
      <c r="K77" t="s">
        <v>180</v>
      </c>
      <c r="L77" t="s">
        <v>261</v>
      </c>
      <c r="M77" t="s">
        <v>294</v>
      </c>
      <c r="N77" t="s">
        <v>91</v>
      </c>
      <c r="O77">
        <v>15904</v>
      </c>
      <c r="P77" s="150">
        <v>0.37740000000000001</v>
      </c>
      <c r="Q77">
        <v>37.74</v>
      </c>
      <c r="S77" t="str">
        <f t="shared" si="8"/>
        <v/>
      </c>
      <c r="T77" t="str">
        <f t="shared" si="9"/>
        <v/>
      </c>
      <c r="U77" t="str">
        <f t="shared" si="10"/>
        <v/>
      </c>
      <c r="V77" t="str">
        <f t="shared" si="11"/>
        <v/>
      </c>
      <c r="W77" t="str">
        <f t="shared" si="12"/>
        <v/>
      </c>
      <c r="X77" t="str">
        <f t="shared" si="13"/>
        <v/>
      </c>
      <c r="Y77" t="str">
        <f t="shared" si="14"/>
        <v/>
      </c>
    </row>
    <row r="78" spans="1:25" x14ac:dyDescent="0.35">
      <c r="A78" t="s">
        <v>175</v>
      </c>
      <c r="B78" t="s">
        <v>295</v>
      </c>
      <c r="C78" t="s">
        <v>296</v>
      </c>
      <c r="D78" t="s">
        <v>147</v>
      </c>
      <c r="E78" t="s">
        <v>147</v>
      </c>
      <c r="F78">
        <v>111</v>
      </c>
      <c r="G78" s="145">
        <v>2.0000000000000001E-4</v>
      </c>
      <c r="H78">
        <v>0.02</v>
      </c>
      <c r="K78" t="s">
        <v>175</v>
      </c>
      <c r="L78" t="s">
        <v>295</v>
      </c>
      <c r="M78" t="s">
        <v>296</v>
      </c>
      <c r="N78" t="s">
        <v>147</v>
      </c>
      <c r="O78">
        <v>111</v>
      </c>
      <c r="P78" s="150">
        <v>2.0000000000000001E-4</v>
      </c>
      <c r="Q78">
        <v>0.02</v>
      </c>
      <c r="S78" t="str">
        <f t="shared" si="8"/>
        <v/>
      </c>
      <c r="T78" t="str">
        <f t="shared" si="9"/>
        <v/>
      </c>
      <c r="U78" t="str">
        <f t="shared" si="10"/>
        <v/>
      </c>
      <c r="V78" t="str">
        <f t="shared" si="11"/>
        <v/>
      </c>
      <c r="W78" t="str">
        <f t="shared" si="12"/>
        <v/>
      </c>
      <c r="X78" t="str">
        <f t="shared" si="13"/>
        <v/>
      </c>
      <c r="Y78" t="str">
        <f t="shared" si="14"/>
        <v/>
      </c>
    </row>
    <row r="79" spans="1:25" x14ac:dyDescent="0.35">
      <c r="A79" t="s">
        <v>175</v>
      </c>
      <c r="B79" t="s">
        <v>295</v>
      </c>
      <c r="C79" t="s">
        <v>297</v>
      </c>
      <c r="D79" t="s">
        <v>147</v>
      </c>
      <c r="E79" t="s">
        <v>147</v>
      </c>
      <c r="F79">
        <v>616</v>
      </c>
      <c r="G79" s="145">
        <v>1.4E-3</v>
      </c>
      <c r="H79">
        <v>0.14000000000000001</v>
      </c>
      <c r="K79" t="s">
        <v>175</v>
      </c>
      <c r="L79" t="s">
        <v>295</v>
      </c>
      <c r="M79" t="s">
        <v>297</v>
      </c>
      <c r="N79" t="s">
        <v>147</v>
      </c>
      <c r="O79">
        <v>616</v>
      </c>
      <c r="P79" s="150">
        <v>1.4E-3</v>
      </c>
      <c r="Q79">
        <v>0.14000000000000001</v>
      </c>
      <c r="S79" t="str">
        <f t="shared" si="8"/>
        <v/>
      </c>
      <c r="T79" t="str">
        <f t="shared" si="9"/>
        <v/>
      </c>
      <c r="U79" t="str">
        <f t="shared" si="10"/>
        <v/>
      </c>
      <c r="V79" t="str">
        <f t="shared" si="11"/>
        <v/>
      </c>
      <c r="W79" t="str">
        <f t="shared" si="12"/>
        <v/>
      </c>
      <c r="X79" t="str">
        <f t="shared" si="13"/>
        <v/>
      </c>
      <c r="Y79" t="str">
        <f t="shared" si="14"/>
        <v/>
      </c>
    </row>
    <row r="80" spans="1:25" x14ac:dyDescent="0.35">
      <c r="A80" t="s">
        <v>180</v>
      </c>
      <c r="B80" t="s">
        <v>217</v>
      </c>
      <c r="C80" t="s">
        <v>298</v>
      </c>
      <c r="D80" t="s">
        <v>118</v>
      </c>
      <c r="E80" t="s">
        <v>117</v>
      </c>
      <c r="F80">
        <v>12457</v>
      </c>
      <c r="G80" s="145">
        <v>0.3125</v>
      </c>
      <c r="H80">
        <v>31.25</v>
      </c>
      <c r="K80" t="s">
        <v>180</v>
      </c>
      <c r="L80" t="s">
        <v>217</v>
      </c>
      <c r="M80" t="s">
        <v>298</v>
      </c>
      <c r="N80" t="s">
        <v>118</v>
      </c>
      <c r="O80">
        <v>12457</v>
      </c>
      <c r="P80" s="150">
        <v>0.3125</v>
      </c>
      <c r="Q80">
        <v>31.25</v>
      </c>
      <c r="S80" t="str">
        <f t="shared" si="8"/>
        <v/>
      </c>
      <c r="T80" t="str">
        <f t="shared" si="9"/>
        <v/>
      </c>
      <c r="U80" t="str">
        <f t="shared" si="10"/>
        <v/>
      </c>
      <c r="V80" t="str">
        <f t="shared" si="11"/>
        <v/>
      </c>
      <c r="W80" t="str">
        <f t="shared" si="12"/>
        <v/>
      </c>
      <c r="X80" t="str">
        <f t="shared" si="13"/>
        <v/>
      </c>
      <c r="Y80" t="str">
        <f t="shared" si="14"/>
        <v/>
      </c>
    </row>
    <row r="81" spans="1:25" x14ac:dyDescent="0.35">
      <c r="A81" t="s">
        <v>180</v>
      </c>
      <c r="B81" t="s">
        <v>299</v>
      </c>
      <c r="C81" t="s">
        <v>300</v>
      </c>
      <c r="D81" t="s">
        <v>123</v>
      </c>
      <c r="E81" t="s">
        <v>122</v>
      </c>
      <c r="F81">
        <v>4283</v>
      </c>
      <c r="G81" s="145">
        <v>0.1067</v>
      </c>
      <c r="H81">
        <v>10.67</v>
      </c>
      <c r="K81" t="s">
        <v>180</v>
      </c>
      <c r="L81" t="s">
        <v>299</v>
      </c>
      <c r="M81" t="s">
        <v>300</v>
      </c>
      <c r="N81" t="s">
        <v>123</v>
      </c>
      <c r="O81">
        <v>4283</v>
      </c>
      <c r="P81" s="150">
        <v>0.1067</v>
      </c>
      <c r="Q81">
        <v>10.67</v>
      </c>
      <c r="R81" t="s">
        <v>187</v>
      </c>
      <c r="S81" t="str">
        <f t="shared" si="8"/>
        <v/>
      </c>
      <c r="T81" t="str">
        <f t="shared" si="9"/>
        <v/>
      </c>
      <c r="U81" t="str">
        <f t="shared" si="10"/>
        <v/>
      </c>
      <c r="V81" t="str">
        <f t="shared" si="11"/>
        <v/>
      </c>
      <c r="W81" t="str">
        <f t="shared" si="12"/>
        <v/>
      </c>
      <c r="X81" t="str">
        <f t="shared" si="13"/>
        <v/>
      </c>
      <c r="Y81" t="str">
        <f t="shared" si="14"/>
        <v/>
      </c>
    </row>
    <row r="82" spans="1:25" x14ac:dyDescent="0.35">
      <c r="A82" t="s">
        <v>175</v>
      </c>
      <c r="B82" t="s">
        <v>176</v>
      </c>
      <c r="C82" t="s">
        <v>301</v>
      </c>
      <c r="D82" t="s">
        <v>107</v>
      </c>
      <c r="E82" t="s">
        <v>106</v>
      </c>
      <c r="F82">
        <v>4959</v>
      </c>
      <c r="G82" s="145">
        <v>1.0699999999999999E-2</v>
      </c>
      <c r="H82">
        <v>1.07</v>
      </c>
      <c r="K82" t="s">
        <v>175</v>
      </c>
      <c r="L82" t="s">
        <v>176</v>
      </c>
      <c r="M82" t="s">
        <v>301</v>
      </c>
      <c r="N82" t="s">
        <v>107</v>
      </c>
      <c r="O82">
        <v>4959</v>
      </c>
      <c r="P82" s="150">
        <v>1.0699999999999999E-2</v>
      </c>
      <c r="Q82">
        <v>1.07</v>
      </c>
      <c r="S82" t="str">
        <f t="shared" si="8"/>
        <v/>
      </c>
      <c r="T82" t="str">
        <f t="shared" si="9"/>
        <v/>
      </c>
      <c r="U82" t="str">
        <f t="shared" si="10"/>
        <v/>
      </c>
      <c r="V82" t="str">
        <f t="shared" si="11"/>
        <v/>
      </c>
      <c r="W82" t="str">
        <f t="shared" si="12"/>
        <v/>
      </c>
      <c r="X82" t="str">
        <f t="shared" si="13"/>
        <v/>
      </c>
      <c r="Y82" t="str">
        <f t="shared" si="14"/>
        <v/>
      </c>
    </row>
    <row r="83" spans="1:25" x14ac:dyDescent="0.35">
      <c r="A83" t="s">
        <v>175</v>
      </c>
      <c r="B83" t="s">
        <v>183</v>
      </c>
      <c r="C83" t="s">
        <v>302</v>
      </c>
      <c r="D83" t="s">
        <v>128</v>
      </c>
      <c r="E83" t="s">
        <v>127</v>
      </c>
      <c r="F83">
        <v>22896</v>
      </c>
      <c r="G83" s="145">
        <v>4.9000000000000002E-2</v>
      </c>
      <c r="H83">
        <v>4.9000000000000004</v>
      </c>
      <c r="I83" t="s">
        <v>187</v>
      </c>
      <c r="K83" t="s">
        <v>175</v>
      </c>
      <c r="L83" t="s">
        <v>183</v>
      </c>
      <c r="M83" t="s">
        <v>302</v>
      </c>
      <c r="N83" t="s">
        <v>128</v>
      </c>
      <c r="O83">
        <v>22896</v>
      </c>
      <c r="P83" s="150">
        <v>4.9000000000000002E-2</v>
      </c>
      <c r="Q83">
        <v>4.9000000000000004</v>
      </c>
      <c r="S83" t="str">
        <f t="shared" si="8"/>
        <v/>
      </c>
      <c r="T83" t="str">
        <f t="shared" si="9"/>
        <v/>
      </c>
      <c r="U83" t="str">
        <f t="shared" si="10"/>
        <v/>
      </c>
      <c r="V83" t="str">
        <f t="shared" si="11"/>
        <v/>
      </c>
      <c r="W83" t="str">
        <f t="shared" si="12"/>
        <v/>
      </c>
      <c r="X83" t="str">
        <f t="shared" si="13"/>
        <v/>
      </c>
      <c r="Y83" t="str">
        <f t="shared" si="14"/>
        <v/>
      </c>
    </row>
    <row r="84" spans="1:25" x14ac:dyDescent="0.35">
      <c r="A84" t="s">
        <v>175</v>
      </c>
      <c r="B84" t="s">
        <v>214</v>
      </c>
      <c r="C84" t="s">
        <v>303</v>
      </c>
      <c r="D84" t="s">
        <v>128</v>
      </c>
      <c r="E84" t="s">
        <v>127</v>
      </c>
      <c r="F84">
        <v>2670</v>
      </c>
      <c r="G84" s="145">
        <v>6.1999999999999998E-3</v>
      </c>
      <c r="H84">
        <v>0.62</v>
      </c>
      <c r="K84" t="s">
        <v>175</v>
      </c>
      <c r="L84" t="s">
        <v>214</v>
      </c>
      <c r="M84" t="s">
        <v>303</v>
      </c>
      <c r="N84" t="s">
        <v>128</v>
      </c>
      <c r="O84">
        <v>2670</v>
      </c>
      <c r="P84" s="150">
        <v>6.1999999999999998E-3</v>
      </c>
      <c r="Q84">
        <v>0.62</v>
      </c>
      <c r="S84" t="str">
        <f t="shared" si="8"/>
        <v/>
      </c>
      <c r="T84" t="str">
        <f t="shared" si="9"/>
        <v/>
      </c>
      <c r="U84" t="str">
        <f t="shared" si="10"/>
        <v/>
      </c>
      <c r="V84" t="str">
        <f t="shared" si="11"/>
        <v/>
      </c>
      <c r="W84" t="str">
        <f t="shared" si="12"/>
        <v/>
      </c>
      <c r="X84" t="str">
        <f t="shared" si="13"/>
        <v/>
      </c>
      <c r="Y84" t="str">
        <f t="shared" si="14"/>
        <v/>
      </c>
    </row>
    <row r="85" spans="1:25" x14ac:dyDescent="0.35">
      <c r="A85" t="s">
        <v>180</v>
      </c>
      <c r="B85" t="s">
        <v>254</v>
      </c>
      <c r="C85" t="s">
        <v>304</v>
      </c>
      <c r="D85" t="s">
        <v>97</v>
      </c>
      <c r="E85" t="s">
        <v>96</v>
      </c>
      <c r="F85">
        <v>696</v>
      </c>
      <c r="G85" s="145">
        <v>1.6799999999999999E-2</v>
      </c>
      <c r="H85">
        <v>1.68</v>
      </c>
      <c r="K85" t="s">
        <v>180</v>
      </c>
      <c r="L85" t="s">
        <v>254</v>
      </c>
      <c r="M85" t="s">
        <v>304</v>
      </c>
      <c r="N85" t="s">
        <v>97</v>
      </c>
      <c r="O85">
        <v>696</v>
      </c>
      <c r="P85" s="150">
        <v>1.6799999999999999E-2</v>
      </c>
      <c r="Q85">
        <v>1.68</v>
      </c>
      <c r="S85" t="str">
        <f t="shared" si="8"/>
        <v/>
      </c>
      <c r="T85" t="str">
        <f t="shared" si="9"/>
        <v/>
      </c>
      <c r="U85" t="str">
        <f t="shared" si="10"/>
        <v/>
      </c>
      <c r="V85" t="str">
        <f t="shared" si="11"/>
        <v/>
      </c>
      <c r="W85" t="str">
        <f t="shared" si="12"/>
        <v/>
      </c>
      <c r="X85" t="str">
        <f t="shared" si="13"/>
        <v/>
      </c>
      <c r="Y85" t="str">
        <f t="shared" si="14"/>
        <v/>
      </c>
    </row>
    <row r="86" spans="1:25" x14ac:dyDescent="0.35">
      <c r="A86" t="s">
        <v>180</v>
      </c>
      <c r="B86" t="s">
        <v>305</v>
      </c>
      <c r="C86" t="s">
        <v>306</v>
      </c>
      <c r="D86" t="s">
        <v>86</v>
      </c>
      <c r="E86" t="s">
        <v>86</v>
      </c>
      <c r="F86">
        <v>1026</v>
      </c>
      <c r="G86" s="145">
        <v>2.41E-2</v>
      </c>
      <c r="H86">
        <v>2.41</v>
      </c>
      <c r="K86" t="s">
        <v>180</v>
      </c>
      <c r="L86" t="s">
        <v>305</v>
      </c>
      <c r="M86" t="s">
        <v>306</v>
      </c>
      <c r="N86" t="s">
        <v>86</v>
      </c>
      <c r="O86">
        <v>1026</v>
      </c>
      <c r="P86" s="150">
        <v>2.41E-2</v>
      </c>
      <c r="Q86">
        <v>2.41</v>
      </c>
      <c r="S86" t="str">
        <f t="shared" si="8"/>
        <v/>
      </c>
      <c r="T86" t="str">
        <f t="shared" si="9"/>
        <v/>
      </c>
      <c r="U86" t="str">
        <f t="shared" si="10"/>
        <v/>
      </c>
      <c r="V86" t="str">
        <f t="shared" si="11"/>
        <v/>
      </c>
      <c r="W86" t="str">
        <f t="shared" si="12"/>
        <v/>
      </c>
      <c r="X86" t="str">
        <f t="shared" si="13"/>
        <v/>
      </c>
      <c r="Y86" t="str">
        <f t="shared" si="14"/>
        <v/>
      </c>
    </row>
    <row r="87" spans="1:25" x14ac:dyDescent="0.35">
      <c r="A87" t="s">
        <v>180</v>
      </c>
      <c r="B87" t="s">
        <v>307</v>
      </c>
      <c r="C87" t="s">
        <v>308</v>
      </c>
      <c r="D87" t="s">
        <v>91</v>
      </c>
      <c r="E87" t="s">
        <v>90</v>
      </c>
      <c r="F87">
        <v>15835</v>
      </c>
      <c r="G87" s="145">
        <v>0.37469999999999998</v>
      </c>
      <c r="H87">
        <v>37.47</v>
      </c>
      <c r="I87" t="s">
        <v>187</v>
      </c>
      <c r="K87" t="s">
        <v>180</v>
      </c>
      <c r="L87" t="s">
        <v>307</v>
      </c>
      <c r="M87" t="s">
        <v>308</v>
      </c>
      <c r="N87" t="s">
        <v>91</v>
      </c>
      <c r="O87">
        <v>15835</v>
      </c>
      <c r="P87" s="150">
        <v>0.37469999999999998</v>
      </c>
      <c r="Q87">
        <v>37.47</v>
      </c>
      <c r="S87" t="str">
        <f t="shared" si="8"/>
        <v/>
      </c>
      <c r="T87" t="str">
        <f t="shared" si="9"/>
        <v/>
      </c>
      <c r="U87" t="str">
        <f t="shared" si="10"/>
        <v/>
      </c>
      <c r="V87" t="str">
        <f t="shared" si="11"/>
        <v/>
      </c>
      <c r="W87" t="str">
        <f t="shared" si="12"/>
        <v/>
      </c>
      <c r="X87" t="str">
        <f t="shared" si="13"/>
        <v/>
      </c>
      <c r="Y87" t="str">
        <f t="shared" si="14"/>
        <v/>
      </c>
    </row>
    <row r="88" spans="1:25" x14ac:dyDescent="0.35">
      <c r="A88" t="s">
        <v>180</v>
      </c>
      <c r="B88" t="s">
        <v>309</v>
      </c>
      <c r="C88" t="s">
        <v>310</v>
      </c>
      <c r="D88" t="s">
        <v>97</v>
      </c>
      <c r="E88" t="s">
        <v>96</v>
      </c>
      <c r="F88">
        <v>1175</v>
      </c>
      <c r="G88" s="145">
        <v>3.04E-2</v>
      </c>
      <c r="H88">
        <v>3.04</v>
      </c>
      <c r="K88" t="s">
        <v>180</v>
      </c>
      <c r="L88" t="s">
        <v>309</v>
      </c>
      <c r="M88" t="s">
        <v>310</v>
      </c>
      <c r="N88" t="s">
        <v>97</v>
      </c>
      <c r="O88">
        <v>1175</v>
      </c>
      <c r="P88" s="150">
        <v>3.04E-2</v>
      </c>
      <c r="Q88">
        <v>3.04</v>
      </c>
      <c r="S88" t="str">
        <f t="shared" si="8"/>
        <v/>
      </c>
      <c r="T88" t="str">
        <f t="shared" si="9"/>
        <v/>
      </c>
      <c r="U88" t="str">
        <f t="shared" si="10"/>
        <v/>
      </c>
      <c r="V88" t="str">
        <f t="shared" si="11"/>
        <v/>
      </c>
      <c r="W88" t="str">
        <f t="shared" si="12"/>
        <v/>
      </c>
      <c r="X88" t="str">
        <f t="shared" si="13"/>
        <v/>
      </c>
      <c r="Y88" t="str">
        <f t="shared" si="14"/>
        <v/>
      </c>
    </row>
    <row r="89" spans="1:25" x14ac:dyDescent="0.35">
      <c r="A89" t="s">
        <v>180</v>
      </c>
      <c r="B89" t="s">
        <v>311</v>
      </c>
      <c r="C89" t="s">
        <v>312</v>
      </c>
      <c r="D89" t="s">
        <v>91</v>
      </c>
      <c r="E89" t="s">
        <v>90</v>
      </c>
      <c r="F89">
        <v>13850</v>
      </c>
      <c r="G89" s="145">
        <v>0.35770000000000002</v>
      </c>
      <c r="H89">
        <v>35.770000000000003</v>
      </c>
      <c r="K89" t="s">
        <v>180</v>
      </c>
      <c r="L89" t="s">
        <v>311</v>
      </c>
      <c r="M89" t="s">
        <v>312</v>
      </c>
      <c r="N89" t="s">
        <v>91</v>
      </c>
      <c r="O89">
        <v>13850</v>
      </c>
      <c r="P89" s="150">
        <v>0.35770000000000002</v>
      </c>
      <c r="Q89">
        <v>35.770000000000003</v>
      </c>
      <c r="S89" t="str">
        <f t="shared" si="8"/>
        <v/>
      </c>
      <c r="T89" t="str">
        <f t="shared" si="9"/>
        <v/>
      </c>
      <c r="U89" t="str">
        <f t="shared" si="10"/>
        <v/>
      </c>
      <c r="V89" t="str">
        <f t="shared" si="11"/>
        <v/>
      </c>
      <c r="W89" t="str">
        <f t="shared" si="12"/>
        <v/>
      </c>
      <c r="X89" t="str">
        <f t="shared" si="13"/>
        <v/>
      </c>
      <c r="Y89" t="str">
        <f t="shared" si="14"/>
        <v/>
      </c>
    </row>
    <row r="90" spans="1:25" x14ac:dyDescent="0.35">
      <c r="A90" t="s">
        <v>180</v>
      </c>
      <c r="B90" t="s">
        <v>313</v>
      </c>
      <c r="C90" t="s">
        <v>314</v>
      </c>
      <c r="D90" t="s">
        <v>118</v>
      </c>
      <c r="E90" t="s">
        <v>117</v>
      </c>
      <c r="F90">
        <v>13297</v>
      </c>
      <c r="G90" s="145">
        <v>0.32379999999999998</v>
      </c>
      <c r="H90">
        <v>32.380000000000003</v>
      </c>
      <c r="I90" t="s">
        <v>187</v>
      </c>
      <c r="K90" t="s">
        <v>180</v>
      </c>
      <c r="L90" t="s">
        <v>313</v>
      </c>
      <c r="M90" t="s">
        <v>314</v>
      </c>
      <c r="N90" t="s">
        <v>118</v>
      </c>
      <c r="O90">
        <v>13297</v>
      </c>
      <c r="P90" s="150">
        <v>0.32379999999999998</v>
      </c>
      <c r="Q90">
        <v>32.380000000000003</v>
      </c>
      <c r="S90" t="str">
        <f t="shared" si="8"/>
        <v/>
      </c>
      <c r="T90" t="str">
        <f t="shared" si="9"/>
        <v/>
      </c>
      <c r="U90" t="str">
        <f t="shared" si="10"/>
        <v/>
      </c>
      <c r="V90" t="str">
        <f t="shared" si="11"/>
        <v/>
      </c>
      <c r="W90" t="str">
        <f t="shared" si="12"/>
        <v/>
      </c>
      <c r="X90" t="str">
        <f t="shared" si="13"/>
        <v/>
      </c>
      <c r="Y90" t="str">
        <f t="shared" si="14"/>
        <v/>
      </c>
    </row>
    <row r="91" spans="1:25" x14ac:dyDescent="0.35">
      <c r="A91" t="s">
        <v>180</v>
      </c>
      <c r="B91" t="s">
        <v>196</v>
      </c>
      <c r="C91" t="s">
        <v>315</v>
      </c>
      <c r="D91" t="s">
        <v>123</v>
      </c>
      <c r="E91" t="s">
        <v>122</v>
      </c>
      <c r="F91">
        <v>6864</v>
      </c>
      <c r="G91" s="145">
        <v>0.1593</v>
      </c>
      <c r="H91">
        <v>15.93</v>
      </c>
      <c r="K91" t="s">
        <v>180</v>
      </c>
      <c r="L91" t="s">
        <v>196</v>
      </c>
      <c r="M91" t="s">
        <v>315</v>
      </c>
      <c r="N91" t="s">
        <v>123</v>
      </c>
      <c r="O91">
        <v>6864</v>
      </c>
      <c r="P91" s="150">
        <v>0.1593</v>
      </c>
      <c r="Q91">
        <v>15.93</v>
      </c>
      <c r="S91" t="str">
        <f t="shared" si="8"/>
        <v/>
      </c>
      <c r="T91" t="str">
        <f t="shared" si="9"/>
        <v/>
      </c>
      <c r="U91" t="str">
        <f t="shared" si="10"/>
        <v/>
      </c>
      <c r="V91" t="str">
        <f t="shared" si="11"/>
        <v/>
      </c>
      <c r="W91" t="str">
        <f t="shared" si="12"/>
        <v/>
      </c>
      <c r="X91" t="str">
        <f t="shared" si="13"/>
        <v/>
      </c>
      <c r="Y91" t="str">
        <f t="shared" si="14"/>
        <v/>
      </c>
    </row>
    <row r="92" spans="1:25" x14ac:dyDescent="0.35">
      <c r="A92" t="s">
        <v>175</v>
      </c>
      <c r="B92" t="s">
        <v>178</v>
      </c>
      <c r="C92" t="s">
        <v>316</v>
      </c>
      <c r="D92" t="s">
        <v>129</v>
      </c>
      <c r="E92" t="s">
        <v>129</v>
      </c>
      <c r="F92">
        <v>141</v>
      </c>
      <c r="G92" s="145">
        <v>2.9999999999999997E-4</v>
      </c>
      <c r="H92">
        <v>0.03</v>
      </c>
      <c r="K92" t="s">
        <v>175</v>
      </c>
      <c r="L92" t="s">
        <v>178</v>
      </c>
      <c r="M92" t="s">
        <v>316</v>
      </c>
      <c r="N92" t="s">
        <v>129</v>
      </c>
      <c r="O92">
        <v>141</v>
      </c>
      <c r="P92" s="150">
        <v>2.9999999999999997E-4</v>
      </c>
      <c r="Q92">
        <v>0.03</v>
      </c>
      <c r="S92" t="str">
        <f t="shared" si="8"/>
        <v/>
      </c>
      <c r="T92" t="str">
        <f t="shared" si="9"/>
        <v/>
      </c>
      <c r="U92" t="str">
        <f t="shared" si="10"/>
        <v/>
      </c>
      <c r="V92" t="str">
        <f t="shared" si="11"/>
        <v/>
      </c>
      <c r="W92" t="str">
        <f t="shared" si="12"/>
        <v/>
      </c>
      <c r="X92" t="str">
        <f t="shared" si="13"/>
        <v/>
      </c>
      <c r="Y92" t="str">
        <f t="shared" si="14"/>
        <v/>
      </c>
    </row>
    <row r="93" spans="1:25" x14ac:dyDescent="0.35">
      <c r="A93" t="s">
        <v>180</v>
      </c>
      <c r="B93" t="s">
        <v>204</v>
      </c>
      <c r="C93" t="s">
        <v>317</v>
      </c>
      <c r="D93" t="s">
        <v>91</v>
      </c>
      <c r="E93" t="s">
        <v>90</v>
      </c>
      <c r="F93">
        <v>19716</v>
      </c>
      <c r="G93" s="145">
        <v>0.56169999999999998</v>
      </c>
      <c r="H93">
        <v>56.17</v>
      </c>
      <c r="I93" t="s">
        <v>187</v>
      </c>
      <c r="K93" t="s">
        <v>180</v>
      </c>
      <c r="L93" t="s">
        <v>204</v>
      </c>
      <c r="M93" t="s">
        <v>317</v>
      </c>
      <c r="N93" t="s">
        <v>91</v>
      </c>
      <c r="O93">
        <v>19716</v>
      </c>
      <c r="P93" s="150">
        <v>0.56169999999999998</v>
      </c>
      <c r="Q93">
        <v>56.17</v>
      </c>
      <c r="S93" t="str">
        <f t="shared" si="8"/>
        <v/>
      </c>
      <c r="T93" t="str">
        <f t="shared" si="9"/>
        <v/>
      </c>
      <c r="U93" t="str">
        <f t="shared" si="10"/>
        <v/>
      </c>
      <c r="V93" t="str">
        <f t="shared" si="11"/>
        <v/>
      </c>
      <c r="W93" t="str">
        <f t="shared" si="12"/>
        <v/>
      </c>
      <c r="X93" t="str">
        <f t="shared" si="13"/>
        <v/>
      </c>
      <c r="Y93" t="str">
        <f t="shared" si="14"/>
        <v/>
      </c>
    </row>
    <row r="94" spans="1:25" x14ac:dyDescent="0.35">
      <c r="A94" t="s">
        <v>175</v>
      </c>
      <c r="B94" t="s">
        <v>183</v>
      </c>
      <c r="C94" t="s">
        <v>318</v>
      </c>
      <c r="D94" s="148"/>
      <c r="F94">
        <v>2600</v>
      </c>
      <c r="G94" s="145">
        <v>5.5999999999999999E-3</v>
      </c>
      <c r="H94">
        <v>0.56000000000000005</v>
      </c>
      <c r="K94" t="s">
        <v>175</v>
      </c>
      <c r="L94" t="s">
        <v>183</v>
      </c>
      <c r="M94" t="s">
        <v>318</v>
      </c>
      <c r="N94" t="s">
        <v>113</v>
      </c>
      <c r="O94">
        <v>2600</v>
      </c>
      <c r="P94" s="150">
        <v>5.5999999999999999E-3</v>
      </c>
      <c r="Q94">
        <v>0.56000000000000005</v>
      </c>
      <c r="S94" t="str">
        <f t="shared" si="8"/>
        <v/>
      </c>
      <c r="T94" t="str">
        <f t="shared" si="9"/>
        <v/>
      </c>
      <c r="U94" t="str">
        <f t="shared" si="10"/>
        <v/>
      </c>
      <c r="V94" t="str">
        <f t="shared" si="11"/>
        <v>error</v>
      </c>
      <c r="W94" t="str">
        <f t="shared" si="12"/>
        <v/>
      </c>
      <c r="X94" t="str">
        <f t="shared" si="13"/>
        <v/>
      </c>
      <c r="Y94" t="str">
        <f t="shared" si="14"/>
        <v/>
      </c>
    </row>
    <row r="95" spans="1:25" x14ac:dyDescent="0.35">
      <c r="A95" t="s">
        <v>180</v>
      </c>
      <c r="B95" t="s">
        <v>192</v>
      </c>
      <c r="C95" t="s">
        <v>319</v>
      </c>
      <c r="D95" s="148"/>
      <c r="F95">
        <v>1232</v>
      </c>
      <c r="G95" s="145">
        <v>2.5000000000000001E-2</v>
      </c>
      <c r="H95">
        <v>2.5</v>
      </c>
      <c r="K95" t="s">
        <v>180</v>
      </c>
      <c r="L95" t="s">
        <v>192</v>
      </c>
      <c r="M95" t="s">
        <v>319</v>
      </c>
      <c r="N95" t="s">
        <v>113</v>
      </c>
      <c r="O95">
        <v>1232</v>
      </c>
      <c r="P95" s="150">
        <v>2.5000000000000001E-2</v>
      </c>
      <c r="Q95">
        <v>2.5</v>
      </c>
      <c r="S95" t="str">
        <f t="shared" si="8"/>
        <v/>
      </c>
      <c r="T95" t="str">
        <f t="shared" si="9"/>
        <v/>
      </c>
      <c r="U95" t="str">
        <f t="shared" si="10"/>
        <v/>
      </c>
      <c r="V95" t="str">
        <f t="shared" si="11"/>
        <v>error</v>
      </c>
      <c r="W95" t="str">
        <f t="shared" si="12"/>
        <v/>
      </c>
      <c r="X95" t="str">
        <f t="shared" si="13"/>
        <v/>
      </c>
      <c r="Y95" t="str">
        <f t="shared" si="14"/>
        <v/>
      </c>
    </row>
    <row r="96" spans="1:25" x14ac:dyDescent="0.35">
      <c r="A96" t="s">
        <v>175</v>
      </c>
      <c r="B96" t="s">
        <v>227</v>
      </c>
      <c r="C96" t="s">
        <v>320</v>
      </c>
      <c r="D96" s="148"/>
      <c r="F96">
        <v>44</v>
      </c>
      <c r="G96" s="145">
        <v>1E-4</v>
      </c>
      <c r="H96">
        <v>0.01</v>
      </c>
      <c r="K96" t="s">
        <v>175</v>
      </c>
      <c r="L96" t="s">
        <v>227</v>
      </c>
      <c r="M96" t="s">
        <v>320</v>
      </c>
      <c r="N96" t="s">
        <v>92</v>
      </c>
      <c r="O96">
        <v>44</v>
      </c>
      <c r="P96" s="150">
        <v>1E-4</v>
      </c>
      <c r="Q96">
        <v>0.01</v>
      </c>
      <c r="S96" t="str">
        <f t="shared" si="8"/>
        <v/>
      </c>
      <c r="T96" t="str">
        <f t="shared" si="9"/>
        <v/>
      </c>
      <c r="U96" t="str">
        <f t="shared" si="10"/>
        <v/>
      </c>
      <c r="V96" t="str">
        <f t="shared" si="11"/>
        <v>error</v>
      </c>
      <c r="W96" t="str">
        <f t="shared" si="12"/>
        <v/>
      </c>
      <c r="X96" t="str">
        <f t="shared" si="13"/>
        <v/>
      </c>
      <c r="Y96" t="str">
        <f t="shared" si="14"/>
        <v/>
      </c>
    </row>
    <row r="97" spans="1:25" x14ac:dyDescent="0.35">
      <c r="A97" t="s">
        <v>175</v>
      </c>
      <c r="B97" t="s">
        <v>212</v>
      </c>
      <c r="C97" t="s">
        <v>321</v>
      </c>
      <c r="D97" s="148"/>
      <c r="F97">
        <v>77</v>
      </c>
      <c r="G97" s="145">
        <v>2.0000000000000001E-4</v>
      </c>
      <c r="H97">
        <v>0.02</v>
      </c>
      <c r="K97" t="s">
        <v>175</v>
      </c>
      <c r="L97" t="s">
        <v>212</v>
      </c>
      <c r="M97" t="s">
        <v>321</v>
      </c>
      <c r="N97" t="s">
        <v>98</v>
      </c>
      <c r="O97">
        <v>77</v>
      </c>
      <c r="P97" s="150">
        <v>2.0000000000000001E-4</v>
      </c>
      <c r="Q97">
        <v>0.02</v>
      </c>
      <c r="S97" t="str">
        <f t="shared" si="8"/>
        <v/>
      </c>
      <c r="T97" t="str">
        <f t="shared" si="9"/>
        <v/>
      </c>
      <c r="U97" t="str">
        <f t="shared" si="10"/>
        <v/>
      </c>
      <c r="V97" t="str">
        <f t="shared" si="11"/>
        <v>error</v>
      </c>
      <c r="W97" t="str">
        <f t="shared" si="12"/>
        <v/>
      </c>
      <c r="X97" t="str">
        <f t="shared" si="13"/>
        <v/>
      </c>
      <c r="Y97" t="str">
        <f t="shared" si="14"/>
        <v/>
      </c>
    </row>
    <row r="98" spans="1:25" x14ac:dyDescent="0.35">
      <c r="A98" t="s">
        <v>175</v>
      </c>
      <c r="B98" t="s">
        <v>183</v>
      </c>
      <c r="C98" t="s">
        <v>322</v>
      </c>
      <c r="D98" t="s">
        <v>112</v>
      </c>
      <c r="E98" t="s">
        <v>111</v>
      </c>
      <c r="F98">
        <v>18655</v>
      </c>
      <c r="G98" s="145">
        <v>3.9899999999999998E-2</v>
      </c>
      <c r="H98">
        <v>3.99</v>
      </c>
      <c r="K98" t="s">
        <v>175</v>
      </c>
      <c r="L98" t="s">
        <v>183</v>
      </c>
      <c r="M98" t="s">
        <v>322</v>
      </c>
      <c r="N98" t="s">
        <v>112</v>
      </c>
      <c r="O98">
        <v>18655</v>
      </c>
      <c r="P98" s="150">
        <v>3.9899999999999998E-2</v>
      </c>
      <c r="Q98">
        <v>3.99</v>
      </c>
      <c r="S98" t="str">
        <f t="shared" si="8"/>
        <v/>
      </c>
      <c r="T98" t="str">
        <f t="shared" si="9"/>
        <v/>
      </c>
      <c r="U98" t="str">
        <f t="shared" si="10"/>
        <v/>
      </c>
      <c r="V98" t="str">
        <f t="shared" si="11"/>
        <v/>
      </c>
      <c r="W98" t="str">
        <f t="shared" si="12"/>
        <v/>
      </c>
      <c r="X98" t="str">
        <f t="shared" si="13"/>
        <v/>
      </c>
      <c r="Y98" t="str">
        <f t="shared" si="14"/>
        <v/>
      </c>
    </row>
    <row r="99" spans="1:25" x14ac:dyDescent="0.35">
      <c r="A99" t="s">
        <v>180</v>
      </c>
      <c r="B99" t="s">
        <v>323</v>
      </c>
      <c r="C99" t="s">
        <v>324</v>
      </c>
      <c r="D99" t="s">
        <v>112</v>
      </c>
      <c r="E99" t="s">
        <v>111</v>
      </c>
      <c r="F99">
        <v>2507</v>
      </c>
      <c r="G99" s="145">
        <v>6.3399999999999998E-2</v>
      </c>
      <c r="H99">
        <v>6.34</v>
      </c>
      <c r="K99" t="s">
        <v>180</v>
      </c>
      <c r="L99" t="s">
        <v>323</v>
      </c>
      <c r="M99" t="s">
        <v>324</v>
      </c>
      <c r="N99" t="s">
        <v>112</v>
      </c>
      <c r="O99">
        <v>2507</v>
      </c>
      <c r="P99" s="150">
        <v>6.3399999999999998E-2</v>
      </c>
      <c r="Q99">
        <v>6.34</v>
      </c>
      <c r="S99" t="str">
        <f t="shared" si="8"/>
        <v/>
      </c>
      <c r="T99" t="str">
        <f t="shared" si="9"/>
        <v/>
      </c>
      <c r="U99" t="str">
        <f t="shared" si="10"/>
        <v/>
      </c>
      <c r="V99" t="str">
        <f t="shared" si="11"/>
        <v/>
      </c>
      <c r="W99" t="str">
        <f t="shared" si="12"/>
        <v/>
      </c>
      <c r="X99" t="str">
        <f t="shared" si="13"/>
        <v/>
      </c>
      <c r="Y99" t="str">
        <f t="shared" si="14"/>
        <v/>
      </c>
    </row>
    <row r="100" spans="1:25" x14ac:dyDescent="0.35">
      <c r="A100" t="s">
        <v>175</v>
      </c>
      <c r="B100" t="s">
        <v>210</v>
      </c>
      <c r="C100" t="s">
        <v>325</v>
      </c>
      <c r="D100" t="s">
        <v>133</v>
      </c>
      <c r="E100" t="s">
        <v>132</v>
      </c>
      <c r="F100">
        <v>69</v>
      </c>
      <c r="G100" s="145">
        <v>2.0000000000000001E-4</v>
      </c>
      <c r="H100">
        <v>0.02</v>
      </c>
      <c r="K100" t="s">
        <v>175</v>
      </c>
      <c r="L100" t="s">
        <v>210</v>
      </c>
      <c r="M100" t="s">
        <v>325</v>
      </c>
      <c r="N100" t="s">
        <v>133</v>
      </c>
      <c r="O100">
        <v>69</v>
      </c>
      <c r="P100" s="150">
        <v>2.0000000000000001E-4</v>
      </c>
      <c r="Q100">
        <v>0.02</v>
      </c>
      <c r="S100" t="str">
        <f t="shared" si="8"/>
        <v/>
      </c>
      <c r="T100" t="str">
        <f t="shared" si="9"/>
        <v/>
      </c>
      <c r="U100" t="str">
        <f t="shared" si="10"/>
        <v/>
      </c>
      <c r="V100" t="str">
        <f t="shared" si="11"/>
        <v/>
      </c>
      <c r="W100" t="str">
        <f t="shared" si="12"/>
        <v/>
      </c>
      <c r="X100" t="str">
        <f t="shared" si="13"/>
        <v/>
      </c>
      <c r="Y100" t="str">
        <f t="shared" si="14"/>
        <v/>
      </c>
    </row>
    <row r="101" spans="1:25" x14ac:dyDescent="0.35">
      <c r="A101" t="s">
        <v>180</v>
      </c>
      <c r="B101" t="s">
        <v>326</v>
      </c>
      <c r="C101" t="s">
        <v>327</v>
      </c>
      <c r="D101" t="s">
        <v>91</v>
      </c>
      <c r="E101" t="s">
        <v>90</v>
      </c>
      <c r="F101">
        <v>22749</v>
      </c>
      <c r="G101" s="145">
        <v>0.58399999999999996</v>
      </c>
      <c r="H101">
        <v>58.4</v>
      </c>
      <c r="I101" t="s">
        <v>187</v>
      </c>
      <c r="K101" t="s">
        <v>180</v>
      </c>
      <c r="L101" t="s">
        <v>326</v>
      </c>
      <c r="M101" t="s">
        <v>327</v>
      </c>
      <c r="N101" t="s">
        <v>91</v>
      </c>
      <c r="O101">
        <v>22749</v>
      </c>
      <c r="P101" s="150">
        <v>0.58399999999999996</v>
      </c>
      <c r="Q101">
        <v>58.4</v>
      </c>
      <c r="S101" t="str">
        <f t="shared" si="8"/>
        <v/>
      </c>
      <c r="T101" t="str">
        <f t="shared" si="9"/>
        <v/>
      </c>
      <c r="U101" t="str">
        <f t="shared" si="10"/>
        <v/>
      </c>
      <c r="V101" t="str">
        <f t="shared" si="11"/>
        <v/>
      </c>
      <c r="W101" t="str">
        <f t="shared" si="12"/>
        <v/>
      </c>
      <c r="X101" t="str">
        <f t="shared" si="13"/>
        <v/>
      </c>
      <c r="Y101" t="str">
        <f t="shared" si="14"/>
        <v/>
      </c>
    </row>
    <row r="102" spans="1:25" x14ac:dyDescent="0.35">
      <c r="A102" t="s">
        <v>180</v>
      </c>
      <c r="B102" t="s">
        <v>323</v>
      </c>
      <c r="C102" t="s">
        <v>328</v>
      </c>
      <c r="D102" t="s">
        <v>123</v>
      </c>
      <c r="E102" t="s">
        <v>122</v>
      </c>
      <c r="F102">
        <v>22438</v>
      </c>
      <c r="G102" s="145">
        <v>0.56730000000000003</v>
      </c>
      <c r="H102">
        <v>56.73</v>
      </c>
      <c r="I102" t="s">
        <v>187</v>
      </c>
      <c r="K102" t="s">
        <v>180</v>
      </c>
      <c r="L102" t="s">
        <v>323</v>
      </c>
      <c r="M102" t="s">
        <v>328</v>
      </c>
      <c r="N102" t="s">
        <v>123</v>
      </c>
      <c r="O102">
        <v>22438</v>
      </c>
      <c r="P102" s="150">
        <v>0.56730000000000003</v>
      </c>
      <c r="Q102">
        <v>56.73</v>
      </c>
      <c r="S102" t="str">
        <f t="shared" si="8"/>
        <v/>
      </c>
      <c r="T102" t="str">
        <f t="shared" si="9"/>
        <v/>
      </c>
      <c r="U102" t="str">
        <f t="shared" si="10"/>
        <v/>
      </c>
      <c r="V102" t="str">
        <f t="shared" si="11"/>
        <v/>
      </c>
      <c r="W102" t="str">
        <f t="shared" si="12"/>
        <v/>
      </c>
      <c r="X102" t="str">
        <f t="shared" si="13"/>
        <v/>
      </c>
      <c r="Y102" t="str">
        <f t="shared" si="14"/>
        <v/>
      </c>
    </row>
    <row r="103" spans="1:25" x14ac:dyDescent="0.35">
      <c r="A103" t="s">
        <v>180</v>
      </c>
      <c r="B103" t="s">
        <v>329</v>
      </c>
      <c r="C103" t="s">
        <v>330</v>
      </c>
      <c r="D103" t="s">
        <v>118</v>
      </c>
      <c r="E103" t="s">
        <v>117</v>
      </c>
      <c r="F103">
        <v>20361</v>
      </c>
      <c r="G103" s="145">
        <v>0.46310000000000001</v>
      </c>
      <c r="H103">
        <v>46.31</v>
      </c>
      <c r="I103" t="s">
        <v>187</v>
      </c>
      <c r="K103" t="s">
        <v>180</v>
      </c>
      <c r="L103" t="s">
        <v>329</v>
      </c>
      <c r="M103" t="s">
        <v>330</v>
      </c>
      <c r="N103" t="s">
        <v>118</v>
      </c>
      <c r="O103">
        <v>20361</v>
      </c>
      <c r="P103" s="150">
        <v>0.46310000000000001</v>
      </c>
      <c r="Q103">
        <v>46.31</v>
      </c>
      <c r="S103" t="str">
        <f t="shared" si="8"/>
        <v/>
      </c>
      <c r="T103" t="str">
        <f t="shared" si="9"/>
        <v/>
      </c>
      <c r="U103" t="str">
        <f t="shared" si="10"/>
        <v/>
      </c>
      <c r="V103" t="str">
        <f t="shared" si="11"/>
        <v/>
      </c>
      <c r="W103" t="str">
        <f t="shared" si="12"/>
        <v/>
      </c>
      <c r="X103" t="str">
        <f t="shared" si="13"/>
        <v/>
      </c>
      <c r="Y103" t="str">
        <f t="shared" si="14"/>
        <v/>
      </c>
    </row>
    <row r="104" spans="1:25" x14ac:dyDescent="0.35">
      <c r="A104" t="s">
        <v>180</v>
      </c>
      <c r="B104" t="s">
        <v>299</v>
      </c>
      <c r="C104" t="s">
        <v>331</v>
      </c>
      <c r="F104">
        <v>2388</v>
      </c>
      <c r="G104" s="145">
        <v>5.9499999999999997E-2</v>
      </c>
      <c r="H104">
        <v>5.95</v>
      </c>
      <c r="K104" t="s">
        <v>180</v>
      </c>
      <c r="L104" t="s">
        <v>299</v>
      </c>
      <c r="M104" t="s">
        <v>331</v>
      </c>
      <c r="O104">
        <v>2388</v>
      </c>
      <c r="P104" s="150">
        <v>5.9499999999999997E-2</v>
      </c>
      <c r="Q104">
        <v>5.95</v>
      </c>
      <c r="S104" t="str">
        <f t="shared" si="8"/>
        <v/>
      </c>
      <c r="T104" t="str">
        <f t="shared" si="9"/>
        <v/>
      </c>
      <c r="U104" t="str">
        <f t="shared" si="10"/>
        <v/>
      </c>
      <c r="V104" t="str">
        <f t="shared" si="11"/>
        <v/>
      </c>
      <c r="W104" t="str">
        <f t="shared" si="12"/>
        <v/>
      </c>
      <c r="X104" t="str">
        <f t="shared" si="13"/>
        <v/>
      </c>
      <c r="Y104" t="str">
        <f t="shared" si="14"/>
        <v/>
      </c>
    </row>
    <row r="105" spans="1:25" x14ac:dyDescent="0.35">
      <c r="A105" t="s">
        <v>180</v>
      </c>
      <c r="B105" t="s">
        <v>332</v>
      </c>
      <c r="C105" t="s">
        <v>333</v>
      </c>
      <c r="D105" t="s">
        <v>103</v>
      </c>
      <c r="E105" t="s">
        <v>138</v>
      </c>
      <c r="F105">
        <v>2714</v>
      </c>
      <c r="G105" s="145">
        <v>6.5199999999999994E-2</v>
      </c>
      <c r="H105">
        <v>6.52</v>
      </c>
      <c r="K105" t="s">
        <v>180</v>
      </c>
      <c r="L105" t="s">
        <v>332</v>
      </c>
      <c r="M105" t="s">
        <v>333</v>
      </c>
      <c r="N105" t="s">
        <v>103</v>
      </c>
      <c r="O105">
        <v>2714</v>
      </c>
      <c r="P105" s="150">
        <v>6.5199999999999994E-2</v>
      </c>
      <c r="Q105">
        <v>6.52</v>
      </c>
      <c r="S105" t="str">
        <f t="shared" si="8"/>
        <v/>
      </c>
      <c r="T105" t="str">
        <f t="shared" si="9"/>
        <v/>
      </c>
      <c r="U105" t="str">
        <f t="shared" si="10"/>
        <v/>
      </c>
      <c r="V105" t="str">
        <f t="shared" si="11"/>
        <v/>
      </c>
      <c r="W105" t="str">
        <f t="shared" si="12"/>
        <v/>
      </c>
      <c r="X105" t="str">
        <f t="shared" si="13"/>
        <v/>
      </c>
      <c r="Y105" t="str">
        <f t="shared" si="14"/>
        <v/>
      </c>
    </row>
    <row r="106" spans="1:25" x14ac:dyDescent="0.35">
      <c r="A106" t="s">
        <v>180</v>
      </c>
      <c r="B106" t="s">
        <v>334</v>
      </c>
      <c r="C106" t="s">
        <v>335</v>
      </c>
      <c r="D106" t="s">
        <v>91</v>
      </c>
      <c r="E106" t="s">
        <v>90</v>
      </c>
      <c r="F106">
        <v>14618</v>
      </c>
      <c r="G106" s="145">
        <v>0.41010000000000002</v>
      </c>
      <c r="H106">
        <v>41.01</v>
      </c>
      <c r="K106" t="s">
        <v>180</v>
      </c>
      <c r="L106" t="s">
        <v>334</v>
      </c>
      <c r="M106" t="s">
        <v>335</v>
      </c>
      <c r="N106" t="s">
        <v>91</v>
      </c>
      <c r="O106">
        <v>14618</v>
      </c>
      <c r="P106" s="150">
        <v>0.41010000000000002</v>
      </c>
      <c r="Q106">
        <v>41.01</v>
      </c>
      <c r="S106" t="str">
        <f t="shared" si="8"/>
        <v/>
      </c>
      <c r="T106" t="str">
        <f t="shared" si="9"/>
        <v/>
      </c>
      <c r="U106" t="str">
        <f t="shared" si="10"/>
        <v/>
      </c>
      <c r="V106" t="str">
        <f t="shared" si="11"/>
        <v/>
      </c>
      <c r="W106" t="str">
        <f t="shared" si="12"/>
        <v/>
      </c>
      <c r="X106" t="str">
        <f t="shared" si="13"/>
        <v/>
      </c>
      <c r="Y106" t="str">
        <f t="shared" si="14"/>
        <v/>
      </c>
    </row>
    <row r="107" spans="1:25" x14ac:dyDescent="0.35">
      <c r="A107" t="s">
        <v>180</v>
      </c>
      <c r="B107" t="s">
        <v>225</v>
      </c>
      <c r="C107" t="s">
        <v>336</v>
      </c>
      <c r="D107" t="s">
        <v>103</v>
      </c>
      <c r="E107" t="s">
        <v>138</v>
      </c>
      <c r="F107">
        <v>4217</v>
      </c>
      <c r="G107" s="145">
        <v>8.9899999999999994E-2</v>
      </c>
      <c r="H107">
        <v>8.99</v>
      </c>
      <c r="K107" t="s">
        <v>180</v>
      </c>
      <c r="L107" t="s">
        <v>225</v>
      </c>
      <c r="M107" t="s">
        <v>336</v>
      </c>
      <c r="N107" t="s">
        <v>103</v>
      </c>
      <c r="O107">
        <v>4217</v>
      </c>
      <c r="P107" s="150">
        <v>8.9899999999999994E-2</v>
      </c>
      <c r="Q107">
        <v>8.99</v>
      </c>
      <c r="S107" t="str">
        <f t="shared" si="8"/>
        <v/>
      </c>
      <c r="T107" t="str">
        <f t="shared" si="9"/>
        <v/>
      </c>
      <c r="U107" t="str">
        <f t="shared" si="10"/>
        <v/>
      </c>
      <c r="V107" t="str">
        <f t="shared" si="11"/>
        <v/>
      </c>
      <c r="W107" t="str">
        <f t="shared" si="12"/>
        <v/>
      </c>
      <c r="X107" t="str">
        <f t="shared" si="13"/>
        <v/>
      </c>
      <c r="Y107" t="str">
        <f t="shared" si="14"/>
        <v/>
      </c>
    </row>
    <row r="108" spans="1:25" x14ac:dyDescent="0.35">
      <c r="A108" t="s">
        <v>180</v>
      </c>
      <c r="B108" t="s">
        <v>299</v>
      </c>
      <c r="C108" t="s">
        <v>337</v>
      </c>
      <c r="D108" t="s">
        <v>103</v>
      </c>
      <c r="E108" t="s">
        <v>138</v>
      </c>
      <c r="F108">
        <v>1460</v>
      </c>
      <c r="G108" s="145">
        <v>3.6400000000000002E-2</v>
      </c>
      <c r="H108">
        <v>3.64</v>
      </c>
      <c r="K108" t="s">
        <v>180</v>
      </c>
      <c r="L108" t="s">
        <v>299</v>
      </c>
      <c r="M108" t="s">
        <v>337</v>
      </c>
      <c r="N108" t="s">
        <v>103</v>
      </c>
      <c r="O108">
        <v>1460</v>
      </c>
      <c r="P108" s="150">
        <v>3.6400000000000002E-2</v>
      </c>
      <c r="Q108">
        <v>3.64</v>
      </c>
      <c r="S108" t="str">
        <f t="shared" si="8"/>
        <v/>
      </c>
      <c r="T108" t="str">
        <f t="shared" si="9"/>
        <v/>
      </c>
      <c r="U108" t="str">
        <f t="shared" si="10"/>
        <v/>
      </c>
      <c r="V108" t="str">
        <f t="shared" si="11"/>
        <v/>
      </c>
      <c r="W108" t="str">
        <f t="shared" si="12"/>
        <v/>
      </c>
      <c r="X108" t="str">
        <f t="shared" si="13"/>
        <v/>
      </c>
      <c r="Y108" t="str">
        <f t="shared" si="14"/>
        <v/>
      </c>
    </row>
    <row r="109" spans="1:25" x14ac:dyDescent="0.35">
      <c r="A109" t="s">
        <v>175</v>
      </c>
      <c r="B109" t="s">
        <v>212</v>
      </c>
      <c r="C109" t="s">
        <v>338</v>
      </c>
      <c r="D109" t="s">
        <v>103</v>
      </c>
      <c r="E109" t="s">
        <v>138</v>
      </c>
      <c r="F109">
        <v>653</v>
      </c>
      <c r="G109" s="145">
        <v>1.4E-3</v>
      </c>
      <c r="H109">
        <v>0.14000000000000001</v>
      </c>
      <c r="K109" t="s">
        <v>175</v>
      </c>
      <c r="L109" t="s">
        <v>212</v>
      </c>
      <c r="M109" t="s">
        <v>338</v>
      </c>
      <c r="N109" t="s">
        <v>103</v>
      </c>
      <c r="O109">
        <v>653</v>
      </c>
      <c r="P109" s="150">
        <v>1.4E-3</v>
      </c>
      <c r="Q109">
        <v>0.14000000000000001</v>
      </c>
      <c r="S109" t="str">
        <f t="shared" si="8"/>
        <v/>
      </c>
      <c r="T109" t="str">
        <f t="shared" si="9"/>
        <v/>
      </c>
      <c r="U109" t="str">
        <f t="shared" si="10"/>
        <v/>
      </c>
      <c r="V109" t="str">
        <f t="shared" si="11"/>
        <v/>
      </c>
      <c r="W109" t="str">
        <f t="shared" si="12"/>
        <v/>
      </c>
      <c r="X109" t="str">
        <f t="shared" si="13"/>
        <v/>
      </c>
      <c r="Y109" t="str">
        <f t="shared" si="14"/>
        <v/>
      </c>
    </row>
    <row r="110" spans="1:25" x14ac:dyDescent="0.35">
      <c r="A110" t="s">
        <v>175</v>
      </c>
      <c r="B110" t="s">
        <v>295</v>
      </c>
      <c r="C110" t="s">
        <v>339</v>
      </c>
      <c r="D110" t="s">
        <v>129</v>
      </c>
      <c r="E110" t="s">
        <v>129</v>
      </c>
      <c r="F110">
        <v>3673</v>
      </c>
      <c r="G110" s="145">
        <v>8.2000000000000007E-3</v>
      </c>
      <c r="H110">
        <v>0.82</v>
      </c>
      <c r="K110" t="s">
        <v>175</v>
      </c>
      <c r="L110" t="s">
        <v>295</v>
      </c>
      <c r="M110" t="s">
        <v>339</v>
      </c>
      <c r="N110" t="s">
        <v>129</v>
      </c>
      <c r="O110">
        <v>3673</v>
      </c>
      <c r="P110" s="150">
        <v>8.2000000000000007E-3</v>
      </c>
      <c r="Q110">
        <v>0.82</v>
      </c>
      <c r="S110" t="str">
        <f t="shared" si="8"/>
        <v/>
      </c>
      <c r="T110" t="str">
        <f t="shared" si="9"/>
        <v/>
      </c>
      <c r="U110" t="str">
        <f t="shared" si="10"/>
        <v/>
      </c>
      <c r="V110" t="str">
        <f t="shared" si="11"/>
        <v/>
      </c>
      <c r="W110" t="str">
        <f t="shared" si="12"/>
        <v/>
      </c>
      <c r="X110" t="str">
        <f t="shared" si="13"/>
        <v/>
      </c>
      <c r="Y110" t="str">
        <f t="shared" si="14"/>
        <v/>
      </c>
    </row>
    <row r="111" spans="1:25" x14ac:dyDescent="0.35">
      <c r="A111" t="s">
        <v>180</v>
      </c>
      <c r="B111" t="s">
        <v>240</v>
      </c>
      <c r="C111" t="s">
        <v>340</v>
      </c>
      <c r="D111" t="s">
        <v>97</v>
      </c>
      <c r="E111" t="s">
        <v>96</v>
      </c>
      <c r="F111">
        <v>1461</v>
      </c>
      <c r="G111" s="145">
        <v>3.0200000000000001E-2</v>
      </c>
      <c r="H111">
        <v>3.02</v>
      </c>
      <c r="K111" t="s">
        <v>180</v>
      </c>
      <c r="L111" t="s">
        <v>240</v>
      </c>
      <c r="M111" t="s">
        <v>340</v>
      </c>
      <c r="N111" t="s">
        <v>97</v>
      </c>
      <c r="O111">
        <v>1461</v>
      </c>
      <c r="P111" s="150">
        <v>3.0200000000000001E-2</v>
      </c>
      <c r="Q111">
        <v>3.02</v>
      </c>
      <c r="R111" t="s">
        <v>187</v>
      </c>
      <c r="S111" t="str">
        <f t="shared" si="8"/>
        <v/>
      </c>
      <c r="T111" t="str">
        <f t="shared" si="9"/>
        <v/>
      </c>
      <c r="U111" t="str">
        <f t="shared" si="10"/>
        <v/>
      </c>
      <c r="V111" t="str">
        <f t="shared" si="11"/>
        <v/>
      </c>
      <c r="W111" t="str">
        <f t="shared" si="12"/>
        <v/>
      </c>
      <c r="X111" t="str">
        <f t="shared" si="13"/>
        <v/>
      </c>
      <c r="Y111" t="str">
        <f t="shared" si="14"/>
        <v/>
      </c>
    </row>
    <row r="112" spans="1:25" x14ac:dyDescent="0.35">
      <c r="A112" t="s">
        <v>180</v>
      </c>
      <c r="B112" t="s">
        <v>313</v>
      </c>
      <c r="C112" t="s">
        <v>341</v>
      </c>
      <c r="D112" t="s">
        <v>103</v>
      </c>
      <c r="E112" t="s">
        <v>138</v>
      </c>
      <c r="F112">
        <v>2540</v>
      </c>
      <c r="G112" s="145">
        <v>6.1899999999999997E-2</v>
      </c>
      <c r="H112">
        <v>6.19</v>
      </c>
      <c r="K112" t="s">
        <v>180</v>
      </c>
      <c r="L112" t="s">
        <v>313</v>
      </c>
      <c r="M112" t="s">
        <v>341</v>
      </c>
      <c r="N112" t="s">
        <v>103</v>
      </c>
      <c r="O112">
        <v>2540</v>
      </c>
      <c r="P112" s="150">
        <v>6.1899999999999997E-2</v>
      </c>
      <c r="Q112">
        <v>6.19</v>
      </c>
      <c r="S112" t="str">
        <f t="shared" si="8"/>
        <v/>
      </c>
      <c r="T112" t="str">
        <f t="shared" si="9"/>
        <v/>
      </c>
      <c r="U112" t="str">
        <f t="shared" si="10"/>
        <v/>
      </c>
      <c r="V112" t="str">
        <f t="shared" si="11"/>
        <v/>
      </c>
      <c r="W112" t="str">
        <f t="shared" si="12"/>
        <v/>
      </c>
      <c r="X112" t="str">
        <f t="shared" si="13"/>
        <v/>
      </c>
      <c r="Y112" t="str">
        <f t="shared" si="14"/>
        <v/>
      </c>
    </row>
    <row r="113" spans="1:25" x14ac:dyDescent="0.35">
      <c r="A113" t="s">
        <v>180</v>
      </c>
      <c r="B113" t="s">
        <v>342</v>
      </c>
      <c r="C113" t="s">
        <v>343</v>
      </c>
      <c r="D113" t="s">
        <v>91</v>
      </c>
      <c r="E113" t="s">
        <v>90</v>
      </c>
      <c r="F113">
        <v>18800</v>
      </c>
      <c r="G113" s="145">
        <v>0.46450000000000002</v>
      </c>
      <c r="H113">
        <v>46.45</v>
      </c>
      <c r="I113" t="s">
        <v>187</v>
      </c>
      <c r="K113" t="s">
        <v>180</v>
      </c>
      <c r="L113" t="s">
        <v>342</v>
      </c>
      <c r="M113" t="s">
        <v>343</v>
      </c>
      <c r="N113" t="s">
        <v>91</v>
      </c>
      <c r="O113">
        <v>18800</v>
      </c>
      <c r="P113" s="150">
        <v>0.46450000000000002</v>
      </c>
      <c r="Q113">
        <v>46.45</v>
      </c>
      <c r="S113" t="str">
        <f t="shared" si="8"/>
        <v/>
      </c>
      <c r="T113" t="str">
        <f t="shared" si="9"/>
        <v/>
      </c>
      <c r="U113" t="str">
        <f t="shared" si="10"/>
        <v/>
      </c>
      <c r="V113" t="str">
        <f t="shared" si="11"/>
        <v/>
      </c>
      <c r="W113" t="str">
        <f t="shared" si="12"/>
        <v/>
      </c>
      <c r="X113" t="str">
        <f t="shared" si="13"/>
        <v/>
      </c>
      <c r="Y113" t="str">
        <f t="shared" si="14"/>
        <v/>
      </c>
    </row>
    <row r="114" spans="1:25" x14ac:dyDescent="0.35">
      <c r="A114" t="s">
        <v>180</v>
      </c>
      <c r="B114" t="s">
        <v>232</v>
      </c>
      <c r="C114" t="s">
        <v>344</v>
      </c>
      <c r="D114" t="s">
        <v>147</v>
      </c>
      <c r="E114" t="s">
        <v>147</v>
      </c>
      <c r="F114">
        <v>1408</v>
      </c>
      <c r="G114" s="145">
        <v>3.5499999999999997E-2</v>
      </c>
      <c r="H114">
        <v>3.55</v>
      </c>
      <c r="K114" t="s">
        <v>180</v>
      </c>
      <c r="L114" t="s">
        <v>232</v>
      </c>
      <c r="M114" t="s">
        <v>344</v>
      </c>
      <c r="N114" t="s">
        <v>147</v>
      </c>
      <c r="O114">
        <v>1408</v>
      </c>
      <c r="P114" s="150">
        <v>3.5499999999999997E-2</v>
      </c>
      <c r="Q114">
        <v>3.55</v>
      </c>
      <c r="R114" t="s">
        <v>187</v>
      </c>
      <c r="S114" t="str">
        <f t="shared" si="8"/>
        <v/>
      </c>
      <c r="T114" t="str">
        <f t="shared" si="9"/>
        <v/>
      </c>
      <c r="U114" t="str">
        <f t="shared" si="10"/>
        <v/>
      </c>
      <c r="V114" t="str">
        <f t="shared" si="11"/>
        <v/>
      </c>
      <c r="W114" t="str">
        <f t="shared" si="12"/>
        <v/>
      </c>
      <c r="X114" t="str">
        <f t="shared" si="13"/>
        <v/>
      </c>
      <c r="Y114" t="str">
        <f t="shared" si="14"/>
        <v/>
      </c>
    </row>
    <row r="115" spans="1:25" x14ac:dyDescent="0.35">
      <c r="A115" t="s">
        <v>180</v>
      </c>
      <c r="B115" t="s">
        <v>309</v>
      </c>
      <c r="C115" t="s">
        <v>345</v>
      </c>
      <c r="F115">
        <v>2086</v>
      </c>
      <c r="G115" s="145">
        <v>5.3999999999999999E-2</v>
      </c>
      <c r="H115">
        <v>5.4</v>
      </c>
      <c r="K115" t="s">
        <v>180</v>
      </c>
      <c r="L115" t="s">
        <v>309</v>
      </c>
      <c r="M115" t="s">
        <v>345</v>
      </c>
      <c r="O115">
        <v>2086</v>
      </c>
      <c r="P115" s="150">
        <v>5.3999999999999999E-2</v>
      </c>
      <c r="Q115">
        <v>5.4</v>
      </c>
      <c r="S115" t="str">
        <f t="shared" si="8"/>
        <v/>
      </c>
      <c r="T115" t="str">
        <f t="shared" si="9"/>
        <v/>
      </c>
      <c r="U115" t="str">
        <f t="shared" si="10"/>
        <v/>
      </c>
      <c r="V115" t="str">
        <f t="shared" si="11"/>
        <v/>
      </c>
      <c r="W115" t="str">
        <f t="shared" si="12"/>
        <v/>
      </c>
      <c r="X115" t="str">
        <f t="shared" si="13"/>
        <v/>
      </c>
      <c r="Y115" t="str">
        <f t="shared" si="14"/>
        <v/>
      </c>
    </row>
    <row r="116" spans="1:25" x14ac:dyDescent="0.35">
      <c r="A116" t="s">
        <v>180</v>
      </c>
      <c r="B116" t="s">
        <v>346</v>
      </c>
      <c r="C116" t="s">
        <v>347</v>
      </c>
      <c r="D116" t="s">
        <v>91</v>
      </c>
      <c r="E116" t="s">
        <v>90</v>
      </c>
      <c r="F116">
        <v>21042</v>
      </c>
      <c r="G116" s="145">
        <v>0.54790000000000005</v>
      </c>
      <c r="H116">
        <v>54.79</v>
      </c>
      <c r="I116" t="s">
        <v>187</v>
      </c>
      <c r="K116" t="s">
        <v>180</v>
      </c>
      <c r="L116" t="s">
        <v>346</v>
      </c>
      <c r="M116" t="s">
        <v>347</v>
      </c>
      <c r="N116" t="s">
        <v>91</v>
      </c>
      <c r="O116">
        <v>21042</v>
      </c>
      <c r="P116" s="150">
        <v>0.54790000000000005</v>
      </c>
      <c r="Q116">
        <v>54.79</v>
      </c>
      <c r="S116" t="str">
        <f t="shared" si="8"/>
        <v/>
      </c>
      <c r="T116" t="str">
        <f t="shared" si="9"/>
        <v/>
      </c>
      <c r="U116" t="str">
        <f t="shared" si="10"/>
        <v/>
      </c>
      <c r="V116" t="str">
        <f t="shared" si="11"/>
        <v/>
      </c>
      <c r="W116" t="str">
        <f t="shared" si="12"/>
        <v/>
      </c>
      <c r="X116" t="str">
        <f t="shared" si="13"/>
        <v/>
      </c>
      <c r="Y116" t="str">
        <f t="shared" si="14"/>
        <v/>
      </c>
    </row>
    <row r="117" spans="1:25" x14ac:dyDescent="0.35">
      <c r="A117" t="s">
        <v>175</v>
      </c>
      <c r="B117" t="s">
        <v>176</v>
      </c>
      <c r="C117" t="s">
        <v>348</v>
      </c>
      <c r="D117" s="148"/>
      <c r="F117">
        <v>2092</v>
      </c>
      <c r="G117" s="145">
        <v>4.4999999999999997E-3</v>
      </c>
      <c r="H117">
        <v>0.45</v>
      </c>
      <c r="K117" t="s">
        <v>175</v>
      </c>
      <c r="L117" t="s">
        <v>176</v>
      </c>
      <c r="M117" t="s">
        <v>348</v>
      </c>
      <c r="N117" t="s">
        <v>98</v>
      </c>
      <c r="O117">
        <v>2092</v>
      </c>
      <c r="P117" s="150">
        <v>4.4999999999999997E-3</v>
      </c>
      <c r="Q117">
        <v>0.45</v>
      </c>
      <c r="S117" t="str">
        <f t="shared" si="8"/>
        <v/>
      </c>
      <c r="T117" t="str">
        <f t="shared" si="9"/>
        <v/>
      </c>
      <c r="U117" t="str">
        <f t="shared" si="10"/>
        <v/>
      </c>
      <c r="V117" t="str">
        <f t="shared" si="11"/>
        <v>error</v>
      </c>
      <c r="W117" t="str">
        <f t="shared" si="12"/>
        <v/>
      </c>
      <c r="X117" t="str">
        <f t="shared" si="13"/>
        <v/>
      </c>
      <c r="Y117" t="str">
        <f t="shared" si="14"/>
        <v/>
      </c>
    </row>
    <row r="118" spans="1:25" x14ac:dyDescent="0.35">
      <c r="A118" t="s">
        <v>175</v>
      </c>
      <c r="B118" t="s">
        <v>176</v>
      </c>
      <c r="C118" t="s">
        <v>349</v>
      </c>
      <c r="D118" t="s">
        <v>103</v>
      </c>
      <c r="E118" t="s">
        <v>138</v>
      </c>
      <c r="F118">
        <v>411</v>
      </c>
      <c r="G118" s="145">
        <v>8.9999999999999998E-4</v>
      </c>
      <c r="H118">
        <v>0.09</v>
      </c>
      <c r="K118" t="s">
        <v>175</v>
      </c>
      <c r="L118" t="s">
        <v>176</v>
      </c>
      <c r="M118" t="s">
        <v>349</v>
      </c>
      <c r="N118" t="s">
        <v>103</v>
      </c>
      <c r="O118">
        <v>411</v>
      </c>
      <c r="P118" s="150">
        <v>8.9999999999999998E-4</v>
      </c>
      <c r="Q118">
        <v>0.09</v>
      </c>
      <c r="S118" t="str">
        <f t="shared" si="8"/>
        <v/>
      </c>
      <c r="T118" t="str">
        <f t="shared" si="9"/>
        <v/>
      </c>
      <c r="U118" t="str">
        <f t="shared" si="10"/>
        <v/>
      </c>
      <c r="V118" t="str">
        <f t="shared" si="11"/>
        <v/>
      </c>
      <c r="W118" t="str">
        <f t="shared" si="12"/>
        <v/>
      </c>
      <c r="X118" t="str">
        <f t="shared" si="13"/>
        <v/>
      </c>
      <c r="Y118" t="str">
        <f t="shared" si="14"/>
        <v/>
      </c>
    </row>
    <row r="119" spans="1:25" x14ac:dyDescent="0.35">
      <c r="A119" t="s">
        <v>180</v>
      </c>
      <c r="B119" t="s">
        <v>350</v>
      </c>
      <c r="C119" t="s">
        <v>351</v>
      </c>
      <c r="F119">
        <v>273</v>
      </c>
      <c r="G119" s="145">
        <v>7.0000000000000001E-3</v>
      </c>
      <c r="H119">
        <v>0.7</v>
      </c>
      <c r="K119" t="s">
        <v>180</v>
      </c>
      <c r="L119" t="s">
        <v>350</v>
      </c>
      <c r="M119" t="s">
        <v>351</v>
      </c>
      <c r="O119">
        <v>273</v>
      </c>
      <c r="P119" s="150">
        <v>7.0000000000000001E-3</v>
      </c>
      <c r="Q119">
        <v>0.7</v>
      </c>
      <c r="S119" t="str">
        <f t="shared" si="8"/>
        <v/>
      </c>
      <c r="T119" t="str">
        <f t="shared" si="9"/>
        <v/>
      </c>
      <c r="U119" t="str">
        <f t="shared" si="10"/>
        <v/>
      </c>
      <c r="V119" t="str">
        <f t="shared" si="11"/>
        <v/>
      </c>
      <c r="W119" t="str">
        <f t="shared" si="12"/>
        <v/>
      </c>
      <c r="X119" t="str">
        <f t="shared" si="13"/>
        <v/>
      </c>
      <c r="Y119" t="str">
        <f t="shared" si="14"/>
        <v/>
      </c>
    </row>
    <row r="120" spans="1:25" x14ac:dyDescent="0.35">
      <c r="A120" t="s">
        <v>180</v>
      </c>
      <c r="B120" t="s">
        <v>352</v>
      </c>
      <c r="C120" t="s">
        <v>353</v>
      </c>
      <c r="D120" t="s">
        <v>103</v>
      </c>
      <c r="E120" t="s">
        <v>138</v>
      </c>
      <c r="F120">
        <v>2198</v>
      </c>
      <c r="G120" s="145">
        <v>5.2400000000000002E-2</v>
      </c>
      <c r="H120">
        <v>5.24</v>
      </c>
      <c r="K120" t="s">
        <v>180</v>
      </c>
      <c r="L120" t="s">
        <v>352</v>
      </c>
      <c r="M120" t="s">
        <v>353</v>
      </c>
      <c r="N120" t="s">
        <v>103</v>
      </c>
      <c r="O120">
        <v>2198</v>
      </c>
      <c r="P120" s="150">
        <v>5.2400000000000002E-2</v>
      </c>
      <c r="Q120">
        <v>5.24</v>
      </c>
      <c r="S120" t="str">
        <f t="shared" si="8"/>
        <v/>
      </c>
      <c r="T120" t="str">
        <f t="shared" si="9"/>
        <v/>
      </c>
      <c r="U120" t="str">
        <f t="shared" si="10"/>
        <v/>
      </c>
      <c r="V120" t="str">
        <f t="shared" si="11"/>
        <v/>
      </c>
      <c r="W120" t="str">
        <f t="shared" si="12"/>
        <v/>
      </c>
      <c r="X120" t="str">
        <f t="shared" si="13"/>
        <v/>
      </c>
      <c r="Y120" t="str">
        <f t="shared" si="14"/>
        <v/>
      </c>
    </row>
    <row r="121" spans="1:25" x14ac:dyDescent="0.35">
      <c r="A121" t="s">
        <v>175</v>
      </c>
      <c r="B121" t="s">
        <v>214</v>
      </c>
      <c r="C121" t="s">
        <v>354</v>
      </c>
      <c r="D121" t="s">
        <v>129</v>
      </c>
      <c r="E121" t="s">
        <v>129</v>
      </c>
      <c r="F121">
        <v>95</v>
      </c>
      <c r="G121" s="145">
        <v>2.0000000000000001E-4</v>
      </c>
      <c r="H121">
        <v>0.02</v>
      </c>
      <c r="K121" t="s">
        <v>175</v>
      </c>
      <c r="L121" t="s">
        <v>214</v>
      </c>
      <c r="M121" t="s">
        <v>354</v>
      </c>
      <c r="N121" t="s">
        <v>129</v>
      </c>
      <c r="O121">
        <v>95</v>
      </c>
      <c r="P121" s="150">
        <v>2.0000000000000001E-4</v>
      </c>
      <c r="Q121">
        <v>0.02</v>
      </c>
      <c r="S121" t="str">
        <f t="shared" si="8"/>
        <v/>
      </c>
      <c r="T121" t="str">
        <f t="shared" si="9"/>
        <v/>
      </c>
      <c r="U121" t="str">
        <f t="shared" si="10"/>
        <v/>
      </c>
      <c r="V121" t="str">
        <f t="shared" si="11"/>
        <v/>
      </c>
      <c r="W121" t="str">
        <f t="shared" si="12"/>
        <v/>
      </c>
      <c r="X121" t="str">
        <f t="shared" si="13"/>
        <v/>
      </c>
      <c r="Y121" t="str">
        <f t="shared" si="14"/>
        <v/>
      </c>
    </row>
    <row r="122" spans="1:25" x14ac:dyDescent="0.35">
      <c r="A122" t="s">
        <v>175</v>
      </c>
      <c r="B122" t="s">
        <v>210</v>
      </c>
      <c r="C122" t="s">
        <v>355</v>
      </c>
      <c r="D122" s="148"/>
      <c r="F122">
        <v>30</v>
      </c>
      <c r="G122" s="145">
        <v>1E-4</v>
      </c>
      <c r="H122">
        <v>0.01</v>
      </c>
      <c r="K122" t="s">
        <v>175</v>
      </c>
      <c r="L122" t="s">
        <v>210</v>
      </c>
      <c r="M122" t="s">
        <v>355</v>
      </c>
      <c r="N122" t="s">
        <v>92</v>
      </c>
      <c r="O122">
        <v>30</v>
      </c>
      <c r="P122" s="150">
        <v>1E-4</v>
      </c>
      <c r="Q122">
        <v>0.01</v>
      </c>
      <c r="S122" t="str">
        <f t="shared" si="8"/>
        <v/>
      </c>
      <c r="T122" t="str">
        <f t="shared" si="9"/>
        <v/>
      </c>
      <c r="U122" t="str">
        <f t="shared" si="10"/>
        <v/>
      </c>
      <c r="V122" t="str">
        <f t="shared" si="11"/>
        <v>error</v>
      </c>
      <c r="W122" t="str">
        <f t="shared" si="12"/>
        <v/>
      </c>
      <c r="X122" t="str">
        <f t="shared" si="13"/>
        <v/>
      </c>
      <c r="Y122" t="str">
        <f t="shared" si="14"/>
        <v/>
      </c>
    </row>
    <row r="123" spans="1:25" x14ac:dyDescent="0.35">
      <c r="A123" t="s">
        <v>175</v>
      </c>
      <c r="B123" t="s">
        <v>227</v>
      </c>
      <c r="C123" t="s">
        <v>356</v>
      </c>
      <c r="D123" t="s">
        <v>107</v>
      </c>
      <c r="E123" t="s">
        <v>106</v>
      </c>
      <c r="F123">
        <v>145</v>
      </c>
      <c r="G123" s="145">
        <v>2.9999999999999997E-4</v>
      </c>
      <c r="H123">
        <v>0.03</v>
      </c>
      <c r="K123" t="s">
        <v>175</v>
      </c>
      <c r="L123" t="s">
        <v>227</v>
      </c>
      <c r="M123" t="s">
        <v>356</v>
      </c>
      <c r="N123" t="s">
        <v>107</v>
      </c>
      <c r="O123">
        <v>145</v>
      </c>
      <c r="P123" s="150">
        <v>2.9999999999999997E-4</v>
      </c>
      <c r="Q123">
        <v>0.03</v>
      </c>
      <c r="S123" t="str">
        <f t="shared" si="8"/>
        <v/>
      </c>
      <c r="T123" t="str">
        <f t="shared" si="9"/>
        <v/>
      </c>
      <c r="U123" t="str">
        <f t="shared" si="10"/>
        <v/>
      </c>
      <c r="V123" t="str">
        <f t="shared" si="11"/>
        <v/>
      </c>
      <c r="W123" t="str">
        <f t="shared" si="12"/>
        <v/>
      </c>
      <c r="X123" t="str">
        <f t="shared" si="13"/>
        <v/>
      </c>
      <c r="Y123" t="str">
        <f t="shared" si="14"/>
        <v/>
      </c>
    </row>
    <row r="124" spans="1:25" x14ac:dyDescent="0.35">
      <c r="A124" t="s">
        <v>175</v>
      </c>
      <c r="B124" t="s">
        <v>176</v>
      </c>
      <c r="C124" t="s">
        <v>357</v>
      </c>
      <c r="D124" t="s">
        <v>147</v>
      </c>
      <c r="E124" t="s">
        <v>147</v>
      </c>
      <c r="F124">
        <v>135</v>
      </c>
      <c r="G124" s="145">
        <v>2.9999999999999997E-4</v>
      </c>
      <c r="H124">
        <v>0.03</v>
      </c>
      <c r="K124" t="s">
        <v>175</v>
      </c>
      <c r="L124" t="s">
        <v>176</v>
      </c>
      <c r="M124" t="s">
        <v>357</v>
      </c>
      <c r="N124" t="s">
        <v>147</v>
      </c>
      <c r="O124">
        <v>135</v>
      </c>
      <c r="P124" s="150">
        <v>2.9999999999999997E-4</v>
      </c>
      <c r="Q124">
        <v>0.03</v>
      </c>
      <c r="S124" t="str">
        <f t="shared" si="8"/>
        <v/>
      </c>
      <c r="T124" t="str">
        <f t="shared" si="9"/>
        <v/>
      </c>
      <c r="U124" t="str">
        <f t="shared" si="10"/>
        <v/>
      </c>
      <c r="V124" t="str">
        <f t="shared" si="11"/>
        <v/>
      </c>
      <c r="W124" t="str">
        <f t="shared" si="12"/>
        <v/>
      </c>
      <c r="X124" t="str">
        <f t="shared" si="13"/>
        <v/>
      </c>
      <c r="Y124" t="str">
        <f t="shared" si="14"/>
        <v/>
      </c>
    </row>
    <row r="125" spans="1:25" x14ac:dyDescent="0.35">
      <c r="A125" t="s">
        <v>175</v>
      </c>
      <c r="B125" t="s">
        <v>210</v>
      </c>
      <c r="C125" t="s">
        <v>358</v>
      </c>
      <c r="F125">
        <v>1356</v>
      </c>
      <c r="G125" s="145">
        <v>3.0999999999999999E-3</v>
      </c>
      <c r="H125">
        <v>0.31</v>
      </c>
      <c r="K125" t="s">
        <v>175</v>
      </c>
      <c r="L125" t="s">
        <v>210</v>
      </c>
      <c r="M125" t="s">
        <v>358</v>
      </c>
      <c r="O125">
        <v>1356</v>
      </c>
      <c r="P125" s="150">
        <v>3.0999999999999999E-3</v>
      </c>
      <c r="Q125">
        <v>0.31</v>
      </c>
      <c r="S125" t="str">
        <f t="shared" si="8"/>
        <v/>
      </c>
      <c r="T125" t="str">
        <f t="shared" si="9"/>
        <v/>
      </c>
      <c r="U125" t="str">
        <f t="shared" si="10"/>
        <v/>
      </c>
      <c r="V125" t="str">
        <f t="shared" si="11"/>
        <v/>
      </c>
      <c r="W125" t="str">
        <f t="shared" si="12"/>
        <v/>
      </c>
      <c r="X125" t="str">
        <f t="shared" si="13"/>
        <v/>
      </c>
      <c r="Y125" t="str">
        <f t="shared" si="14"/>
        <v/>
      </c>
    </row>
    <row r="126" spans="1:25" x14ac:dyDescent="0.35">
      <c r="A126" t="s">
        <v>180</v>
      </c>
      <c r="B126" t="s">
        <v>240</v>
      </c>
      <c r="C126" t="s">
        <v>359</v>
      </c>
      <c r="D126" t="s">
        <v>91</v>
      </c>
      <c r="E126" t="s">
        <v>90</v>
      </c>
      <c r="F126">
        <v>18003</v>
      </c>
      <c r="G126" s="145">
        <v>0.3725</v>
      </c>
      <c r="H126">
        <v>37.25</v>
      </c>
      <c r="I126" t="s">
        <v>187</v>
      </c>
      <c r="K126" t="s">
        <v>180</v>
      </c>
      <c r="L126" t="s">
        <v>240</v>
      </c>
      <c r="M126" t="s">
        <v>359</v>
      </c>
      <c r="N126" t="s">
        <v>91</v>
      </c>
      <c r="O126">
        <v>18003</v>
      </c>
      <c r="P126" s="150">
        <v>0.3725</v>
      </c>
      <c r="Q126">
        <v>37.25</v>
      </c>
      <c r="S126" t="str">
        <f t="shared" si="8"/>
        <v/>
      </c>
      <c r="T126" t="str">
        <f t="shared" si="9"/>
        <v/>
      </c>
      <c r="U126" t="str">
        <f t="shared" si="10"/>
        <v/>
      </c>
      <c r="V126" t="str">
        <f t="shared" si="11"/>
        <v/>
      </c>
      <c r="W126" t="str">
        <f t="shared" si="12"/>
        <v/>
      </c>
      <c r="X126" t="str">
        <f t="shared" si="13"/>
        <v/>
      </c>
      <c r="Y126" t="str">
        <f t="shared" si="14"/>
        <v/>
      </c>
    </row>
    <row r="127" spans="1:25" x14ac:dyDescent="0.35">
      <c r="A127" t="s">
        <v>180</v>
      </c>
      <c r="B127" t="s">
        <v>360</v>
      </c>
      <c r="C127" t="s">
        <v>361</v>
      </c>
      <c r="D127" t="s">
        <v>86</v>
      </c>
      <c r="E127" t="s">
        <v>86</v>
      </c>
      <c r="F127">
        <v>709</v>
      </c>
      <c r="G127" s="145">
        <v>1.9300000000000001E-2</v>
      </c>
      <c r="H127">
        <v>1.93</v>
      </c>
      <c r="K127" t="s">
        <v>180</v>
      </c>
      <c r="L127" t="s">
        <v>360</v>
      </c>
      <c r="M127" t="s">
        <v>361</v>
      </c>
      <c r="N127" t="s">
        <v>86</v>
      </c>
      <c r="O127">
        <v>709</v>
      </c>
      <c r="P127" s="150">
        <v>1.9300000000000001E-2</v>
      </c>
      <c r="Q127">
        <v>1.93</v>
      </c>
      <c r="S127" t="str">
        <f t="shared" si="8"/>
        <v/>
      </c>
      <c r="T127" t="str">
        <f t="shared" si="9"/>
        <v/>
      </c>
      <c r="U127" t="str">
        <f t="shared" si="10"/>
        <v/>
      </c>
      <c r="V127" t="str">
        <f t="shared" si="11"/>
        <v/>
      </c>
      <c r="W127" t="str">
        <f t="shared" si="12"/>
        <v/>
      </c>
      <c r="X127" t="str">
        <f t="shared" si="13"/>
        <v/>
      </c>
      <c r="Y127" t="str">
        <f t="shared" si="14"/>
        <v/>
      </c>
    </row>
    <row r="128" spans="1:25" x14ac:dyDescent="0.35">
      <c r="A128" t="s">
        <v>175</v>
      </c>
      <c r="B128" t="s">
        <v>176</v>
      </c>
      <c r="C128" t="s">
        <v>362</v>
      </c>
      <c r="D128" t="s">
        <v>103</v>
      </c>
      <c r="E128" t="s">
        <v>138</v>
      </c>
      <c r="F128">
        <v>532</v>
      </c>
      <c r="G128" s="145">
        <v>1.1000000000000001E-3</v>
      </c>
      <c r="H128">
        <v>0.11</v>
      </c>
      <c r="K128" t="s">
        <v>175</v>
      </c>
      <c r="L128" t="s">
        <v>176</v>
      </c>
      <c r="M128" t="s">
        <v>362</v>
      </c>
      <c r="N128" t="s">
        <v>103</v>
      </c>
      <c r="O128">
        <v>532</v>
      </c>
      <c r="P128" s="150">
        <v>1.1000000000000001E-3</v>
      </c>
      <c r="Q128">
        <v>0.11</v>
      </c>
      <c r="S128" t="str">
        <f t="shared" si="8"/>
        <v/>
      </c>
      <c r="T128" t="str">
        <f t="shared" si="9"/>
        <v/>
      </c>
      <c r="U128" t="str">
        <f t="shared" si="10"/>
        <v/>
      </c>
      <c r="V128" t="str">
        <f t="shared" si="11"/>
        <v/>
      </c>
      <c r="W128" t="str">
        <f t="shared" si="12"/>
        <v/>
      </c>
      <c r="X128" t="str">
        <f t="shared" si="13"/>
        <v/>
      </c>
      <c r="Y128" t="str">
        <f t="shared" si="14"/>
        <v/>
      </c>
    </row>
    <row r="129" spans="1:25" x14ac:dyDescent="0.35">
      <c r="A129" t="s">
        <v>175</v>
      </c>
      <c r="B129" t="s">
        <v>210</v>
      </c>
      <c r="C129" t="s">
        <v>363</v>
      </c>
      <c r="D129" t="s">
        <v>107</v>
      </c>
      <c r="E129" t="s">
        <v>106</v>
      </c>
      <c r="F129">
        <v>3645</v>
      </c>
      <c r="G129" s="145">
        <v>8.3000000000000001E-3</v>
      </c>
      <c r="H129">
        <v>0.83</v>
      </c>
      <c r="K129" t="s">
        <v>175</v>
      </c>
      <c r="L129" t="s">
        <v>210</v>
      </c>
      <c r="M129" t="s">
        <v>363</v>
      </c>
      <c r="N129" t="s">
        <v>107</v>
      </c>
      <c r="O129">
        <v>3645</v>
      </c>
      <c r="P129" s="150">
        <v>8.3000000000000001E-3</v>
      </c>
      <c r="Q129">
        <v>0.83</v>
      </c>
      <c r="S129" t="str">
        <f t="shared" si="8"/>
        <v/>
      </c>
      <c r="T129" t="str">
        <f t="shared" si="9"/>
        <v/>
      </c>
      <c r="U129" t="str">
        <f t="shared" si="10"/>
        <v/>
      </c>
      <c r="V129" t="str">
        <f t="shared" si="11"/>
        <v/>
      </c>
      <c r="W129" t="str">
        <f t="shared" si="12"/>
        <v/>
      </c>
      <c r="X129" t="str">
        <f t="shared" si="13"/>
        <v/>
      </c>
      <c r="Y129" t="str">
        <f t="shared" si="14"/>
        <v/>
      </c>
    </row>
    <row r="130" spans="1:25" x14ac:dyDescent="0.35">
      <c r="A130" t="s">
        <v>175</v>
      </c>
      <c r="B130" t="s">
        <v>183</v>
      </c>
      <c r="C130" t="s">
        <v>364</v>
      </c>
      <c r="D130" t="s">
        <v>118</v>
      </c>
      <c r="E130" t="s">
        <v>117</v>
      </c>
      <c r="F130">
        <v>535</v>
      </c>
      <c r="G130" s="145">
        <v>1.1000000000000001E-3</v>
      </c>
      <c r="H130">
        <v>0.11</v>
      </c>
      <c r="K130" t="s">
        <v>175</v>
      </c>
      <c r="L130" t="s">
        <v>183</v>
      </c>
      <c r="M130" t="s">
        <v>364</v>
      </c>
      <c r="N130" t="s">
        <v>118</v>
      </c>
      <c r="O130">
        <v>535</v>
      </c>
      <c r="P130" s="150">
        <v>1.1000000000000001E-3</v>
      </c>
      <c r="Q130">
        <v>0.11</v>
      </c>
      <c r="S130" t="str">
        <f t="shared" ref="S130:S193" si="15">IF(A130=K130,"","error")</f>
        <v/>
      </c>
      <c r="T130" t="str">
        <f t="shared" ref="T130:T193" si="16">IF(B130=L130,"","error")</f>
        <v/>
      </c>
      <c r="U130" t="str">
        <f t="shared" ref="U130:U193" si="17">IF(C130=M130,"","error")</f>
        <v/>
      </c>
      <c r="V130" t="str">
        <f t="shared" ref="V130:V193" si="18">IF(D130=N130,"","error")</f>
        <v/>
      </c>
      <c r="W130" t="str">
        <f t="shared" si="12"/>
        <v/>
      </c>
      <c r="X130" t="str">
        <f t="shared" si="13"/>
        <v/>
      </c>
      <c r="Y130" t="str">
        <f t="shared" si="14"/>
        <v/>
      </c>
    </row>
    <row r="131" spans="1:25" x14ac:dyDescent="0.35">
      <c r="A131" t="s">
        <v>175</v>
      </c>
      <c r="B131" t="s">
        <v>227</v>
      </c>
      <c r="C131" t="s">
        <v>365</v>
      </c>
      <c r="D131" t="s">
        <v>133</v>
      </c>
      <c r="E131" t="s">
        <v>132</v>
      </c>
      <c r="F131">
        <v>91</v>
      </c>
      <c r="G131" s="145">
        <v>2.0000000000000001E-4</v>
      </c>
      <c r="H131">
        <v>0.02</v>
      </c>
      <c r="K131" t="s">
        <v>175</v>
      </c>
      <c r="L131" t="s">
        <v>227</v>
      </c>
      <c r="M131" t="s">
        <v>365</v>
      </c>
      <c r="N131" t="s">
        <v>133</v>
      </c>
      <c r="O131">
        <v>91</v>
      </c>
      <c r="P131" s="150">
        <v>2.0000000000000001E-4</v>
      </c>
      <c r="Q131">
        <v>0.02</v>
      </c>
      <c r="S131" t="str">
        <f t="shared" si="15"/>
        <v/>
      </c>
      <c r="T131" t="str">
        <f t="shared" si="16"/>
        <v/>
      </c>
      <c r="U131" t="str">
        <f t="shared" si="17"/>
        <v/>
      </c>
      <c r="V131" t="str">
        <f t="shared" si="18"/>
        <v/>
      </c>
      <c r="W131" t="str">
        <f t="shared" ref="W131:W194" si="19">IF(F131=O131,"","error")</f>
        <v/>
      </c>
      <c r="X131" t="str">
        <f t="shared" ref="X131:X194" si="20">IF(G131=P131,"","error")</f>
        <v/>
      </c>
      <c r="Y131" t="str">
        <f t="shared" ref="Y131:Y194" si="21">IF(H131=Q131,"","error")</f>
        <v/>
      </c>
    </row>
    <row r="132" spans="1:25" x14ac:dyDescent="0.35">
      <c r="A132" t="s">
        <v>175</v>
      </c>
      <c r="B132" t="s">
        <v>212</v>
      </c>
      <c r="C132" t="s">
        <v>366</v>
      </c>
      <c r="D132" t="s">
        <v>112</v>
      </c>
      <c r="E132" t="s">
        <v>111</v>
      </c>
      <c r="F132">
        <v>12012</v>
      </c>
      <c r="G132" s="145">
        <v>2.6100000000000002E-2</v>
      </c>
      <c r="H132">
        <v>2.61</v>
      </c>
      <c r="K132" t="s">
        <v>175</v>
      </c>
      <c r="L132" t="s">
        <v>212</v>
      </c>
      <c r="M132" t="s">
        <v>366</v>
      </c>
      <c r="N132" t="s">
        <v>112</v>
      </c>
      <c r="O132">
        <v>12012</v>
      </c>
      <c r="P132" s="150">
        <v>2.6100000000000002E-2</v>
      </c>
      <c r="Q132">
        <v>2.61</v>
      </c>
      <c r="S132" t="str">
        <f t="shared" si="15"/>
        <v/>
      </c>
      <c r="T132" t="str">
        <f t="shared" si="16"/>
        <v/>
      </c>
      <c r="U132" t="str">
        <f t="shared" si="17"/>
        <v/>
      </c>
      <c r="V132" t="str">
        <f t="shared" si="18"/>
        <v/>
      </c>
      <c r="W132" t="str">
        <f t="shared" si="19"/>
        <v/>
      </c>
      <c r="X132" t="str">
        <f t="shared" si="20"/>
        <v/>
      </c>
      <c r="Y132" t="str">
        <f t="shared" si="21"/>
        <v/>
      </c>
    </row>
    <row r="133" spans="1:25" x14ac:dyDescent="0.35">
      <c r="A133" t="s">
        <v>180</v>
      </c>
      <c r="B133" t="s">
        <v>367</v>
      </c>
      <c r="C133" t="s">
        <v>368</v>
      </c>
      <c r="D133" t="s">
        <v>103</v>
      </c>
      <c r="E133" t="s">
        <v>138</v>
      </c>
      <c r="F133">
        <v>1706</v>
      </c>
      <c r="G133" s="145">
        <v>4.2500000000000003E-2</v>
      </c>
      <c r="H133">
        <v>4.25</v>
      </c>
      <c r="K133" t="s">
        <v>180</v>
      </c>
      <c r="L133" t="s">
        <v>367</v>
      </c>
      <c r="M133" t="s">
        <v>368</v>
      </c>
      <c r="N133" t="s">
        <v>103</v>
      </c>
      <c r="O133">
        <v>1706</v>
      </c>
      <c r="P133" s="150">
        <v>4.2500000000000003E-2</v>
      </c>
      <c r="Q133">
        <v>4.25</v>
      </c>
      <c r="S133" t="str">
        <f t="shared" si="15"/>
        <v/>
      </c>
      <c r="T133" t="str">
        <f t="shared" si="16"/>
        <v/>
      </c>
      <c r="U133" t="str">
        <f t="shared" si="17"/>
        <v/>
      </c>
      <c r="V133" t="str">
        <f t="shared" si="18"/>
        <v/>
      </c>
      <c r="W133" t="str">
        <f t="shared" si="19"/>
        <v/>
      </c>
      <c r="X133" t="str">
        <f t="shared" si="20"/>
        <v/>
      </c>
      <c r="Y133" t="str">
        <f t="shared" si="21"/>
        <v/>
      </c>
    </row>
    <row r="134" spans="1:25" x14ac:dyDescent="0.35">
      <c r="A134" t="s">
        <v>175</v>
      </c>
      <c r="B134" t="s">
        <v>178</v>
      </c>
      <c r="C134" t="s">
        <v>369</v>
      </c>
      <c r="D134" t="s">
        <v>118</v>
      </c>
      <c r="E134" t="s">
        <v>117</v>
      </c>
      <c r="F134">
        <v>303</v>
      </c>
      <c r="G134" s="145">
        <v>6.9999999999999999E-4</v>
      </c>
      <c r="H134">
        <v>7.0000000000000007E-2</v>
      </c>
      <c r="K134" t="s">
        <v>175</v>
      </c>
      <c r="L134" t="s">
        <v>178</v>
      </c>
      <c r="M134" t="s">
        <v>369</v>
      </c>
      <c r="N134" t="s">
        <v>118</v>
      </c>
      <c r="O134">
        <v>303</v>
      </c>
      <c r="P134" s="150">
        <v>6.9999999999999999E-4</v>
      </c>
      <c r="Q134">
        <v>7.0000000000000007E-2</v>
      </c>
      <c r="S134" t="str">
        <f t="shared" si="15"/>
        <v/>
      </c>
      <c r="T134" t="str">
        <f t="shared" si="16"/>
        <v/>
      </c>
      <c r="U134" t="str">
        <f t="shared" si="17"/>
        <v/>
      </c>
      <c r="V134" t="str">
        <f t="shared" si="18"/>
        <v/>
      </c>
      <c r="W134" t="str">
        <f t="shared" si="19"/>
        <v/>
      </c>
      <c r="X134" t="str">
        <f t="shared" si="20"/>
        <v/>
      </c>
      <c r="Y134" t="str">
        <f t="shared" si="21"/>
        <v/>
      </c>
    </row>
    <row r="135" spans="1:25" x14ac:dyDescent="0.35">
      <c r="A135" t="s">
        <v>180</v>
      </c>
      <c r="B135" t="s">
        <v>342</v>
      </c>
      <c r="C135" t="s">
        <v>370</v>
      </c>
      <c r="D135" t="s">
        <v>118</v>
      </c>
      <c r="E135" t="s">
        <v>117</v>
      </c>
      <c r="F135">
        <v>13084</v>
      </c>
      <c r="G135" s="145">
        <v>0.32329999999999998</v>
      </c>
      <c r="H135">
        <v>32.33</v>
      </c>
      <c r="K135" t="s">
        <v>180</v>
      </c>
      <c r="L135" t="s">
        <v>342</v>
      </c>
      <c r="M135" t="s">
        <v>370</v>
      </c>
      <c r="N135" t="s">
        <v>118</v>
      </c>
      <c r="O135">
        <v>13084</v>
      </c>
      <c r="P135" s="150">
        <v>0.32329999999999998</v>
      </c>
      <c r="Q135">
        <v>32.33</v>
      </c>
      <c r="S135" t="str">
        <f t="shared" si="15"/>
        <v/>
      </c>
      <c r="T135" t="str">
        <f t="shared" si="16"/>
        <v/>
      </c>
      <c r="U135" t="str">
        <f t="shared" si="17"/>
        <v/>
      </c>
      <c r="V135" t="str">
        <f t="shared" si="18"/>
        <v/>
      </c>
      <c r="W135" t="str">
        <f t="shared" si="19"/>
        <v/>
      </c>
      <c r="X135" t="str">
        <f t="shared" si="20"/>
        <v/>
      </c>
      <c r="Y135" t="str">
        <f t="shared" si="21"/>
        <v/>
      </c>
    </row>
    <row r="136" spans="1:25" x14ac:dyDescent="0.35">
      <c r="A136" t="s">
        <v>180</v>
      </c>
      <c r="B136" t="s">
        <v>371</v>
      </c>
      <c r="C136" t="s">
        <v>372</v>
      </c>
      <c r="D136" t="s">
        <v>118</v>
      </c>
      <c r="E136" t="s">
        <v>117</v>
      </c>
      <c r="F136">
        <v>17352</v>
      </c>
      <c r="G136" s="145">
        <v>0.45250000000000001</v>
      </c>
      <c r="H136">
        <v>45.25</v>
      </c>
      <c r="K136" t="s">
        <v>180</v>
      </c>
      <c r="L136" t="s">
        <v>371</v>
      </c>
      <c r="M136" t="s">
        <v>372</v>
      </c>
      <c r="N136" t="s">
        <v>118</v>
      </c>
      <c r="O136">
        <v>17352</v>
      </c>
      <c r="P136" s="150">
        <v>0.45250000000000001</v>
      </c>
      <c r="Q136">
        <v>45.25</v>
      </c>
      <c r="S136" t="str">
        <f t="shared" si="15"/>
        <v/>
      </c>
      <c r="T136" t="str">
        <f t="shared" si="16"/>
        <v/>
      </c>
      <c r="U136" t="str">
        <f t="shared" si="17"/>
        <v/>
      </c>
      <c r="V136" t="str">
        <f t="shared" si="18"/>
        <v/>
      </c>
      <c r="W136" t="str">
        <f t="shared" si="19"/>
        <v/>
      </c>
      <c r="X136" t="str">
        <f t="shared" si="20"/>
        <v/>
      </c>
      <c r="Y136" t="str">
        <f t="shared" si="21"/>
        <v/>
      </c>
    </row>
    <row r="137" spans="1:25" x14ac:dyDescent="0.35">
      <c r="A137" t="s">
        <v>175</v>
      </c>
      <c r="B137" t="s">
        <v>183</v>
      </c>
      <c r="C137" t="s">
        <v>373</v>
      </c>
      <c r="D137" t="s">
        <v>91</v>
      </c>
      <c r="E137" t="s">
        <v>90</v>
      </c>
      <c r="F137">
        <v>1064</v>
      </c>
      <c r="G137" s="145">
        <v>2.3E-3</v>
      </c>
      <c r="H137">
        <v>0.23</v>
      </c>
      <c r="K137" t="s">
        <v>175</v>
      </c>
      <c r="L137" t="s">
        <v>183</v>
      </c>
      <c r="M137" t="s">
        <v>373</v>
      </c>
      <c r="N137" t="s">
        <v>91</v>
      </c>
      <c r="O137">
        <v>1064</v>
      </c>
      <c r="P137" s="150">
        <v>2.3E-3</v>
      </c>
      <c r="Q137">
        <v>0.23</v>
      </c>
      <c r="S137" t="str">
        <f t="shared" si="15"/>
        <v/>
      </c>
      <c r="T137" t="str">
        <f t="shared" si="16"/>
        <v/>
      </c>
      <c r="U137" t="str">
        <f t="shared" si="17"/>
        <v/>
      </c>
      <c r="V137" t="str">
        <f t="shared" si="18"/>
        <v/>
      </c>
      <c r="W137" t="str">
        <f t="shared" si="19"/>
        <v/>
      </c>
      <c r="X137" t="str">
        <f t="shared" si="20"/>
        <v/>
      </c>
      <c r="Y137" t="str">
        <f t="shared" si="21"/>
        <v/>
      </c>
    </row>
    <row r="138" spans="1:25" x14ac:dyDescent="0.35">
      <c r="A138" t="s">
        <v>175</v>
      </c>
      <c r="B138" t="s">
        <v>183</v>
      </c>
      <c r="C138" t="s">
        <v>374</v>
      </c>
      <c r="D138" t="s">
        <v>107</v>
      </c>
      <c r="E138" t="s">
        <v>106</v>
      </c>
      <c r="F138">
        <v>3659</v>
      </c>
      <c r="G138" s="145">
        <v>7.7999999999999996E-3</v>
      </c>
      <c r="H138">
        <v>0.78</v>
      </c>
      <c r="K138" t="s">
        <v>175</v>
      </c>
      <c r="L138" t="s">
        <v>183</v>
      </c>
      <c r="M138" t="s">
        <v>374</v>
      </c>
      <c r="N138" t="s">
        <v>107</v>
      </c>
      <c r="O138">
        <v>3659</v>
      </c>
      <c r="P138" s="150">
        <v>7.7999999999999996E-3</v>
      </c>
      <c r="Q138">
        <v>0.78</v>
      </c>
      <c r="R138" t="s">
        <v>187</v>
      </c>
      <c r="S138" t="str">
        <f t="shared" si="15"/>
        <v/>
      </c>
      <c r="T138" t="str">
        <f t="shared" si="16"/>
        <v/>
      </c>
      <c r="U138" t="str">
        <f t="shared" si="17"/>
        <v/>
      </c>
      <c r="V138" t="str">
        <f t="shared" si="18"/>
        <v/>
      </c>
      <c r="W138" t="str">
        <f t="shared" si="19"/>
        <v/>
      </c>
      <c r="X138" t="str">
        <f t="shared" si="20"/>
        <v/>
      </c>
      <c r="Y138" t="str">
        <f t="shared" si="21"/>
        <v/>
      </c>
    </row>
    <row r="139" spans="1:25" x14ac:dyDescent="0.35">
      <c r="A139" t="s">
        <v>180</v>
      </c>
      <c r="B139" t="s">
        <v>375</v>
      </c>
      <c r="C139" t="s">
        <v>376</v>
      </c>
      <c r="D139" t="s">
        <v>107</v>
      </c>
      <c r="E139" t="s">
        <v>106</v>
      </c>
      <c r="F139">
        <v>1513</v>
      </c>
      <c r="G139" s="145">
        <v>3.73E-2</v>
      </c>
      <c r="H139">
        <v>3.73</v>
      </c>
      <c r="K139" t="s">
        <v>180</v>
      </c>
      <c r="L139" t="s">
        <v>375</v>
      </c>
      <c r="M139" t="s">
        <v>376</v>
      </c>
      <c r="N139" t="s">
        <v>107</v>
      </c>
      <c r="O139">
        <v>1513</v>
      </c>
      <c r="P139" s="150">
        <v>3.73E-2</v>
      </c>
      <c r="Q139">
        <v>3.73</v>
      </c>
      <c r="S139" t="str">
        <f t="shared" si="15"/>
        <v/>
      </c>
      <c r="T139" t="str">
        <f t="shared" si="16"/>
        <v/>
      </c>
      <c r="U139" t="str">
        <f t="shared" si="17"/>
        <v/>
      </c>
      <c r="V139" t="str">
        <f t="shared" si="18"/>
        <v/>
      </c>
      <c r="W139" t="str">
        <f t="shared" si="19"/>
        <v/>
      </c>
      <c r="X139" t="str">
        <f t="shared" si="20"/>
        <v/>
      </c>
      <c r="Y139" t="str">
        <f t="shared" si="21"/>
        <v/>
      </c>
    </row>
    <row r="140" spans="1:25" x14ac:dyDescent="0.35">
      <c r="A140" t="s">
        <v>175</v>
      </c>
      <c r="B140" t="s">
        <v>214</v>
      </c>
      <c r="C140" t="s">
        <v>377</v>
      </c>
      <c r="D140" s="148"/>
      <c r="F140">
        <v>685</v>
      </c>
      <c r="G140" s="145">
        <v>1.6000000000000001E-3</v>
      </c>
      <c r="H140">
        <v>0.16</v>
      </c>
      <c r="K140" t="s">
        <v>175</v>
      </c>
      <c r="L140" t="s">
        <v>214</v>
      </c>
      <c r="M140" t="s">
        <v>377</v>
      </c>
      <c r="N140" t="s">
        <v>98</v>
      </c>
      <c r="O140">
        <v>685</v>
      </c>
      <c r="P140" s="150">
        <v>1.6000000000000001E-3</v>
      </c>
      <c r="Q140">
        <v>0.16</v>
      </c>
      <c r="R140" t="s">
        <v>187</v>
      </c>
      <c r="S140" t="str">
        <f t="shared" si="15"/>
        <v/>
      </c>
      <c r="T140" t="str">
        <f t="shared" si="16"/>
        <v/>
      </c>
      <c r="U140" t="str">
        <f t="shared" si="17"/>
        <v/>
      </c>
      <c r="V140" t="str">
        <f t="shared" si="18"/>
        <v>error</v>
      </c>
      <c r="W140" t="str">
        <f t="shared" si="19"/>
        <v/>
      </c>
      <c r="X140" t="str">
        <f t="shared" si="20"/>
        <v/>
      </c>
      <c r="Y140" t="str">
        <f t="shared" si="21"/>
        <v/>
      </c>
    </row>
    <row r="141" spans="1:25" x14ac:dyDescent="0.35">
      <c r="A141" t="s">
        <v>175</v>
      </c>
      <c r="B141" t="s">
        <v>295</v>
      </c>
      <c r="C141" t="s">
        <v>378</v>
      </c>
      <c r="D141" t="s">
        <v>133</v>
      </c>
      <c r="E141" t="s">
        <v>132</v>
      </c>
      <c r="F141">
        <v>87</v>
      </c>
      <c r="G141" s="145">
        <v>2.0000000000000001E-4</v>
      </c>
      <c r="H141">
        <v>0.02</v>
      </c>
      <c r="K141" t="s">
        <v>175</v>
      </c>
      <c r="L141" t="s">
        <v>295</v>
      </c>
      <c r="M141" t="s">
        <v>378</v>
      </c>
      <c r="N141" t="s">
        <v>133</v>
      </c>
      <c r="O141">
        <v>87</v>
      </c>
      <c r="P141" s="150">
        <v>2.0000000000000001E-4</v>
      </c>
      <c r="Q141">
        <v>0.02</v>
      </c>
      <c r="R141" t="s">
        <v>187</v>
      </c>
      <c r="S141" t="str">
        <f t="shared" si="15"/>
        <v/>
      </c>
      <c r="T141" t="str">
        <f t="shared" si="16"/>
        <v/>
      </c>
      <c r="U141" t="str">
        <f t="shared" si="17"/>
        <v/>
      </c>
      <c r="V141" t="str">
        <f t="shared" si="18"/>
        <v/>
      </c>
      <c r="W141" t="str">
        <f t="shared" si="19"/>
        <v/>
      </c>
      <c r="X141" t="str">
        <f t="shared" si="20"/>
        <v/>
      </c>
      <c r="Y141" t="str">
        <f t="shared" si="21"/>
        <v/>
      </c>
    </row>
    <row r="142" spans="1:25" x14ac:dyDescent="0.35">
      <c r="A142" t="s">
        <v>175</v>
      </c>
      <c r="B142" t="s">
        <v>176</v>
      </c>
      <c r="C142" t="s">
        <v>379</v>
      </c>
      <c r="D142" s="148"/>
      <c r="F142">
        <v>3231</v>
      </c>
      <c r="G142" s="145">
        <v>7.0000000000000001E-3</v>
      </c>
      <c r="H142">
        <v>0.7</v>
      </c>
      <c r="K142" t="s">
        <v>175</v>
      </c>
      <c r="L142" t="s">
        <v>176</v>
      </c>
      <c r="M142" t="s">
        <v>379</v>
      </c>
      <c r="N142" t="s">
        <v>113</v>
      </c>
      <c r="O142">
        <v>3231</v>
      </c>
      <c r="P142" s="150">
        <v>7.0000000000000001E-3</v>
      </c>
      <c r="Q142">
        <v>0.7</v>
      </c>
      <c r="S142" t="str">
        <f t="shared" si="15"/>
        <v/>
      </c>
      <c r="T142" t="str">
        <f t="shared" si="16"/>
        <v/>
      </c>
      <c r="U142" t="str">
        <f t="shared" si="17"/>
        <v/>
      </c>
      <c r="V142" t="str">
        <f t="shared" si="18"/>
        <v>error</v>
      </c>
      <c r="W142" t="str">
        <f t="shared" si="19"/>
        <v/>
      </c>
      <c r="X142" t="str">
        <f t="shared" si="20"/>
        <v/>
      </c>
      <c r="Y142" t="str">
        <f t="shared" si="21"/>
        <v/>
      </c>
    </row>
    <row r="143" spans="1:25" x14ac:dyDescent="0.35">
      <c r="A143" t="s">
        <v>180</v>
      </c>
      <c r="B143" t="s">
        <v>380</v>
      </c>
      <c r="C143" t="s">
        <v>381</v>
      </c>
      <c r="F143">
        <v>1285</v>
      </c>
      <c r="G143" s="145">
        <v>3.3300000000000003E-2</v>
      </c>
      <c r="H143">
        <v>3.33</v>
      </c>
      <c r="K143" t="s">
        <v>180</v>
      </c>
      <c r="L143" t="s">
        <v>380</v>
      </c>
      <c r="M143" t="s">
        <v>381</v>
      </c>
      <c r="O143">
        <v>1285</v>
      </c>
      <c r="P143" s="150">
        <v>3.3300000000000003E-2</v>
      </c>
      <c r="Q143">
        <v>3.33</v>
      </c>
      <c r="R143" t="s">
        <v>187</v>
      </c>
      <c r="S143" t="str">
        <f t="shared" si="15"/>
        <v/>
      </c>
      <c r="T143" t="str">
        <f t="shared" si="16"/>
        <v/>
      </c>
      <c r="U143" t="str">
        <f t="shared" si="17"/>
        <v/>
      </c>
      <c r="V143" t="str">
        <f t="shared" si="18"/>
        <v/>
      </c>
      <c r="W143" t="str">
        <f t="shared" si="19"/>
        <v/>
      </c>
      <c r="X143" t="str">
        <f t="shared" si="20"/>
        <v/>
      </c>
      <c r="Y143" t="str">
        <f t="shared" si="21"/>
        <v/>
      </c>
    </row>
    <row r="144" spans="1:25" x14ac:dyDescent="0.35">
      <c r="A144" t="s">
        <v>180</v>
      </c>
      <c r="B144" t="s">
        <v>240</v>
      </c>
      <c r="C144" t="s">
        <v>382</v>
      </c>
      <c r="F144">
        <v>3699</v>
      </c>
      <c r="G144" s="145">
        <v>7.6499999999999999E-2</v>
      </c>
      <c r="H144">
        <v>7.65</v>
      </c>
      <c r="K144" t="s">
        <v>180</v>
      </c>
      <c r="L144" t="s">
        <v>240</v>
      </c>
      <c r="M144" t="s">
        <v>382</v>
      </c>
      <c r="O144">
        <v>3699</v>
      </c>
      <c r="P144" s="150">
        <v>7.6499999999999999E-2</v>
      </c>
      <c r="Q144">
        <v>7.65</v>
      </c>
      <c r="R144" t="s">
        <v>187</v>
      </c>
      <c r="S144" t="str">
        <f t="shared" si="15"/>
        <v/>
      </c>
      <c r="T144" t="str">
        <f t="shared" si="16"/>
        <v/>
      </c>
      <c r="U144" t="str">
        <f t="shared" si="17"/>
        <v/>
      </c>
      <c r="V144" t="str">
        <f t="shared" si="18"/>
        <v/>
      </c>
      <c r="W144" t="str">
        <f t="shared" si="19"/>
        <v/>
      </c>
      <c r="X144" t="str">
        <f t="shared" si="20"/>
        <v/>
      </c>
      <c r="Y144" t="str">
        <f t="shared" si="21"/>
        <v/>
      </c>
    </row>
    <row r="145" spans="1:25" x14ac:dyDescent="0.35">
      <c r="A145" t="s">
        <v>175</v>
      </c>
      <c r="B145" t="s">
        <v>212</v>
      </c>
      <c r="C145" t="s">
        <v>383</v>
      </c>
      <c r="D145" t="s">
        <v>128</v>
      </c>
      <c r="E145" t="s">
        <v>127</v>
      </c>
      <c r="F145">
        <v>20109</v>
      </c>
      <c r="G145" s="145">
        <v>4.3700000000000003E-2</v>
      </c>
      <c r="H145">
        <v>4.37</v>
      </c>
      <c r="K145" t="s">
        <v>175</v>
      </c>
      <c r="L145" t="s">
        <v>212</v>
      </c>
      <c r="M145" t="s">
        <v>383</v>
      </c>
      <c r="N145" t="s">
        <v>128</v>
      </c>
      <c r="O145">
        <v>20109</v>
      </c>
      <c r="P145" s="150">
        <v>4.3700000000000003E-2</v>
      </c>
      <c r="Q145">
        <v>4.37</v>
      </c>
      <c r="S145" t="str">
        <f t="shared" si="15"/>
        <v/>
      </c>
      <c r="T145" t="str">
        <f t="shared" si="16"/>
        <v/>
      </c>
      <c r="U145" t="str">
        <f t="shared" si="17"/>
        <v/>
      </c>
      <c r="V145" t="str">
        <f t="shared" si="18"/>
        <v/>
      </c>
      <c r="W145" t="str">
        <f t="shared" si="19"/>
        <v/>
      </c>
      <c r="X145" t="str">
        <f t="shared" si="20"/>
        <v/>
      </c>
      <c r="Y145" t="str">
        <f t="shared" si="21"/>
        <v/>
      </c>
    </row>
    <row r="146" spans="1:25" x14ac:dyDescent="0.35">
      <c r="A146" t="s">
        <v>180</v>
      </c>
      <c r="B146" t="s">
        <v>202</v>
      </c>
      <c r="C146" t="s">
        <v>384</v>
      </c>
      <c r="D146" t="s">
        <v>112</v>
      </c>
      <c r="E146" t="s">
        <v>111</v>
      </c>
      <c r="F146">
        <v>613</v>
      </c>
      <c r="G146" s="145">
        <v>1.4E-2</v>
      </c>
      <c r="H146">
        <v>1.4</v>
      </c>
      <c r="K146" t="s">
        <v>180</v>
      </c>
      <c r="L146" t="s">
        <v>202</v>
      </c>
      <c r="M146" t="s">
        <v>384</v>
      </c>
      <c r="N146" t="s">
        <v>112</v>
      </c>
      <c r="O146">
        <v>613</v>
      </c>
      <c r="P146" s="150">
        <v>1.4E-2</v>
      </c>
      <c r="Q146">
        <v>1.4</v>
      </c>
      <c r="R146" t="s">
        <v>187</v>
      </c>
      <c r="S146" t="str">
        <f t="shared" si="15"/>
        <v/>
      </c>
      <c r="T146" t="str">
        <f t="shared" si="16"/>
        <v/>
      </c>
      <c r="U146" t="str">
        <f t="shared" si="17"/>
        <v/>
      </c>
      <c r="V146" t="str">
        <f t="shared" si="18"/>
        <v/>
      </c>
      <c r="W146" t="str">
        <f t="shared" si="19"/>
        <v/>
      </c>
      <c r="X146" t="str">
        <f t="shared" si="20"/>
        <v/>
      </c>
      <c r="Y146" t="str">
        <f t="shared" si="21"/>
        <v/>
      </c>
    </row>
    <row r="147" spans="1:25" x14ac:dyDescent="0.35">
      <c r="A147" t="s">
        <v>180</v>
      </c>
      <c r="B147" t="s">
        <v>342</v>
      </c>
      <c r="C147" t="s">
        <v>385</v>
      </c>
      <c r="D147" t="s">
        <v>103</v>
      </c>
      <c r="E147" t="s">
        <v>138</v>
      </c>
      <c r="F147">
        <v>5962</v>
      </c>
      <c r="G147" s="145">
        <v>0.14729999999999999</v>
      </c>
      <c r="H147">
        <v>14.73</v>
      </c>
      <c r="K147" t="s">
        <v>180</v>
      </c>
      <c r="L147" t="s">
        <v>342</v>
      </c>
      <c r="M147" t="s">
        <v>385</v>
      </c>
      <c r="N147" t="s">
        <v>103</v>
      </c>
      <c r="O147">
        <v>5962</v>
      </c>
      <c r="P147" s="150">
        <v>0.14729999999999999</v>
      </c>
      <c r="Q147">
        <v>14.73</v>
      </c>
      <c r="R147" t="s">
        <v>187</v>
      </c>
      <c r="S147" t="str">
        <f t="shared" si="15"/>
        <v/>
      </c>
      <c r="T147" t="str">
        <f t="shared" si="16"/>
        <v/>
      </c>
      <c r="U147" t="str">
        <f t="shared" si="17"/>
        <v/>
      </c>
      <c r="V147" t="str">
        <f t="shared" si="18"/>
        <v/>
      </c>
      <c r="W147" t="str">
        <f t="shared" si="19"/>
        <v/>
      </c>
      <c r="X147" t="str">
        <f t="shared" si="20"/>
        <v/>
      </c>
      <c r="Y147" t="str">
        <f t="shared" si="21"/>
        <v/>
      </c>
    </row>
    <row r="148" spans="1:25" x14ac:dyDescent="0.35">
      <c r="A148" t="s">
        <v>180</v>
      </c>
      <c r="B148" t="s">
        <v>200</v>
      </c>
      <c r="C148" t="s">
        <v>386</v>
      </c>
      <c r="D148" t="s">
        <v>91</v>
      </c>
      <c r="E148" t="s">
        <v>90</v>
      </c>
      <c r="F148">
        <v>25084</v>
      </c>
      <c r="G148" s="145">
        <v>0.56200000000000006</v>
      </c>
      <c r="H148">
        <v>56.2</v>
      </c>
      <c r="I148" t="s">
        <v>187</v>
      </c>
      <c r="K148" t="s">
        <v>180</v>
      </c>
      <c r="L148" t="s">
        <v>200</v>
      </c>
      <c r="M148" t="s">
        <v>386</v>
      </c>
      <c r="N148" t="s">
        <v>91</v>
      </c>
      <c r="O148">
        <v>25084</v>
      </c>
      <c r="P148" s="150">
        <v>0.56200000000000006</v>
      </c>
      <c r="Q148">
        <v>56.2</v>
      </c>
      <c r="S148" t="str">
        <f t="shared" si="15"/>
        <v/>
      </c>
      <c r="T148" t="str">
        <f t="shared" si="16"/>
        <v/>
      </c>
      <c r="U148" t="str">
        <f t="shared" si="17"/>
        <v/>
      </c>
      <c r="V148" t="str">
        <f t="shared" si="18"/>
        <v/>
      </c>
      <c r="W148" t="str">
        <f t="shared" si="19"/>
        <v/>
      </c>
      <c r="X148" t="str">
        <f t="shared" si="20"/>
        <v/>
      </c>
      <c r="Y148" t="str">
        <f t="shared" si="21"/>
        <v/>
      </c>
    </row>
    <row r="149" spans="1:25" x14ac:dyDescent="0.35">
      <c r="A149" t="s">
        <v>180</v>
      </c>
      <c r="B149" t="s">
        <v>235</v>
      </c>
      <c r="C149" t="s">
        <v>387</v>
      </c>
      <c r="D149" t="s">
        <v>97</v>
      </c>
      <c r="E149" t="s">
        <v>96</v>
      </c>
      <c r="F149">
        <v>856</v>
      </c>
      <c r="G149" s="145">
        <v>2.06E-2</v>
      </c>
      <c r="H149">
        <v>2.06</v>
      </c>
      <c r="K149" t="s">
        <v>180</v>
      </c>
      <c r="L149" t="s">
        <v>235</v>
      </c>
      <c r="M149" t="s">
        <v>387</v>
      </c>
      <c r="N149" t="s">
        <v>97</v>
      </c>
      <c r="O149">
        <v>856</v>
      </c>
      <c r="P149" s="150">
        <v>2.06E-2</v>
      </c>
      <c r="Q149">
        <v>2.06</v>
      </c>
      <c r="R149" t="s">
        <v>187</v>
      </c>
      <c r="S149" t="str">
        <f t="shared" si="15"/>
        <v/>
      </c>
      <c r="T149" t="str">
        <f t="shared" si="16"/>
        <v/>
      </c>
      <c r="U149" t="str">
        <f t="shared" si="17"/>
        <v/>
      </c>
      <c r="V149" t="str">
        <f t="shared" si="18"/>
        <v/>
      </c>
      <c r="W149" t="str">
        <f t="shared" si="19"/>
        <v/>
      </c>
      <c r="X149" t="str">
        <f t="shared" si="20"/>
        <v/>
      </c>
      <c r="Y149" t="str">
        <f t="shared" si="21"/>
        <v/>
      </c>
    </row>
    <row r="150" spans="1:25" x14ac:dyDescent="0.35">
      <c r="A150" t="s">
        <v>175</v>
      </c>
      <c r="B150" t="s">
        <v>295</v>
      </c>
      <c r="C150" t="s">
        <v>388</v>
      </c>
      <c r="D150" t="s">
        <v>128</v>
      </c>
      <c r="E150" t="s">
        <v>127</v>
      </c>
      <c r="F150">
        <v>5298</v>
      </c>
      <c r="G150" s="145">
        <v>1.18E-2</v>
      </c>
      <c r="H150">
        <v>1.18</v>
      </c>
      <c r="K150" t="s">
        <v>175</v>
      </c>
      <c r="L150" t="s">
        <v>295</v>
      </c>
      <c r="M150" t="s">
        <v>388</v>
      </c>
      <c r="N150" t="s">
        <v>128</v>
      </c>
      <c r="O150">
        <v>5298</v>
      </c>
      <c r="P150" s="150">
        <v>1.18E-2</v>
      </c>
      <c r="Q150">
        <v>1.18</v>
      </c>
      <c r="R150" t="s">
        <v>187</v>
      </c>
      <c r="S150" t="str">
        <f t="shared" si="15"/>
        <v/>
      </c>
      <c r="T150" t="str">
        <f t="shared" si="16"/>
        <v/>
      </c>
      <c r="U150" t="str">
        <f t="shared" si="17"/>
        <v/>
      </c>
      <c r="V150" t="str">
        <f t="shared" si="18"/>
        <v/>
      </c>
      <c r="W150" t="str">
        <f t="shared" si="19"/>
        <v/>
      </c>
      <c r="X150" t="str">
        <f t="shared" si="20"/>
        <v/>
      </c>
      <c r="Y150" t="str">
        <f t="shared" si="21"/>
        <v/>
      </c>
    </row>
    <row r="151" spans="1:25" x14ac:dyDescent="0.35">
      <c r="A151" t="s">
        <v>180</v>
      </c>
      <c r="B151" t="s">
        <v>389</v>
      </c>
      <c r="C151" t="s">
        <v>390</v>
      </c>
      <c r="D151" t="s">
        <v>103</v>
      </c>
      <c r="E151" t="s">
        <v>138</v>
      </c>
      <c r="F151">
        <v>3228</v>
      </c>
      <c r="G151" s="145">
        <v>8.4699999999999998E-2</v>
      </c>
      <c r="H151">
        <v>8.4700000000000006</v>
      </c>
      <c r="K151" t="s">
        <v>180</v>
      </c>
      <c r="L151" t="s">
        <v>389</v>
      </c>
      <c r="M151" t="s">
        <v>390</v>
      </c>
      <c r="N151" t="s">
        <v>103</v>
      </c>
      <c r="O151">
        <v>3228</v>
      </c>
      <c r="P151" s="150">
        <v>8.4699999999999998E-2</v>
      </c>
      <c r="Q151">
        <v>8.4700000000000006</v>
      </c>
      <c r="R151" t="s">
        <v>187</v>
      </c>
      <c r="S151" t="str">
        <f t="shared" si="15"/>
        <v/>
      </c>
      <c r="T151" t="str">
        <f t="shared" si="16"/>
        <v/>
      </c>
      <c r="U151" t="str">
        <f t="shared" si="17"/>
        <v/>
      </c>
      <c r="V151" t="str">
        <f t="shared" si="18"/>
        <v/>
      </c>
      <c r="W151" t="str">
        <f t="shared" si="19"/>
        <v/>
      </c>
      <c r="X151" t="str">
        <f t="shared" si="20"/>
        <v/>
      </c>
      <c r="Y151" t="str">
        <f t="shared" si="21"/>
        <v/>
      </c>
    </row>
    <row r="152" spans="1:25" x14ac:dyDescent="0.35">
      <c r="A152" t="s">
        <v>180</v>
      </c>
      <c r="B152" t="s">
        <v>350</v>
      </c>
      <c r="C152" t="s">
        <v>391</v>
      </c>
      <c r="D152" t="s">
        <v>103</v>
      </c>
      <c r="E152" t="s">
        <v>138</v>
      </c>
      <c r="F152">
        <v>5854</v>
      </c>
      <c r="G152" s="145">
        <v>0.151</v>
      </c>
      <c r="H152">
        <v>15.1</v>
      </c>
      <c r="K152" t="s">
        <v>180</v>
      </c>
      <c r="L152" t="s">
        <v>350</v>
      </c>
      <c r="M152" t="s">
        <v>391</v>
      </c>
      <c r="N152" t="s">
        <v>103</v>
      </c>
      <c r="O152">
        <v>5854</v>
      </c>
      <c r="P152" s="150">
        <v>0.151</v>
      </c>
      <c r="Q152">
        <v>15.1</v>
      </c>
      <c r="R152" t="s">
        <v>187</v>
      </c>
      <c r="S152" t="str">
        <f t="shared" si="15"/>
        <v/>
      </c>
      <c r="T152" t="str">
        <f t="shared" si="16"/>
        <v/>
      </c>
      <c r="U152" t="str">
        <f t="shared" si="17"/>
        <v/>
      </c>
      <c r="V152" t="str">
        <f t="shared" si="18"/>
        <v/>
      </c>
      <c r="W152" t="str">
        <f t="shared" si="19"/>
        <v/>
      </c>
      <c r="X152" t="str">
        <f t="shared" si="20"/>
        <v/>
      </c>
      <c r="Y152" t="str">
        <f t="shared" si="21"/>
        <v/>
      </c>
    </row>
    <row r="153" spans="1:25" x14ac:dyDescent="0.35">
      <c r="A153" t="s">
        <v>180</v>
      </c>
      <c r="B153" t="s">
        <v>392</v>
      </c>
      <c r="C153" t="s">
        <v>393</v>
      </c>
      <c r="F153">
        <v>1858</v>
      </c>
      <c r="G153" s="145">
        <v>5.33E-2</v>
      </c>
      <c r="H153">
        <v>5.33</v>
      </c>
      <c r="K153" t="s">
        <v>180</v>
      </c>
      <c r="L153" t="s">
        <v>392</v>
      </c>
      <c r="M153" t="s">
        <v>393</v>
      </c>
      <c r="O153">
        <v>1858</v>
      </c>
      <c r="P153" s="150">
        <v>5.33E-2</v>
      </c>
      <c r="Q153">
        <v>5.33</v>
      </c>
      <c r="R153" t="s">
        <v>187</v>
      </c>
      <c r="S153" t="str">
        <f t="shared" si="15"/>
        <v/>
      </c>
      <c r="T153" t="str">
        <f t="shared" si="16"/>
        <v/>
      </c>
      <c r="U153" t="str">
        <f t="shared" si="17"/>
        <v/>
      </c>
      <c r="V153" t="str">
        <f t="shared" si="18"/>
        <v/>
      </c>
      <c r="W153" t="str">
        <f t="shared" si="19"/>
        <v/>
      </c>
      <c r="X153" t="str">
        <f t="shared" si="20"/>
        <v/>
      </c>
      <c r="Y153" t="str">
        <f t="shared" si="21"/>
        <v/>
      </c>
    </row>
    <row r="154" spans="1:25" x14ac:dyDescent="0.35">
      <c r="A154" t="s">
        <v>180</v>
      </c>
      <c r="B154" t="s">
        <v>394</v>
      </c>
      <c r="C154" t="s">
        <v>395</v>
      </c>
      <c r="D154" t="s">
        <v>86</v>
      </c>
      <c r="E154" t="s">
        <v>86</v>
      </c>
      <c r="F154">
        <v>1863</v>
      </c>
      <c r="G154" s="145">
        <v>4.9399999999999999E-2</v>
      </c>
      <c r="H154">
        <v>4.9400000000000004</v>
      </c>
      <c r="K154" t="s">
        <v>180</v>
      </c>
      <c r="L154" t="s">
        <v>394</v>
      </c>
      <c r="M154" t="s">
        <v>395</v>
      </c>
      <c r="N154" t="s">
        <v>86</v>
      </c>
      <c r="O154">
        <v>1863</v>
      </c>
      <c r="P154" s="150">
        <v>4.9399999999999999E-2</v>
      </c>
      <c r="Q154">
        <v>4.9400000000000004</v>
      </c>
      <c r="R154" t="s">
        <v>187</v>
      </c>
      <c r="S154" t="str">
        <f t="shared" si="15"/>
        <v/>
      </c>
      <c r="T154" t="str">
        <f t="shared" si="16"/>
        <v/>
      </c>
      <c r="U154" t="str">
        <f t="shared" si="17"/>
        <v/>
      </c>
      <c r="V154" t="str">
        <f t="shared" si="18"/>
        <v/>
      </c>
      <c r="W154" t="str">
        <f t="shared" si="19"/>
        <v/>
      </c>
      <c r="X154" t="str">
        <f t="shared" si="20"/>
        <v/>
      </c>
      <c r="Y154" t="str">
        <f t="shared" si="21"/>
        <v/>
      </c>
    </row>
    <row r="155" spans="1:25" x14ac:dyDescent="0.35">
      <c r="A155" t="s">
        <v>175</v>
      </c>
      <c r="B155" t="s">
        <v>227</v>
      </c>
      <c r="C155" t="s">
        <v>396</v>
      </c>
      <c r="D155" s="148"/>
      <c r="F155">
        <v>44</v>
      </c>
      <c r="G155" s="145">
        <v>1E-4</v>
      </c>
      <c r="H155">
        <v>0.01</v>
      </c>
      <c r="K155" t="s">
        <v>175</v>
      </c>
      <c r="L155" t="s">
        <v>227</v>
      </c>
      <c r="M155" t="s">
        <v>396</v>
      </c>
      <c r="N155" t="s">
        <v>98</v>
      </c>
      <c r="O155">
        <v>44</v>
      </c>
      <c r="P155" s="150">
        <v>1E-4</v>
      </c>
      <c r="Q155">
        <v>0.01</v>
      </c>
      <c r="S155" t="str">
        <f t="shared" si="15"/>
        <v/>
      </c>
      <c r="T155" t="str">
        <f t="shared" si="16"/>
        <v/>
      </c>
      <c r="U155" t="str">
        <f t="shared" si="17"/>
        <v/>
      </c>
      <c r="V155" t="str">
        <f t="shared" si="18"/>
        <v>error</v>
      </c>
      <c r="W155" t="str">
        <f t="shared" si="19"/>
        <v/>
      </c>
      <c r="X155" t="str">
        <f t="shared" si="20"/>
        <v/>
      </c>
      <c r="Y155" t="str">
        <f t="shared" si="21"/>
        <v/>
      </c>
    </row>
    <row r="156" spans="1:25" x14ac:dyDescent="0.35">
      <c r="A156" t="s">
        <v>180</v>
      </c>
      <c r="B156" t="s">
        <v>397</v>
      </c>
      <c r="C156" t="s">
        <v>398</v>
      </c>
      <c r="D156" t="s">
        <v>91</v>
      </c>
      <c r="E156" t="s">
        <v>90</v>
      </c>
      <c r="F156">
        <v>16680</v>
      </c>
      <c r="G156" s="145">
        <v>0.4037</v>
      </c>
      <c r="H156">
        <v>40.369999999999997</v>
      </c>
      <c r="I156" t="s">
        <v>187</v>
      </c>
      <c r="K156" t="s">
        <v>180</v>
      </c>
      <c r="L156" t="s">
        <v>397</v>
      </c>
      <c r="M156" t="s">
        <v>398</v>
      </c>
      <c r="N156" t="s">
        <v>91</v>
      </c>
      <c r="O156">
        <v>16680</v>
      </c>
      <c r="P156" s="150">
        <v>0.4037</v>
      </c>
      <c r="Q156">
        <v>40.369999999999997</v>
      </c>
      <c r="R156" t="s">
        <v>187</v>
      </c>
      <c r="S156" t="str">
        <f t="shared" si="15"/>
        <v/>
      </c>
      <c r="T156" t="str">
        <f t="shared" si="16"/>
        <v/>
      </c>
      <c r="U156" t="str">
        <f t="shared" si="17"/>
        <v/>
      </c>
      <c r="V156" t="str">
        <f t="shared" si="18"/>
        <v/>
      </c>
      <c r="W156" t="str">
        <f t="shared" si="19"/>
        <v/>
      </c>
      <c r="X156" t="str">
        <f t="shared" si="20"/>
        <v/>
      </c>
      <c r="Y156" t="str">
        <f t="shared" si="21"/>
        <v/>
      </c>
    </row>
    <row r="157" spans="1:25" x14ac:dyDescent="0.35">
      <c r="A157" t="s">
        <v>175</v>
      </c>
      <c r="B157" t="s">
        <v>227</v>
      </c>
      <c r="C157" t="s">
        <v>399</v>
      </c>
      <c r="D157" t="s">
        <v>143</v>
      </c>
      <c r="E157" t="s">
        <v>142</v>
      </c>
      <c r="F157">
        <v>1871</v>
      </c>
      <c r="G157" s="145">
        <v>4.1000000000000003E-3</v>
      </c>
      <c r="H157">
        <v>0.41</v>
      </c>
      <c r="K157" t="s">
        <v>175</v>
      </c>
      <c r="L157" t="s">
        <v>227</v>
      </c>
      <c r="M157" t="s">
        <v>399</v>
      </c>
      <c r="N157" t="s">
        <v>143</v>
      </c>
      <c r="O157">
        <v>1871</v>
      </c>
      <c r="P157" s="150">
        <v>4.1000000000000003E-3</v>
      </c>
      <c r="Q157">
        <v>0.41</v>
      </c>
      <c r="S157" t="str">
        <f t="shared" si="15"/>
        <v/>
      </c>
      <c r="T157" t="str">
        <f t="shared" si="16"/>
        <v/>
      </c>
      <c r="U157" t="str">
        <f t="shared" si="17"/>
        <v/>
      </c>
      <c r="V157" t="str">
        <f t="shared" si="18"/>
        <v/>
      </c>
      <c r="W157" t="str">
        <f t="shared" si="19"/>
        <v/>
      </c>
      <c r="X157" t="str">
        <f t="shared" si="20"/>
        <v/>
      </c>
      <c r="Y157" t="str">
        <f t="shared" si="21"/>
        <v/>
      </c>
    </row>
    <row r="158" spans="1:25" x14ac:dyDescent="0.35">
      <c r="A158" t="s">
        <v>175</v>
      </c>
      <c r="B158" t="s">
        <v>210</v>
      </c>
      <c r="C158" t="s">
        <v>400</v>
      </c>
      <c r="D158" t="s">
        <v>86</v>
      </c>
      <c r="E158" t="s">
        <v>86</v>
      </c>
      <c r="F158">
        <v>145</v>
      </c>
      <c r="G158" s="145">
        <v>2.9999999999999997E-4</v>
      </c>
      <c r="H158">
        <v>0.03</v>
      </c>
      <c r="K158" t="s">
        <v>175</v>
      </c>
      <c r="L158" t="s">
        <v>210</v>
      </c>
      <c r="M158" t="s">
        <v>400</v>
      </c>
      <c r="N158" t="s">
        <v>86</v>
      </c>
      <c r="O158">
        <v>145</v>
      </c>
      <c r="P158" s="150">
        <v>2.9999999999999997E-4</v>
      </c>
      <c r="Q158">
        <v>0.03</v>
      </c>
      <c r="S158" t="str">
        <f t="shared" si="15"/>
        <v/>
      </c>
      <c r="T158" t="str">
        <f t="shared" si="16"/>
        <v/>
      </c>
      <c r="U158" t="str">
        <f t="shared" si="17"/>
        <v/>
      </c>
      <c r="V158" t="str">
        <f t="shared" si="18"/>
        <v/>
      </c>
      <c r="W158" t="str">
        <f t="shared" si="19"/>
        <v/>
      </c>
      <c r="X158" t="str">
        <f t="shared" si="20"/>
        <v/>
      </c>
      <c r="Y158" t="str">
        <f t="shared" si="21"/>
        <v/>
      </c>
    </row>
    <row r="159" spans="1:25" x14ac:dyDescent="0.35">
      <c r="A159" t="s">
        <v>175</v>
      </c>
      <c r="B159" t="s">
        <v>210</v>
      </c>
      <c r="C159" t="s">
        <v>401</v>
      </c>
      <c r="D159" t="s">
        <v>133</v>
      </c>
      <c r="E159" t="s">
        <v>132</v>
      </c>
      <c r="F159">
        <v>2957</v>
      </c>
      <c r="G159" s="145">
        <v>6.7999999999999996E-3</v>
      </c>
      <c r="H159">
        <v>0.68</v>
      </c>
      <c r="K159" t="s">
        <v>175</v>
      </c>
      <c r="L159" t="s">
        <v>210</v>
      </c>
      <c r="M159" t="s">
        <v>401</v>
      </c>
      <c r="N159" t="s">
        <v>133</v>
      </c>
      <c r="O159">
        <v>2957</v>
      </c>
      <c r="P159" s="150">
        <v>6.7999999999999996E-3</v>
      </c>
      <c r="Q159">
        <v>0.68</v>
      </c>
      <c r="S159" t="str">
        <f t="shared" si="15"/>
        <v/>
      </c>
      <c r="T159" t="str">
        <f t="shared" si="16"/>
        <v/>
      </c>
      <c r="U159" t="str">
        <f t="shared" si="17"/>
        <v/>
      </c>
      <c r="V159" t="str">
        <f t="shared" si="18"/>
        <v/>
      </c>
      <c r="W159" t="str">
        <f t="shared" si="19"/>
        <v/>
      </c>
      <c r="X159" t="str">
        <f t="shared" si="20"/>
        <v/>
      </c>
      <c r="Y159" t="str">
        <f t="shared" si="21"/>
        <v/>
      </c>
    </row>
    <row r="160" spans="1:25" x14ac:dyDescent="0.35">
      <c r="A160" t="s">
        <v>180</v>
      </c>
      <c r="B160" t="s">
        <v>194</v>
      </c>
      <c r="C160" t="s">
        <v>402</v>
      </c>
      <c r="D160" t="s">
        <v>123</v>
      </c>
      <c r="E160" t="s">
        <v>122</v>
      </c>
      <c r="F160">
        <v>14654</v>
      </c>
      <c r="G160" s="145">
        <v>0.39389999999999997</v>
      </c>
      <c r="H160">
        <v>39.39</v>
      </c>
      <c r="K160" t="s">
        <v>180</v>
      </c>
      <c r="L160" t="s">
        <v>194</v>
      </c>
      <c r="M160" t="s">
        <v>402</v>
      </c>
      <c r="N160" t="s">
        <v>123</v>
      </c>
      <c r="O160">
        <v>14654</v>
      </c>
      <c r="P160" s="150">
        <v>0.39389999999999997</v>
      </c>
      <c r="Q160">
        <v>39.39</v>
      </c>
      <c r="R160" t="s">
        <v>187</v>
      </c>
      <c r="S160" t="str">
        <f t="shared" si="15"/>
        <v/>
      </c>
      <c r="T160" t="str">
        <f t="shared" si="16"/>
        <v/>
      </c>
      <c r="U160" t="str">
        <f t="shared" si="17"/>
        <v/>
      </c>
      <c r="V160" t="str">
        <f t="shared" si="18"/>
        <v/>
      </c>
      <c r="W160" t="str">
        <f t="shared" si="19"/>
        <v/>
      </c>
      <c r="X160" t="str">
        <f t="shared" si="20"/>
        <v/>
      </c>
      <c r="Y160" t="str">
        <f t="shared" si="21"/>
        <v/>
      </c>
    </row>
    <row r="161" spans="1:25" x14ac:dyDescent="0.35">
      <c r="A161" t="s">
        <v>175</v>
      </c>
      <c r="B161" t="s">
        <v>212</v>
      </c>
      <c r="C161" t="s">
        <v>403</v>
      </c>
      <c r="D161" t="s">
        <v>143</v>
      </c>
      <c r="E161" t="s">
        <v>142</v>
      </c>
      <c r="F161">
        <v>2376</v>
      </c>
      <c r="G161" s="145">
        <v>5.1999999999999998E-3</v>
      </c>
      <c r="H161">
        <v>0.52</v>
      </c>
      <c r="K161" t="s">
        <v>175</v>
      </c>
      <c r="L161" t="s">
        <v>212</v>
      </c>
      <c r="M161" t="s">
        <v>403</v>
      </c>
      <c r="N161" t="s">
        <v>143</v>
      </c>
      <c r="O161">
        <v>2376</v>
      </c>
      <c r="P161" s="150">
        <v>5.1999999999999998E-3</v>
      </c>
      <c r="Q161">
        <v>0.52</v>
      </c>
      <c r="R161" t="s">
        <v>187</v>
      </c>
      <c r="S161" t="str">
        <f t="shared" si="15"/>
        <v/>
      </c>
      <c r="T161" t="str">
        <f t="shared" si="16"/>
        <v/>
      </c>
      <c r="U161" t="str">
        <f t="shared" si="17"/>
        <v/>
      </c>
      <c r="V161" t="str">
        <f t="shared" si="18"/>
        <v/>
      </c>
      <c r="W161" t="str">
        <f t="shared" si="19"/>
        <v/>
      </c>
      <c r="X161" t="str">
        <f t="shared" si="20"/>
        <v/>
      </c>
      <c r="Y161" t="str">
        <f t="shared" si="21"/>
        <v/>
      </c>
    </row>
    <row r="162" spans="1:25" x14ac:dyDescent="0.35">
      <c r="A162" t="s">
        <v>175</v>
      </c>
      <c r="B162" t="s">
        <v>178</v>
      </c>
      <c r="C162" t="s">
        <v>404</v>
      </c>
      <c r="D162" t="s">
        <v>97</v>
      </c>
      <c r="E162" t="s">
        <v>96</v>
      </c>
      <c r="F162">
        <v>85</v>
      </c>
      <c r="G162" s="145">
        <v>2.0000000000000001E-4</v>
      </c>
      <c r="H162">
        <v>0.02</v>
      </c>
      <c r="K162" t="s">
        <v>175</v>
      </c>
      <c r="L162" t="s">
        <v>178</v>
      </c>
      <c r="M162" t="s">
        <v>404</v>
      </c>
      <c r="N162" t="s">
        <v>97</v>
      </c>
      <c r="O162">
        <v>85</v>
      </c>
      <c r="P162" s="150">
        <v>2.0000000000000001E-4</v>
      </c>
      <c r="Q162">
        <v>0.02</v>
      </c>
      <c r="S162" t="str">
        <f t="shared" si="15"/>
        <v/>
      </c>
      <c r="T162" t="str">
        <f t="shared" si="16"/>
        <v/>
      </c>
      <c r="U162" t="str">
        <f t="shared" si="17"/>
        <v/>
      </c>
      <c r="V162" t="str">
        <f t="shared" si="18"/>
        <v/>
      </c>
      <c r="W162" t="str">
        <f t="shared" si="19"/>
        <v/>
      </c>
      <c r="X162" t="str">
        <f t="shared" si="20"/>
        <v/>
      </c>
      <c r="Y162" t="str">
        <f t="shared" si="21"/>
        <v/>
      </c>
    </row>
    <row r="163" spans="1:25" x14ac:dyDescent="0.35">
      <c r="A163" t="s">
        <v>180</v>
      </c>
      <c r="B163" t="s">
        <v>405</v>
      </c>
      <c r="C163" t="s">
        <v>406</v>
      </c>
      <c r="F163">
        <v>1176</v>
      </c>
      <c r="G163" s="145">
        <v>3.1E-2</v>
      </c>
      <c r="H163">
        <v>3.1</v>
      </c>
      <c r="K163" t="s">
        <v>180</v>
      </c>
      <c r="L163" t="s">
        <v>405</v>
      </c>
      <c r="M163" t="s">
        <v>406</v>
      </c>
      <c r="O163">
        <v>1176</v>
      </c>
      <c r="P163" s="150">
        <v>3.1E-2</v>
      </c>
      <c r="Q163">
        <v>3.1</v>
      </c>
      <c r="R163" t="s">
        <v>187</v>
      </c>
      <c r="S163" t="str">
        <f t="shared" si="15"/>
        <v/>
      </c>
      <c r="T163" t="str">
        <f t="shared" si="16"/>
        <v/>
      </c>
      <c r="U163" t="str">
        <f t="shared" si="17"/>
        <v/>
      </c>
      <c r="V163" t="str">
        <f t="shared" si="18"/>
        <v/>
      </c>
      <c r="W163" t="str">
        <f t="shared" si="19"/>
        <v/>
      </c>
      <c r="X163" t="str">
        <f t="shared" si="20"/>
        <v/>
      </c>
      <c r="Y163" t="str">
        <f t="shared" si="21"/>
        <v/>
      </c>
    </row>
    <row r="164" spans="1:25" x14ac:dyDescent="0.35">
      <c r="A164" t="s">
        <v>175</v>
      </c>
      <c r="B164" t="s">
        <v>183</v>
      </c>
      <c r="C164" t="s">
        <v>407</v>
      </c>
      <c r="D164" t="s">
        <v>102</v>
      </c>
      <c r="E164" t="s">
        <v>102</v>
      </c>
      <c r="F164">
        <v>20674</v>
      </c>
      <c r="G164" s="145">
        <v>4.4200000000000003E-2</v>
      </c>
      <c r="H164">
        <v>4.42</v>
      </c>
      <c r="K164" t="s">
        <v>175</v>
      </c>
      <c r="L164" t="s">
        <v>183</v>
      </c>
      <c r="M164" t="s">
        <v>407</v>
      </c>
      <c r="N164" t="s">
        <v>102</v>
      </c>
      <c r="O164">
        <v>20674</v>
      </c>
      <c r="P164" s="150">
        <v>4.4200000000000003E-2</v>
      </c>
      <c r="Q164">
        <v>4.42</v>
      </c>
      <c r="R164" t="s">
        <v>187</v>
      </c>
      <c r="S164" t="str">
        <f t="shared" si="15"/>
        <v/>
      </c>
      <c r="T164" t="str">
        <f t="shared" si="16"/>
        <v/>
      </c>
      <c r="U164" t="str">
        <f t="shared" si="17"/>
        <v/>
      </c>
      <c r="V164" t="str">
        <f t="shared" si="18"/>
        <v/>
      </c>
      <c r="W164" t="str">
        <f t="shared" si="19"/>
        <v/>
      </c>
      <c r="X164" t="str">
        <f t="shared" si="20"/>
        <v/>
      </c>
      <c r="Y164" t="str">
        <f t="shared" si="21"/>
        <v/>
      </c>
    </row>
    <row r="165" spans="1:25" x14ac:dyDescent="0.35">
      <c r="A165" t="s">
        <v>175</v>
      </c>
      <c r="B165" t="s">
        <v>295</v>
      </c>
      <c r="C165" t="s">
        <v>408</v>
      </c>
      <c r="D165" t="s">
        <v>103</v>
      </c>
      <c r="E165" t="s">
        <v>138</v>
      </c>
      <c r="F165">
        <v>505</v>
      </c>
      <c r="G165" s="145">
        <v>1.1000000000000001E-3</v>
      </c>
      <c r="H165">
        <v>0.11</v>
      </c>
      <c r="K165" t="s">
        <v>175</v>
      </c>
      <c r="L165" t="s">
        <v>295</v>
      </c>
      <c r="M165" t="s">
        <v>408</v>
      </c>
      <c r="N165" t="s">
        <v>103</v>
      </c>
      <c r="O165">
        <v>505</v>
      </c>
      <c r="P165" s="150">
        <v>1.1000000000000001E-3</v>
      </c>
      <c r="Q165">
        <v>0.11</v>
      </c>
      <c r="R165" t="s">
        <v>187</v>
      </c>
      <c r="S165" t="str">
        <f t="shared" si="15"/>
        <v/>
      </c>
      <c r="T165" t="str">
        <f t="shared" si="16"/>
        <v/>
      </c>
      <c r="U165" t="str">
        <f t="shared" si="17"/>
        <v/>
      </c>
      <c r="V165" t="str">
        <f t="shared" si="18"/>
        <v/>
      </c>
      <c r="W165" t="str">
        <f t="shared" si="19"/>
        <v/>
      </c>
      <c r="X165" t="str">
        <f t="shared" si="20"/>
        <v/>
      </c>
      <c r="Y165" t="str">
        <f t="shared" si="21"/>
        <v/>
      </c>
    </row>
    <row r="166" spans="1:25" x14ac:dyDescent="0.35">
      <c r="A166" t="s">
        <v>175</v>
      </c>
      <c r="B166" t="s">
        <v>214</v>
      </c>
      <c r="C166" t="s">
        <v>409</v>
      </c>
      <c r="D166" t="s">
        <v>118</v>
      </c>
      <c r="E166" t="s">
        <v>117</v>
      </c>
      <c r="F166">
        <v>1016</v>
      </c>
      <c r="G166" s="145">
        <v>2.3999999999999998E-3</v>
      </c>
      <c r="H166">
        <v>0.24</v>
      </c>
      <c r="I166" t="s">
        <v>187</v>
      </c>
      <c r="K166" t="s">
        <v>175</v>
      </c>
      <c r="L166" t="s">
        <v>214</v>
      </c>
      <c r="M166" t="s">
        <v>409</v>
      </c>
      <c r="N166" t="s">
        <v>118</v>
      </c>
      <c r="O166">
        <v>1016</v>
      </c>
      <c r="P166" s="150">
        <v>2.3999999999999998E-3</v>
      </c>
      <c r="Q166">
        <v>0.24</v>
      </c>
      <c r="R166" t="s">
        <v>187</v>
      </c>
      <c r="S166" t="str">
        <f t="shared" si="15"/>
        <v/>
      </c>
      <c r="T166" t="str">
        <f t="shared" si="16"/>
        <v/>
      </c>
      <c r="U166" t="str">
        <f t="shared" si="17"/>
        <v/>
      </c>
      <c r="V166" t="str">
        <f t="shared" si="18"/>
        <v/>
      </c>
      <c r="W166" t="str">
        <f t="shared" si="19"/>
        <v/>
      </c>
      <c r="X166" t="str">
        <f t="shared" si="20"/>
        <v/>
      </c>
      <c r="Y166" t="str">
        <f t="shared" si="21"/>
        <v/>
      </c>
    </row>
    <row r="167" spans="1:25" x14ac:dyDescent="0.35">
      <c r="A167" t="s">
        <v>180</v>
      </c>
      <c r="B167" t="s">
        <v>219</v>
      </c>
      <c r="C167" t="s">
        <v>410</v>
      </c>
      <c r="D167" t="s">
        <v>91</v>
      </c>
      <c r="E167" t="s">
        <v>90</v>
      </c>
      <c r="F167">
        <v>19954</v>
      </c>
      <c r="G167" s="145">
        <v>0.40239999999999998</v>
      </c>
      <c r="H167">
        <v>40.24</v>
      </c>
      <c r="I167" t="s">
        <v>187</v>
      </c>
      <c r="K167" t="s">
        <v>180</v>
      </c>
      <c r="L167" t="s">
        <v>219</v>
      </c>
      <c r="M167" t="s">
        <v>410</v>
      </c>
      <c r="N167" t="s">
        <v>91</v>
      </c>
      <c r="O167">
        <v>19954</v>
      </c>
      <c r="P167" s="150">
        <v>0.40239999999999998</v>
      </c>
      <c r="Q167">
        <v>40.24</v>
      </c>
      <c r="R167" t="s">
        <v>187</v>
      </c>
      <c r="S167" t="str">
        <f t="shared" si="15"/>
        <v/>
      </c>
      <c r="T167" t="str">
        <f t="shared" si="16"/>
        <v/>
      </c>
      <c r="U167" t="str">
        <f t="shared" si="17"/>
        <v/>
      </c>
      <c r="V167" t="str">
        <f t="shared" si="18"/>
        <v/>
      </c>
      <c r="W167" t="str">
        <f t="shared" si="19"/>
        <v/>
      </c>
      <c r="X167" t="str">
        <f t="shared" si="20"/>
        <v/>
      </c>
      <c r="Y167" t="str">
        <f t="shared" si="21"/>
        <v/>
      </c>
    </row>
    <row r="168" spans="1:25" x14ac:dyDescent="0.35">
      <c r="A168" t="s">
        <v>175</v>
      </c>
      <c r="B168" t="s">
        <v>183</v>
      </c>
      <c r="C168" t="s">
        <v>411</v>
      </c>
      <c r="D168" t="s">
        <v>147</v>
      </c>
      <c r="E168" t="s">
        <v>147</v>
      </c>
      <c r="F168">
        <v>971</v>
      </c>
      <c r="G168" s="145">
        <v>2.0999999999999999E-3</v>
      </c>
      <c r="H168">
        <v>0.21</v>
      </c>
      <c r="K168" t="s">
        <v>175</v>
      </c>
      <c r="L168" t="s">
        <v>183</v>
      </c>
      <c r="M168" t="s">
        <v>411</v>
      </c>
      <c r="N168" t="s">
        <v>147</v>
      </c>
      <c r="O168">
        <v>971</v>
      </c>
      <c r="P168" s="150">
        <v>2.0999999999999999E-3</v>
      </c>
      <c r="Q168">
        <v>0.21</v>
      </c>
      <c r="R168" t="s">
        <v>187</v>
      </c>
      <c r="S168" t="str">
        <f t="shared" si="15"/>
        <v/>
      </c>
      <c r="T168" t="str">
        <f t="shared" si="16"/>
        <v/>
      </c>
      <c r="U168" t="str">
        <f t="shared" si="17"/>
        <v/>
      </c>
      <c r="V168" t="str">
        <f t="shared" si="18"/>
        <v/>
      </c>
      <c r="W168" t="str">
        <f t="shared" si="19"/>
        <v/>
      </c>
      <c r="X168" t="str">
        <f t="shared" si="20"/>
        <v/>
      </c>
      <c r="Y168" t="str">
        <f t="shared" si="21"/>
        <v/>
      </c>
    </row>
    <row r="169" spans="1:25" x14ac:dyDescent="0.35">
      <c r="A169" t="s">
        <v>175</v>
      </c>
      <c r="B169" t="s">
        <v>176</v>
      </c>
      <c r="C169" t="s">
        <v>412</v>
      </c>
      <c r="D169" t="s">
        <v>102</v>
      </c>
      <c r="E169" t="s">
        <v>102</v>
      </c>
      <c r="F169">
        <v>31354</v>
      </c>
      <c r="G169" s="145">
        <v>6.7699999999999996E-2</v>
      </c>
      <c r="H169">
        <v>6.77</v>
      </c>
      <c r="I169" t="s">
        <v>187</v>
      </c>
      <c r="K169" t="s">
        <v>175</v>
      </c>
      <c r="L169" t="s">
        <v>176</v>
      </c>
      <c r="M169" t="s">
        <v>412</v>
      </c>
      <c r="N169" t="s">
        <v>102</v>
      </c>
      <c r="O169">
        <v>31354</v>
      </c>
      <c r="P169" s="150">
        <v>6.7699999999999996E-2</v>
      </c>
      <c r="Q169">
        <v>6.77</v>
      </c>
      <c r="S169" t="str">
        <f t="shared" si="15"/>
        <v/>
      </c>
      <c r="T169" t="str">
        <f t="shared" si="16"/>
        <v/>
      </c>
      <c r="U169" t="str">
        <f t="shared" si="17"/>
        <v/>
      </c>
      <c r="V169" t="str">
        <f t="shared" si="18"/>
        <v/>
      </c>
      <c r="W169" t="str">
        <f t="shared" si="19"/>
        <v/>
      </c>
      <c r="X169" t="str">
        <f t="shared" si="20"/>
        <v/>
      </c>
      <c r="Y169" t="str">
        <f t="shared" si="21"/>
        <v/>
      </c>
    </row>
    <row r="170" spans="1:25" x14ac:dyDescent="0.35">
      <c r="A170" t="s">
        <v>175</v>
      </c>
      <c r="B170" t="s">
        <v>176</v>
      </c>
      <c r="C170" t="s">
        <v>413</v>
      </c>
      <c r="D170" t="s">
        <v>102</v>
      </c>
      <c r="E170" t="s">
        <v>102</v>
      </c>
      <c r="F170">
        <v>228</v>
      </c>
      <c r="G170" s="145">
        <v>5.0000000000000001E-4</v>
      </c>
      <c r="H170">
        <v>0.05</v>
      </c>
      <c r="K170" t="s">
        <v>175</v>
      </c>
      <c r="L170" t="s">
        <v>176</v>
      </c>
      <c r="M170" t="s">
        <v>413</v>
      </c>
      <c r="N170" t="s">
        <v>102</v>
      </c>
      <c r="O170">
        <v>228</v>
      </c>
      <c r="P170" s="150">
        <v>5.0000000000000001E-4</v>
      </c>
      <c r="Q170">
        <v>0.05</v>
      </c>
      <c r="S170" t="str">
        <f t="shared" si="15"/>
        <v/>
      </c>
      <c r="T170" t="str">
        <f t="shared" si="16"/>
        <v/>
      </c>
      <c r="U170" t="str">
        <f t="shared" si="17"/>
        <v/>
      </c>
      <c r="V170" t="str">
        <f t="shared" si="18"/>
        <v/>
      </c>
      <c r="W170" t="str">
        <f t="shared" si="19"/>
        <v/>
      </c>
      <c r="X170" t="str">
        <f t="shared" si="20"/>
        <v/>
      </c>
      <c r="Y170" t="str">
        <f t="shared" si="21"/>
        <v/>
      </c>
    </row>
    <row r="171" spans="1:25" x14ac:dyDescent="0.35">
      <c r="A171" t="s">
        <v>175</v>
      </c>
      <c r="B171" t="s">
        <v>183</v>
      </c>
      <c r="C171" t="s">
        <v>414</v>
      </c>
      <c r="D171" t="s">
        <v>103</v>
      </c>
      <c r="E171" t="s">
        <v>138</v>
      </c>
      <c r="F171">
        <v>30000</v>
      </c>
      <c r="G171" s="145">
        <v>6.4199999999999993E-2</v>
      </c>
      <c r="H171">
        <v>6.42</v>
      </c>
      <c r="K171" t="s">
        <v>175</v>
      </c>
      <c r="L171" t="s">
        <v>183</v>
      </c>
      <c r="M171" t="s">
        <v>414</v>
      </c>
      <c r="N171" t="s">
        <v>103</v>
      </c>
      <c r="O171">
        <v>30000</v>
      </c>
      <c r="P171" s="150">
        <v>6.4199999999999993E-2</v>
      </c>
      <c r="Q171">
        <v>6.42</v>
      </c>
      <c r="S171" t="str">
        <f t="shared" si="15"/>
        <v/>
      </c>
      <c r="T171" t="str">
        <f t="shared" si="16"/>
        <v/>
      </c>
      <c r="U171" t="str">
        <f t="shared" si="17"/>
        <v/>
      </c>
      <c r="V171" t="str">
        <f t="shared" si="18"/>
        <v/>
      </c>
      <c r="W171" t="str">
        <f t="shared" si="19"/>
        <v/>
      </c>
      <c r="X171" t="str">
        <f t="shared" si="20"/>
        <v/>
      </c>
      <c r="Y171" t="str">
        <f t="shared" si="21"/>
        <v/>
      </c>
    </row>
    <row r="172" spans="1:25" x14ac:dyDescent="0.35">
      <c r="A172" t="s">
        <v>180</v>
      </c>
      <c r="B172" t="s">
        <v>194</v>
      </c>
      <c r="C172" t="s">
        <v>415</v>
      </c>
      <c r="F172">
        <v>12180</v>
      </c>
      <c r="G172" s="145">
        <v>0.32740000000000002</v>
      </c>
      <c r="H172">
        <v>32.74</v>
      </c>
      <c r="I172" t="s">
        <v>187</v>
      </c>
      <c r="K172" t="s">
        <v>180</v>
      </c>
      <c r="L172" t="s">
        <v>194</v>
      </c>
      <c r="M172" t="s">
        <v>415</v>
      </c>
      <c r="O172">
        <v>12180</v>
      </c>
      <c r="P172" s="150">
        <v>0.32740000000000002</v>
      </c>
      <c r="Q172">
        <v>32.74</v>
      </c>
      <c r="R172" t="s">
        <v>187</v>
      </c>
      <c r="S172" t="str">
        <f t="shared" si="15"/>
        <v/>
      </c>
      <c r="T172" t="str">
        <f t="shared" si="16"/>
        <v/>
      </c>
      <c r="U172" t="str">
        <f t="shared" si="17"/>
        <v/>
      </c>
      <c r="V172" t="str">
        <f t="shared" si="18"/>
        <v/>
      </c>
      <c r="W172" t="str">
        <f t="shared" si="19"/>
        <v/>
      </c>
      <c r="X172" t="str">
        <f t="shared" si="20"/>
        <v/>
      </c>
      <c r="Y172" t="str">
        <f t="shared" si="21"/>
        <v/>
      </c>
    </row>
    <row r="173" spans="1:25" x14ac:dyDescent="0.35">
      <c r="A173" t="s">
        <v>180</v>
      </c>
      <c r="B173" t="s">
        <v>416</v>
      </c>
      <c r="C173" t="s">
        <v>417</v>
      </c>
      <c r="D173" t="s">
        <v>86</v>
      </c>
      <c r="E173" t="s">
        <v>86</v>
      </c>
      <c r="F173">
        <v>1117</v>
      </c>
      <c r="G173" s="145">
        <v>2.8000000000000001E-2</v>
      </c>
      <c r="H173">
        <v>2.8</v>
      </c>
      <c r="K173" t="s">
        <v>180</v>
      </c>
      <c r="L173" t="s">
        <v>416</v>
      </c>
      <c r="M173" t="s">
        <v>417</v>
      </c>
      <c r="N173" t="s">
        <v>86</v>
      </c>
      <c r="O173">
        <v>1117</v>
      </c>
      <c r="P173" s="150">
        <v>2.8000000000000001E-2</v>
      </c>
      <c r="Q173">
        <v>2.8</v>
      </c>
      <c r="R173" t="s">
        <v>187</v>
      </c>
      <c r="S173" t="str">
        <f t="shared" si="15"/>
        <v/>
      </c>
      <c r="T173" t="str">
        <f t="shared" si="16"/>
        <v/>
      </c>
      <c r="U173" t="str">
        <f t="shared" si="17"/>
        <v/>
      </c>
      <c r="V173" t="str">
        <f t="shared" si="18"/>
        <v/>
      </c>
      <c r="W173" t="str">
        <f t="shared" si="19"/>
        <v/>
      </c>
      <c r="X173" t="str">
        <f t="shared" si="20"/>
        <v/>
      </c>
      <c r="Y173" t="str">
        <f t="shared" si="21"/>
        <v/>
      </c>
    </row>
    <row r="174" spans="1:25" x14ac:dyDescent="0.35">
      <c r="A174" t="s">
        <v>180</v>
      </c>
      <c r="B174" t="s">
        <v>394</v>
      </c>
      <c r="C174" t="s">
        <v>418</v>
      </c>
      <c r="D174" t="s">
        <v>91</v>
      </c>
      <c r="E174" t="s">
        <v>90</v>
      </c>
      <c r="F174">
        <v>14307</v>
      </c>
      <c r="G174" s="145">
        <v>0.379</v>
      </c>
      <c r="H174">
        <v>37.9</v>
      </c>
      <c r="K174" t="s">
        <v>180</v>
      </c>
      <c r="L174" t="s">
        <v>394</v>
      </c>
      <c r="M174" t="s">
        <v>418</v>
      </c>
      <c r="N174" t="s">
        <v>91</v>
      </c>
      <c r="O174">
        <v>14307</v>
      </c>
      <c r="P174" s="150">
        <v>0.379</v>
      </c>
      <c r="Q174">
        <v>37.9</v>
      </c>
      <c r="R174" t="s">
        <v>187</v>
      </c>
      <c r="S174" t="str">
        <f t="shared" si="15"/>
        <v/>
      </c>
      <c r="T174" t="str">
        <f t="shared" si="16"/>
        <v/>
      </c>
      <c r="U174" t="str">
        <f t="shared" si="17"/>
        <v/>
      </c>
      <c r="V174" t="str">
        <f t="shared" si="18"/>
        <v/>
      </c>
      <c r="W174" t="str">
        <f t="shared" si="19"/>
        <v/>
      </c>
      <c r="X174" t="str">
        <f t="shared" si="20"/>
        <v/>
      </c>
      <c r="Y174" t="str">
        <f t="shared" si="21"/>
        <v/>
      </c>
    </row>
    <row r="175" spans="1:25" x14ac:dyDescent="0.35">
      <c r="A175" t="s">
        <v>175</v>
      </c>
      <c r="B175" t="s">
        <v>295</v>
      </c>
      <c r="C175" t="s">
        <v>419</v>
      </c>
      <c r="D175" t="s">
        <v>102</v>
      </c>
      <c r="E175" t="s">
        <v>102</v>
      </c>
      <c r="F175">
        <v>9016</v>
      </c>
      <c r="G175" s="145">
        <v>0.02</v>
      </c>
      <c r="H175">
        <v>2</v>
      </c>
      <c r="K175" t="s">
        <v>175</v>
      </c>
      <c r="L175" t="s">
        <v>295</v>
      </c>
      <c r="M175" t="s">
        <v>419</v>
      </c>
      <c r="N175" t="s">
        <v>102</v>
      </c>
      <c r="O175">
        <v>9016</v>
      </c>
      <c r="P175" s="150">
        <v>0.02</v>
      </c>
      <c r="Q175">
        <v>2</v>
      </c>
      <c r="R175" t="s">
        <v>187</v>
      </c>
      <c r="S175" t="str">
        <f t="shared" si="15"/>
        <v/>
      </c>
      <c r="T175" t="str">
        <f t="shared" si="16"/>
        <v/>
      </c>
      <c r="U175" t="str">
        <f t="shared" si="17"/>
        <v/>
      </c>
      <c r="V175" t="str">
        <f t="shared" si="18"/>
        <v/>
      </c>
      <c r="W175" t="str">
        <f t="shared" si="19"/>
        <v/>
      </c>
      <c r="X175" t="str">
        <f t="shared" si="20"/>
        <v/>
      </c>
      <c r="Y175" t="str">
        <f t="shared" si="21"/>
        <v/>
      </c>
    </row>
    <row r="176" spans="1:25" x14ac:dyDescent="0.35">
      <c r="A176" t="s">
        <v>175</v>
      </c>
      <c r="B176" t="s">
        <v>214</v>
      </c>
      <c r="C176" t="s">
        <v>420</v>
      </c>
      <c r="D176" t="s">
        <v>91</v>
      </c>
      <c r="E176" t="s">
        <v>90</v>
      </c>
      <c r="F176">
        <v>143443</v>
      </c>
      <c r="G176" s="145">
        <v>0.33389999999999997</v>
      </c>
      <c r="H176">
        <v>33.39</v>
      </c>
      <c r="I176" t="s">
        <v>187</v>
      </c>
      <c r="K176" t="s">
        <v>175</v>
      </c>
      <c r="L176" t="s">
        <v>214</v>
      </c>
      <c r="M176" t="s">
        <v>420</v>
      </c>
      <c r="N176" t="s">
        <v>91</v>
      </c>
      <c r="O176">
        <v>143443</v>
      </c>
      <c r="P176" s="150">
        <v>0.33389999999999997</v>
      </c>
      <c r="Q176">
        <v>33.39</v>
      </c>
      <c r="R176" t="s">
        <v>187</v>
      </c>
      <c r="S176" t="str">
        <f t="shared" si="15"/>
        <v/>
      </c>
      <c r="T176" t="str">
        <f t="shared" si="16"/>
        <v/>
      </c>
      <c r="U176" t="str">
        <f t="shared" si="17"/>
        <v/>
      </c>
      <c r="V176" t="str">
        <f t="shared" si="18"/>
        <v/>
      </c>
      <c r="W176" t="str">
        <f t="shared" si="19"/>
        <v/>
      </c>
      <c r="X176" t="str">
        <f t="shared" si="20"/>
        <v/>
      </c>
      <c r="Y176" t="str">
        <f t="shared" si="21"/>
        <v/>
      </c>
    </row>
    <row r="177" spans="1:25" x14ac:dyDescent="0.35">
      <c r="A177" t="s">
        <v>180</v>
      </c>
      <c r="B177" t="s">
        <v>421</v>
      </c>
      <c r="C177" t="s">
        <v>422</v>
      </c>
      <c r="D177" t="s">
        <v>91</v>
      </c>
      <c r="E177" t="s">
        <v>90</v>
      </c>
      <c r="F177">
        <v>24729</v>
      </c>
      <c r="G177" s="145">
        <v>0.62709999999999999</v>
      </c>
      <c r="H177">
        <v>62.71</v>
      </c>
      <c r="I177" t="s">
        <v>187</v>
      </c>
      <c r="K177" t="s">
        <v>180</v>
      </c>
      <c r="L177" t="s">
        <v>421</v>
      </c>
      <c r="M177" t="s">
        <v>422</v>
      </c>
      <c r="N177" t="s">
        <v>91</v>
      </c>
      <c r="O177">
        <v>24729</v>
      </c>
      <c r="P177" s="150">
        <v>0.62709999999999999</v>
      </c>
      <c r="Q177">
        <v>62.71</v>
      </c>
      <c r="S177" t="str">
        <f t="shared" si="15"/>
        <v/>
      </c>
      <c r="T177" t="str">
        <f t="shared" si="16"/>
        <v/>
      </c>
      <c r="U177" t="str">
        <f t="shared" si="17"/>
        <v/>
      </c>
      <c r="V177" t="str">
        <f t="shared" si="18"/>
        <v/>
      </c>
      <c r="W177" t="str">
        <f t="shared" si="19"/>
        <v/>
      </c>
      <c r="X177" t="str">
        <f t="shared" si="20"/>
        <v/>
      </c>
      <c r="Y177" t="str">
        <f t="shared" si="21"/>
        <v/>
      </c>
    </row>
    <row r="178" spans="1:25" x14ac:dyDescent="0.35">
      <c r="A178" t="s">
        <v>175</v>
      </c>
      <c r="B178" t="s">
        <v>210</v>
      </c>
      <c r="C178" t="s">
        <v>423</v>
      </c>
      <c r="D178" s="148"/>
      <c r="F178">
        <v>29</v>
      </c>
      <c r="G178" s="145">
        <v>1E-4</v>
      </c>
      <c r="H178">
        <v>0.01</v>
      </c>
      <c r="K178" t="s">
        <v>175</v>
      </c>
      <c r="L178" t="s">
        <v>210</v>
      </c>
      <c r="M178" t="s">
        <v>423</v>
      </c>
      <c r="N178" t="s">
        <v>98</v>
      </c>
      <c r="O178">
        <v>29</v>
      </c>
      <c r="P178" s="150">
        <v>1E-4</v>
      </c>
      <c r="Q178">
        <v>0.01</v>
      </c>
      <c r="R178" t="s">
        <v>187</v>
      </c>
      <c r="S178" t="str">
        <f t="shared" si="15"/>
        <v/>
      </c>
      <c r="T178" t="str">
        <f t="shared" si="16"/>
        <v/>
      </c>
      <c r="U178" t="str">
        <f t="shared" si="17"/>
        <v/>
      </c>
      <c r="V178" t="str">
        <f t="shared" si="18"/>
        <v>error</v>
      </c>
      <c r="W178" t="str">
        <f t="shared" si="19"/>
        <v/>
      </c>
      <c r="X178" t="str">
        <f t="shared" si="20"/>
        <v/>
      </c>
      <c r="Y178" t="str">
        <f t="shared" si="21"/>
        <v/>
      </c>
    </row>
    <row r="179" spans="1:25" x14ac:dyDescent="0.35">
      <c r="A179" t="s">
        <v>175</v>
      </c>
      <c r="B179" t="s">
        <v>183</v>
      </c>
      <c r="C179" t="s">
        <v>424</v>
      </c>
      <c r="D179" s="148"/>
      <c r="F179">
        <v>3116</v>
      </c>
      <c r="G179" s="145">
        <v>6.7000000000000002E-3</v>
      </c>
      <c r="H179">
        <v>0.67</v>
      </c>
      <c r="K179" t="s">
        <v>175</v>
      </c>
      <c r="L179" t="s">
        <v>183</v>
      </c>
      <c r="M179" t="s">
        <v>424</v>
      </c>
      <c r="N179" t="s">
        <v>98</v>
      </c>
      <c r="O179">
        <v>3116</v>
      </c>
      <c r="P179" s="150">
        <v>6.7000000000000002E-3</v>
      </c>
      <c r="Q179">
        <v>0.67</v>
      </c>
      <c r="R179" t="s">
        <v>187</v>
      </c>
      <c r="S179" t="str">
        <f t="shared" si="15"/>
        <v/>
      </c>
      <c r="T179" t="str">
        <f t="shared" si="16"/>
        <v/>
      </c>
      <c r="U179" t="str">
        <f t="shared" si="17"/>
        <v/>
      </c>
      <c r="V179" t="str">
        <f t="shared" si="18"/>
        <v>error</v>
      </c>
      <c r="W179" t="str">
        <f t="shared" si="19"/>
        <v/>
      </c>
      <c r="X179" t="str">
        <f t="shared" si="20"/>
        <v/>
      </c>
      <c r="Y179" t="str">
        <f t="shared" si="21"/>
        <v/>
      </c>
    </row>
    <row r="180" spans="1:25" x14ac:dyDescent="0.35">
      <c r="A180" t="s">
        <v>180</v>
      </c>
      <c r="B180" t="s">
        <v>425</v>
      </c>
      <c r="C180" t="s">
        <v>426</v>
      </c>
      <c r="D180" t="s">
        <v>91</v>
      </c>
      <c r="E180" t="s">
        <v>90</v>
      </c>
      <c r="F180">
        <v>11960</v>
      </c>
      <c r="G180" s="145">
        <v>0.3085</v>
      </c>
      <c r="H180">
        <v>30.85</v>
      </c>
      <c r="K180" t="s">
        <v>180</v>
      </c>
      <c r="L180" t="s">
        <v>425</v>
      </c>
      <c r="M180" t="s">
        <v>426</v>
      </c>
      <c r="N180" t="s">
        <v>91</v>
      </c>
      <c r="O180">
        <v>11960</v>
      </c>
      <c r="P180" s="150">
        <v>0.3085</v>
      </c>
      <c r="Q180">
        <v>30.85</v>
      </c>
      <c r="S180" t="str">
        <f t="shared" si="15"/>
        <v/>
      </c>
      <c r="T180" t="str">
        <f t="shared" si="16"/>
        <v/>
      </c>
      <c r="U180" t="str">
        <f t="shared" si="17"/>
        <v/>
      </c>
      <c r="V180" t="str">
        <f t="shared" si="18"/>
        <v/>
      </c>
      <c r="W180" t="str">
        <f t="shared" si="19"/>
        <v/>
      </c>
      <c r="X180" t="str">
        <f t="shared" si="20"/>
        <v/>
      </c>
      <c r="Y180" t="str">
        <f t="shared" si="21"/>
        <v/>
      </c>
    </row>
    <row r="181" spans="1:25" x14ac:dyDescent="0.35">
      <c r="A181" t="s">
        <v>180</v>
      </c>
      <c r="B181" t="s">
        <v>206</v>
      </c>
      <c r="C181" t="s">
        <v>427</v>
      </c>
      <c r="D181" t="s">
        <v>118</v>
      </c>
      <c r="E181" t="s">
        <v>117</v>
      </c>
      <c r="F181">
        <v>11390</v>
      </c>
      <c r="G181" s="145">
        <v>0.32890000000000003</v>
      </c>
      <c r="H181">
        <v>32.89</v>
      </c>
      <c r="K181" t="s">
        <v>180</v>
      </c>
      <c r="L181" t="s">
        <v>206</v>
      </c>
      <c r="M181" t="s">
        <v>427</v>
      </c>
      <c r="N181" t="s">
        <v>118</v>
      </c>
      <c r="O181">
        <v>11390</v>
      </c>
      <c r="P181" s="150">
        <v>0.32890000000000003</v>
      </c>
      <c r="Q181">
        <v>32.89</v>
      </c>
      <c r="R181" t="s">
        <v>187</v>
      </c>
      <c r="S181" t="str">
        <f t="shared" si="15"/>
        <v/>
      </c>
      <c r="T181" t="str">
        <f t="shared" si="16"/>
        <v/>
      </c>
      <c r="U181" t="str">
        <f t="shared" si="17"/>
        <v/>
      </c>
      <c r="V181" t="str">
        <f t="shared" si="18"/>
        <v/>
      </c>
      <c r="W181" t="str">
        <f t="shared" si="19"/>
        <v/>
      </c>
      <c r="X181" t="str">
        <f t="shared" si="20"/>
        <v/>
      </c>
      <c r="Y181" t="str">
        <f t="shared" si="21"/>
        <v/>
      </c>
    </row>
    <row r="182" spans="1:25" x14ac:dyDescent="0.35">
      <c r="A182" t="s">
        <v>175</v>
      </c>
      <c r="B182" t="s">
        <v>212</v>
      </c>
      <c r="C182" t="s">
        <v>428</v>
      </c>
      <c r="D182" t="s">
        <v>103</v>
      </c>
      <c r="E182" t="s">
        <v>138</v>
      </c>
      <c r="F182">
        <v>32398</v>
      </c>
      <c r="G182" s="145">
        <v>7.0400000000000004E-2</v>
      </c>
      <c r="H182">
        <v>7.04</v>
      </c>
      <c r="K182" t="s">
        <v>175</v>
      </c>
      <c r="L182" t="s">
        <v>212</v>
      </c>
      <c r="M182" t="s">
        <v>428</v>
      </c>
      <c r="N182" t="s">
        <v>103</v>
      </c>
      <c r="O182">
        <v>32398</v>
      </c>
      <c r="P182" s="150">
        <v>7.0400000000000004E-2</v>
      </c>
      <c r="Q182">
        <v>7.04</v>
      </c>
      <c r="S182" t="str">
        <f t="shared" si="15"/>
        <v/>
      </c>
      <c r="T182" t="str">
        <f t="shared" si="16"/>
        <v/>
      </c>
      <c r="U182" t="str">
        <f t="shared" si="17"/>
        <v/>
      </c>
      <c r="V182" t="str">
        <f t="shared" si="18"/>
        <v/>
      </c>
      <c r="W182" t="str">
        <f t="shared" si="19"/>
        <v/>
      </c>
      <c r="X182" t="str">
        <f t="shared" si="20"/>
        <v/>
      </c>
      <c r="Y182" t="str">
        <f t="shared" si="21"/>
        <v/>
      </c>
    </row>
    <row r="183" spans="1:25" x14ac:dyDescent="0.35">
      <c r="A183" t="s">
        <v>175</v>
      </c>
      <c r="B183" t="s">
        <v>214</v>
      </c>
      <c r="C183" t="s">
        <v>429</v>
      </c>
      <c r="D183" t="s">
        <v>118</v>
      </c>
      <c r="E183" t="s">
        <v>117</v>
      </c>
      <c r="F183">
        <v>161767</v>
      </c>
      <c r="G183" s="145">
        <v>0.3765</v>
      </c>
      <c r="H183">
        <v>37.65</v>
      </c>
      <c r="I183" t="s">
        <v>187</v>
      </c>
      <c r="K183" t="s">
        <v>175</v>
      </c>
      <c r="L183" t="s">
        <v>214</v>
      </c>
      <c r="M183" t="s">
        <v>429</v>
      </c>
      <c r="N183" t="s">
        <v>118</v>
      </c>
      <c r="O183">
        <v>161767</v>
      </c>
      <c r="P183" s="150">
        <v>0.3765</v>
      </c>
      <c r="Q183">
        <v>37.65</v>
      </c>
      <c r="R183" t="s">
        <v>187</v>
      </c>
      <c r="S183" t="str">
        <f t="shared" si="15"/>
        <v/>
      </c>
      <c r="T183" t="str">
        <f t="shared" si="16"/>
        <v/>
      </c>
      <c r="U183" t="str">
        <f t="shared" si="17"/>
        <v/>
      </c>
      <c r="V183" t="str">
        <f t="shared" si="18"/>
        <v/>
      </c>
      <c r="W183" t="str">
        <f t="shared" si="19"/>
        <v/>
      </c>
      <c r="X183" t="str">
        <f t="shared" si="20"/>
        <v/>
      </c>
      <c r="Y183" t="str">
        <f t="shared" si="21"/>
        <v/>
      </c>
    </row>
    <row r="184" spans="1:25" x14ac:dyDescent="0.35">
      <c r="A184" t="s">
        <v>175</v>
      </c>
      <c r="B184" t="s">
        <v>210</v>
      </c>
      <c r="C184" t="s">
        <v>430</v>
      </c>
      <c r="D184" t="s">
        <v>102</v>
      </c>
      <c r="E184" t="s">
        <v>102</v>
      </c>
      <c r="F184">
        <v>13090</v>
      </c>
      <c r="G184" s="145">
        <v>0.03</v>
      </c>
      <c r="H184">
        <v>3</v>
      </c>
      <c r="K184" t="s">
        <v>175</v>
      </c>
      <c r="L184" t="s">
        <v>210</v>
      </c>
      <c r="M184" t="s">
        <v>430</v>
      </c>
      <c r="N184" t="s">
        <v>102</v>
      </c>
      <c r="O184">
        <v>13090</v>
      </c>
      <c r="P184" s="150">
        <v>0.03</v>
      </c>
      <c r="Q184">
        <v>3</v>
      </c>
      <c r="S184" t="str">
        <f t="shared" si="15"/>
        <v/>
      </c>
      <c r="T184" t="str">
        <f t="shared" si="16"/>
        <v/>
      </c>
      <c r="U184" t="str">
        <f t="shared" si="17"/>
        <v/>
      </c>
      <c r="V184" t="str">
        <f t="shared" si="18"/>
        <v/>
      </c>
      <c r="W184" t="str">
        <f t="shared" si="19"/>
        <v/>
      </c>
      <c r="X184" t="str">
        <f t="shared" si="20"/>
        <v/>
      </c>
      <c r="Y184" t="str">
        <f t="shared" si="21"/>
        <v/>
      </c>
    </row>
    <row r="185" spans="1:25" x14ac:dyDescent="0.35">
      <c r="A185" t="s">
        <v>175</v>
      </c>
      <c r="B185" t="s">
        <v>178</v>
      </c>
      <c r="C185" t="s">
        <v>431</v>
      </c>
      <c r="D185" t="s">
        <v>102</v>
      </c>
      <c r="E185" t="s">
        <v>102</v>
      </c>
      <c r="F185">
        <v>10477</v>
      </c>
      <c r="G185" s="145">
        <v>2.5000000000000001E-2</v>
      </c>
      <c r="H185">
        <v>2.5</v>
      </c>
      <c r="K185" t="s">
        <v>175</v>
      </c>
      <c r="L185" t="s">
        <v>178</v>
      </c>
      <c r="M185" t="s">
        <v>431</v>
      </c>
      <c r="N185" t="s">
        <v>102</v>
      </c>
      <c r="O185">
        <v>10477</v>
      </c>
      <c r="P185" s="150">
        <v>2.5000000000000001E-2</v>
      </c>
      <c r="Q185">
        <v>2.5</v>
      </c>
      <c r="R185" t="s">
        <v>187</v>
      </c>
      <c r="S185" t="str">
        <f t="shared" si="15"/>
        <v/>
      </c>
      <c r="T185" t="str">
        <f t="shared" si="16"/>
        <v/>
      </c>
      <c r="U185" t="str">
        <f t="shared" si="17"/>
        <v/>
      </c>
      <c r="V185" t="str">
        <f t="shared" si="18"/>
        <v/>
      </c>
      <c r="W185" t="str">
        <f t="shared" si="19"/>
        <v/>
      </c>
      <c r="X185" t="str">
        <f t="shared" si="20"/>
        <v/>
      </c>
      <c r="Y185" t="str">
        <f t="shared" si="21"/>
        <v/>
      </c>
    </row>
    <row r="186" spans="1:25" x14ac:dyDescent="0.35">
      <c r="A186" t="s">
        <v>180</v>
      </c>
      <c r="B186" t="s">
        <v>432</v>
      </c>
      <c r="C186" t="s">
        <v>433</v>
      </c>
      <c r="D186" t="s">
        <v>91</v>
      </c>
      <c r="E186" t="s">
        <v>90</v>
      </c>
      <c r="F186">
        <v>15280</v>
      </c>
      <c r="G186" s="145">
        <v>0.38150000000000001</v>
      </c>
      <c r="H186">
        <v>38.15</v>
      </c>
      <c r="K186" t="s">
        <v>180</v>
      </c>
      <c r="L186" t="s">
        <v>432</v>
      </c>
      <c r="M186" t="s">
        <v>433</v>
      </c>
      <c r="N186" t="s">
        <v>91</v>
      </c>
      <c r="O186">
        <v>15280</v>
      </c>
      <c r="P186" s="150">
        <v>0.38150000000000001</v>
      </c>
      <c r="Q186">
        <v>38.15</v>
      </c>
      <c r="R186" t="s">
        <v>187</v>
      </c>
      <c r="S186" t="str">
        <f t="shared" si="15"/>
        <v/>
      </c>
      <c r="T186" t="str">
        <f t="shared" si="16"/>
        <v/>
      </c>
      <c r="U186" t="str">
        <f t="shared" si="17"/>
        <v/>
      </c>
      <c r="V186" t="str">
        <f t="shared" si="18"/>
        <v/>
      </c>
      <c r="W186" t="str">
        <f t="shared" si="19"/>
        <v/>
      </c>
      <c r="X186" t="str">
        <f t="shared" si="20"/>
        <v/>
      </c>
      <c r="Y186" t="str">
        <f t="shared" si="21"/>
        <v/>
      </c>
    </row>
    <row r="187" spans="1:25" x14ac:dyDescent="0.35">
      <c r="A187" t="s">
        <v>175</v>
      </c>
      <c r="B187" t="s">
        <v>214</v>
      </c>
      <c r="C187" t="s">
        <v>434</v>
      </c>
      <c r="D187" t="s">
        <v>97</v>
      </c>
      <c r="E187" t="s">
        <v>96</v>
      </c>
      <c r="F187">
        <v>87</v>
      </c>
      <c r="G187" s="145">
        <v>2.0000000000000001E-4</v>
      </c>
      <c r="H187">
        <v>0.02</v>
      </c>
      <c r="K187" t="s">
        <v>175</v>
      </c>
      <c r="L187" t="s">
        <v>214</v>
      </c>
      <c r="M187" t="s">
        <v>434</v>
      </c>
      <c r="N187" t="s">
        <v>97</v>
      </c>
      <c r="O187">
        <v>87</v>
      </c>
      <c r="P187" s="150">
        <v>2.0000000000000001E-4</v>
      </c>
      <c r="Q187">
        <v>0.02</v>
      </c>
      <c r="S187" t="str">
        <f t="shared" si="15"/>
        <v/>
      </c>
      <c r="T187" t="str">
        <f t="shared" si="16"/>
        <v/>
      </c>
      <c r="U187" t="str">
        <f t="shared" si="17"/>
        <v/>
      </c>
      <c r="V187" t="str">
        <f t="shared" si="18"/>
        <v/>
      </c>
      <c r="W187" t="str">
        <f t="shared" si="19"/>
        <v/>
      </c>
      <c r="X187" t="str">
        <f t="shared" si="20"/>
        <v/>
      </c>
      <c r="Y187" t="str">
        <f t="shared" si="21"/>
        <v/>
      </c>
    </row>
    <row r="188" spans="1:25" x14ac:dyDescent="0.35">
      <c r="A188" t="s">
        <v>180</v>
      </c>
      <c r="B188" t="s">
        <v>311</v>
      </c>
      <c r="C188" t="s">
        <v>435</v>
      </c>
      <c r="D188" t="s">
        <v>103</v>
      </c>
      <c r="E188" t="s">
        <v>138</v>
      </c>
      <c r="F188">
        <v>4035</v>
      </c>
      <c r="G188" s="145">
        <v>0.1042</v>
      </c>
      <c r="H188">
        <v>10.42</v>
      </c>
      <c r="K188" t="s">
        <v>180</v>
      </c>
      <c r="L188" t="s">
        <v>311</v>
      </c>
      <c r="M188" t="s">
        <v>435</v>
      </c>
      <c r="N188" t="s">
        <v>103</v>
      </c>
      <c r="O188">
        <v>4035</v>
      </c>
      <c r="P188" s="150">
        <v>0.1042</v>
      </c>
      <c r="Q188">
        <v>10.42</v>
      </c>
      <c r="R188" t="s">
        <v>187</v>
      </c>
      <c r="S188" t="str">
        <f t="shared" si="15"/>
        <v/>
      </c>
      <c r="T188" t="str">
        <f t="shared" si="16"/>
        <v/>
      </c>
      <c r="U188" t="str">
        <f t="shared" si="17"/>
        <v/>
      </c>
      <c r="V188" t="str">
        <f t="shared" si="18"/>
        <v/>
      </c>
      <c r="W188" t="str">
        <f t="shared" si="19"/>
        <v/>
      </c>
      <c r="X188" t="str">
        <f t="shared" si="20"/>
        <v/>
      </c>
      <c r="Y188" t="str">
        <f t="shared" si="21"/>
        <v/>
      </c>
    </row>
    <row r="189" spans="1:25" x14ac:dyDescent="0.35">
      <c r="A189" t="s">
        <v>175</v>
      </c>
      <c r="B189" t="s">
        <v>176</v>
      </c>
      <c r="C189" t="s">
        <v>436</v>
      </c>
      <c r="D189" t="s">
        <v>118</v>
      </c>
      <c r="E189" t="s">
        <v>117</v>
      </c>
      <c r="F189">
        <v>356</v>
      </c>
      <c r="G189" s="145">
        <v>8.0000000000000004E-4</v>
      </c>
      <c r="H189">
        <v>0.08</v>
      </c>
      <c r="K189" t="s">
        <v>175</v>
      </c>
      <c r="L189" t="s">
        <v>176</v>
      </c>
      <c r="M189" t="s">
        <v>436</v>
      </c>
      <c r="N189" t="s">
        <v>118</v>
      </c>
      <c r="O189">
        <v>356</v>
      </c>
      <c r="P189" s="150">
        <v>8.0000000000000004E-4</v>
      </c>
      <c r="Q189">
        <v>0.08</v>
      </c>
      <c r="S189" t="str">
        <f t="shared" si="15"/>
        <v/>
      </c>
      <c r="T189" t="str">
        <f t="shared" si="16"/>
        <v/>
      </c>
      <c r="U189" t="str">
        <f t="shared" si="17"/>
        <v/>
      </c>
      <c r="V189" t="str">
        <f t="shared" si="18"/>
        <v/>
      </c>
      <c r="W189" t="str">
        <f t="shared" si="19"/>
        <v/>
      </c>
      <c r="X189" t="str">
        <f t="shared" si="20"/>
        <v/>
      </c>
      <c r="Y189" t="str">
        <f t="shared" si="21"/>
        <v/>
      </c>
    </row>
    <row r="190" spans="1:25" x14ac:dyDescent="0.35">
      <c r="A190" t="s">
        <v>180</v>
      </c>
      <c r="B190" t="s">
        <v>360</v>
      </c>
      <c r="C190" t="s">
        <v>437</v>
      </c>
      <c r="D190" t="s">
        <v>103</v>
      </c>
      <c r="E190" t="s">
        <v>138</v>
      </c>
      <c r="F190">
        <v>2763</v>
      </c>
      <c r="G190" s="145">
        <v>7.5200000000000003E-2</v>
      </c>
      <c r="H190">
        <v>7.52</v>
      </c>
      <c r="K190" t="s">
        <v>180</v>
      </c>
      <c r="L190" t="s">
        <v>360</v>
      </c>
      <c r="M190" t="s">
        <v>437</v>
      </c>
      <c r="N190" t="s">
        <v>103</v>
      </c>
      <c r="O190">
        <v>2763</v>
      </c>
      <c r="P190" s="150">
        <v>7.5200000000000003E-2</v>
      </c>
      <c r="Q190">
        <v>7.52</v>
      </c>
      <c r="S190" t="str">
        <f t="shared" si="15"/>
        <v/>
      </c>
      <c r="T190" t="str">
        <f t="shared" si="16"/>
        <v/>
      </c>
      <c r="U190" t="str">
        <f t="shared" si="17"/>
        <v/>
      </c>
      <c r="V190" t="str">
        <f t="shared" si="18"/>
        <v/>
      </c>
      <c r="W190" t="str">
        <f t="shared" si="19"/>
        <v/>
      </c>
      <c r="X190" t="str">
        <f t="shared" si="20"/>
        <v/>
      </c>
      <c r="Y190" t="str">
        <f t="shared" si="21"/>
        <v/>
      </c>
    </row>
    <row r="191" spans="1:25" x14ac:dyDescent="0.35">
      <c r="A191" t="s">
        <v>175</v>
      </c>
      <c r="B191" t="s">
        <v>295</v>
      </c>
      <c r="C191" t="s">
        <v>438</v>
      </c>
      <c r="D191" t="s">
        <v>86</v>
      </c>
      <c r="E191" t="s">
        <v>86</v>
      </c>
      <c r="F191">
        <v>121</v>
      </c>
      <c r="G191" s="145">
        <v>2.9999999999999997E-4</v>
      </c>
      <c r="H191">
        <v>0.03</v>
      </c>
      <c r="K191" t="s">
        <v>175</v>
      </c>
      <c r="L191" t="s">
        <v>295</v>
      </c>
      <c r="M191" t="s">
        <v>438</v>
      </c>
      <c r="N191" t="s">
        <v>86</v>
      </c>
      <c r="O191">
        <v>121</v>
      </c>
      <c r="P191" s="150">
        <v>2.9999999999999997E-4</v>
      </c>
      <c r="Q191">
        <v>0.03</v>
      </c>
      <c r="S191" t="str">
        <f t="shared" si="15"/>
        <v/>
      </c>
      <c r="T191" t="str">
        <f t="shared" si="16"/>
        <v/>
      </c>
      <c r="U191" t="str">
        <f t="shared" si="17"/>
        <v/>
      </c>
      <c r="V191" t="str">
        <f t="shared" si="18"/>
        <v/>
      </c>
      <c r="W191" t="str">
        <f t="shared" si="19"/>
        <v/>
      </c>
      <c r="X191" t="str">
        <f t="shared" si="20"/>
        <v/>
      </c>
      <c r="Y191" t="str">
        <f t="shared" si="21"/>
        <v/>
      </c>
    </row>
    <row r="192" spans="1:25" x14ac:dyDescent="0.35">
      <c r="A192" t="s">
        <v>180</v>
      </c>
      <c r="B192" t="s">
        <v>352</v>
      </c>
      <c r="C192" t="s">
        <v>439</v>
      </c>
      <c r="D192" t="s">
        <v>91</v>
      </c>
      <c r="E192" t="s">
        <v>90</v>
      </c>
      <c r="F192">
        <v>12003</v>
      </c>
      <c r="G192" s="145">
        <v>0.28589999999999999</v>
      </c>
      <c r="H192">
        <v>28.59</v>
      </c>
      <c r="K192" t="s">
        <v>180</v>
      </c>
      <c r="L192" t="s">
        <v>352</v>
      </c>
      <c r="M192" t="s">
        <v>439</v>
      </c>
      <c r="N192" t="s">
        <v>91</v>
      </c>
      <c r="O192">
        <v>12003</v>
      </c>
      <c r="P192" s="150">
        <v>0.28589999999999999</v>
      </c>
      <c r="Q192">
        <v>28.59</v>
      </c>
      <c r="R192" t="s">
        <v>187</v>
      </c>
      <c r="S192" t="str">
        <f t="shared" si="15"/>
        <v/>
      </c>
      <c r="T192" t="str">
        <f t="shared" si="16"/>
        <v/>
      </c>
      <c r="U192" t="str">
        <f t="shared" si="17"/>
        <v/>
      </c>
      <c r="V192" t="str">
        <f t="shared" si="18"/>
        <v/>
      </c>
      <c r="W192" t="str">
        <f t="shared" si="19"/>
        <v/>
      </c>
      <c r="X192" t="str">
        <f t="shared" si="20"/>
        <v/>
      </c>
      <c r="Y192" t="str">
        <f t="shared" si="21"/>
        <v/>
      </c>
    </row>
    <row r="193" spans="1:25" x14ac:dyDescent="0.35">
      <c r="A193" t="s">
        <v>180</v>
      </c>
      <c r="B193" t="s">
        <v>440</v>
      </c>
      <c r="C193" t="s">
        <v>441</v>
      </c>
      <c r="F193">
        <v>1552</v>
      </c>
      <c r="G193" s="145">
        <v>4.4699999999999997E-2</v>
      </c>
      <c r="H193">
        <v>4.47</v>
      </c>
      <c r="K193" t="s">
        <v>180</v>
      </c>
      <c r="L193" t="s">
        <v>440</v>
      </c>
      <c r="M193" t="s">
        <v>441</v>
      </c>
      <c r="O193">
        <v>1552</v>
      </c>
      <c r="P193" s="150">
        <v>4.4699999999999997E-2</v>
      </c>
      <c r="Q193">
        <v>4.47</v>
      </c>
      <c r="S193" t="str">
        <f t="shared" si="15"/>
        <v/>
      </c>
      <c r="T193" t="str">
        <f t="shared" si="16"/>
        <v/>
      </c>
      <c r="U193" t="str">
        <f t="shared" si="17"/>
        <v/>
      </c>
      <c r="V193" t="str">
        <f t="shared" si="18"/>
        <v/>
      </c>
      <c r="W193" t="str">
        <f t="shared" si="19"/>
        <v/>
      </c>
      <c r="X193" t="str">
        <f t="shared" si="20"/>
        <v/>
      </c>
      <c r="Y193" t="str">
        <f t="shared" si="21"/>
        <v/>
      </c>
    </row>
    <row r="194" spans="1:25" x14ac:dyDescent="0.35">
      <c r="A194" t="s">
        <v>180</v>
      </c>
      <c r="B194" t="s">
        <v>346</v>
      </c>
      <c r="C194" t="s">
        <v>442</v>
      </c>
      <c r="D194" t="s">
        <v>103</v>
      </c>
      <c r="E194" t="s">
        <v>138</v>
      </c>
      <c r="F194">
        <v>2629</v>
      </c>
      <c r="G194" s="145">
        <v>6.8500000000000005E-2</v>
      </c>
      <c r="H194">
        <v>6.85</v>
      </c>
      <c r="K194" t="s">
        <v>180</v>
      </c>
      <c r="L194" t="s">
        <v>346</v>
      </c>
      <c r="M194" t="s">
        <v>442</v>
      </c>
      <c r="N194" t="s">
        <v>103</v>
      </c>
      <c r="O194">
        <v>2629</v>
      </c>
      <c r="P194" s="150">
        <v>6.8500000000000005E-2</v>
      </c>
      <c r="Q194">
        <v>6.85</v>
      </c>
      <c r="R194" t="s">
        <v>187</v>
      </c>
      <c r="S194" t="str">
        <f t="shared" ref="S194:S257" si="22">IF(A194=K194,"","error")</f>
        <v/>
      </c>
      <c r="T194" t="str">
        <f t="shared" ref="T194:T257" si="23">IF(B194=L194,"","error")</f>
        <v/>
      </c>
      <c r="U194" t="str">
        <f t="shared" ref="U194:U257" si="24">IF(C194=M194,"","error")</f>
        <v/>
      </c>
      <c r="V194" t="str">
        <f t="shared" ref="V194:V257" si="25">IF(D194=N194,"","error")</f>
        <v/>
      </c>
      <c r="W194" t="str">
        <f t="shared" si="19"/>
        <v/>
      </c>
      <c r="X194" t="str">
        <f t="shared" si="20"/>
        <v/>
      </c>
      <c r="Y194" t="str">
        <f t="shared" si="21"/>
        <v/>
      </c>
    </row>
    <row r="195" spans="1:25" x14ac:dyDescent="0.35">
      <c r="A195" t="s">
        <v>180</v>
      </c>
      <c r="B195" t="s">
        <v>309</v>
      </c>
      <c r="C195" t="s">
        <v>443</v>
      </c>
      <c r="D195" t="s">
        <v>103</v>
      </c>
      <c r="E195" t="s">
        <v>138</v>
      </c>
      <c r="F195">
        <v>2522</v>
      </c>
      <c r="G195" s="145">
        <v>6.5299999999999997E-2</v>
      </c>
      <c r="H195">
        <v>6.53</v>
      </c>
      <c r="K195" t="s">
        <v>180</v>
      </c>
      <c r="L195" t="s">
        <v>309</v>
      </c>
      <c r="M195" t="s">
        <v>443</v>
      </c>
      <c r="N195" t="s">
        <v>103</v>
      </c>
      <c r="O195">
        <v>2522</v>
      </c>
      <c r="P195" s="150">
        <v>6.5299999999999997E-2</v>
      </c>
      <c r="Q195">
        <v>6.53</v>
      </c>
      <c r="R195" t="s">
        <v>187</v>
      </c>
      <c r="S195" t="str">
        <f t="shared" si="22"/>
        <v/>
      </c>
      <c r="T195" t="str">
        <f t="shared" si="23"/>
        <v/>
      </c>
      <c r="U195" t="str">
        <f t="shared" si="24"/>
        <v/>
      </c>
      <c r="V195" t="str">
        <f t="shared" si="25"/>
        <v/>
      </c>
      <c r="W195" t="str">
        <f t="shared" ref="W195:W258" si="26">IF(F195=O195,"","error")</f>
        <v/>
      </c>
      <c r="X195" t="str">
        <f t="shared" ref="X195:X258" si="27">IF(G195=P195,"","error")</f>
        <v/>
      </c>
      <c r="Y195" t="str">
        <f t="shared" ref="Y195:Y258" si="28">IF(H195=Q195,"","error")</f>
        <v/>
      </c>
    </row>
    <row r="196" spans="1:25" x14ac:dyDescent="0.35">
      <c r="A196" t="s">
        <v>180</v>
      </c>
      <c r="B196" t="s">
        <v>202</v>
      </c>
      <c r="C196" t="s">
        <v>444</v>
      </c>
      <c r="D196" t="s">
        <v>107</v>
      </c>
      <c r="E196" t="s">
        <v>106</v>
      </c>
      <c r="F196">
        <v>1969</v>
      </c>
      <c r="G196" s="145">
        <v>4.48E-2</v>
      </c>
      <c r="H196">
        <v>4.4800000000000004</v>
      </c>
      <c r="K196" t="s">
        <v>180</v>
      </c>
      <c r="L196" t="s">
        <v>202</v>
      </c>
      <c r="M196" t="s">
        <v>444</v>
      </c>
      <c r="N196" t="s">
        <v>107</v>
      </c>
      <c r="O196">
        <v>1969</v>
      </c>
      <c r="P196" s="150">
        <v>4.48E-2</v>
      </c>
      <c r="Q196">
        <v>4.4800000000000004</v>
      </c>
      <c r="S196" t="str">
        <f t="shared" si="22"/>
        <v/>
      </c>
      <c r="T196" t="str">
        <f t="shared" si="23"/>
        <v/>
      </c>
      <c r="U196" t="str">
        <f t="shared" si="24"/>
        <v/>
      </c>
      <c r="V196" t="str">
        <f t="shared" si="25"/>
        <v/>
      </c>
      <c r="W196" t="str">
        <f t="shared" si="26"/>
        <v/>
      </c>
      <c r="X196" t="str">
        <f t="shared" si="27"/>
        <v/>
      </c>
      <c r="Y196" t="str">
        <f t="shared" si="28"/>
        <v/>
      </c>
    </row>
    <row r="197" spans="1:25" x14ac:dyDescent="0.35">
      <c r="A197" t="s">
        <v>175</v>
      </c>
      <c r="B197" t="s">
        <v>212</v>
      </c>
      <c r="C197" t="s">
        <v>445</v>
      </c>
      <c r="D197" s="148"/>
      <c r="F197">
        <v>6237</v>
      </c>
      <c r="G197" s="145">
        <v>1.35E-2</v>
      </c>
      <c r="H197">
        <v>1.35</v>
      </c>
      <c r="K197" t="s">
        <v>175</v>
      </c>
      <c r="L197" t="s">
        <v>212</v>
      </c>
      <c r="M197" t="s">
        <v>445</v>
      </c>
      <c r="N197" t="s">
        <v>98</v>
      </c>
      <c r="O197">
        <v>6237</v>
      </c>
      <c r="P197" s="150">
        <v>1.35E-2</v>
      </c>
      <c r="Q197">
        <v>1.35</v>
      </c>
      <c r="R197" t="s">
        <v>187</v>
      </c>
      <c r="S197" t="str">
        <f t="shared" si="22"/>
        <v/>
      </c>
      <c r="T197" t="str">
        <f t="shared" si="23"/>
        <v/>
      </c>
      <c r="U197" t="str">
        <f t="shared" si="24"/>
        <v/>
      </c>
      <c r="V197" t="str">
        <f t="shared" si="25"/>
        <v>error</v>
      </c>
      <c r="W197" t="str">
        <f t="shared" si="26"/>
        <v/>
      </c>
      <c r="X197" t="str">
        <f t="shared" si="27"/>
        <v/>
      </c>
      <c r="Y197" t="str">
        <f t="shared" si="28"/>
        <v/>
      </c>
    </row>
    <row r="198" spans="1:25" x14ac:dyDescent="0.35">
      <c r="A198" t="s">
        <v>175</v>
      </c>
      <c r="B198" t="s">
        <v>176</v>
      </c>
      <c r="C198" t="s">
        <v>446</v>
      </c>
      <c r="D198" t="s">
        <v>118</v>
      </c>
      <c r="E198" t="s">
        <v>117</v>
      </c>
      <c r="F198">
        <v>250</v>
      </c>
      <c r="G198" s="145">
        <v>5.0000000000000001E-4</v>
      </c>
      <c r="H198">
        <v>0.05</v>
      </c>
      <c r="K198" t="s">
        <v>175</v>
      </c>
      <c r="L198" t="s">
        <v>176</v>
      </c>
      <c r="M198" t="s">
        <v>446</v>
      </c>
      <c r="N198" t="s">
        <v>118</v>
      </c>
      <c r="O198">
        <v>250</v>
      </c>
      <c r="P198" s="150">
        <v>5.0000000000000001E-4</v>
      </c>
      <c r="Q198">
        <v>0.05</v>
      </c>
      <c r="S198" t="str">
        <f t="shared" si="22"/>
        <v/>
      </c>
      <c r="T198" t="str">
        <f t="shared" si="23"/>
        <v/>
      </c>
      <c r="U198" t="str">
        <f t="shared" si="24"/>
        <v/>
      </c>
      <c r="V198" t="str">
        <f t="shared" si="25"/>
        <v/>
      </c>
      <c r="W198" t="str">
        <f t="shared" si="26"/>
        <v/>
      </c>
      <c r="X198" t="str">
        <f t="shared" si="27"/>
        <v/>
      </c>
      <c r="Y198" t="str">
        <f t="shared" si="28"/>
        <v/>
      </c>
    </row>
    <row r="199" spans="1:25" x14ac:dyDescent="0.35">
      <c r="A199" t="s">
        <v>180</v>
      </c>
      <c r="B199" t="s">
        <v>232</v>
      </c>
      <c r="C199" t="s">
        <v>447</v>
      </c>
      <c r="D199" t="s">
        <v>118</v>
      </c>
      <c r="E199" t="s">
        <v>117</v>
      </c>
      <c r="F199">
        <v>9559</v>
      </c>
      <c r="G199" s="145">
        <v>0.2412</v>
      </c>
      <c r="H199">
        <v>24.12</v>
      </c>
      <c r="K199" t="s">
        <v>180</v>
      </c>
      <c r="L199" t="s">
        <v>232</v>
      </c>
      <c r="M199" t="s">
        <v>447</v>
      </c>
      <c r="N199" t="s">
        <v>118</v>
      </c>
      <c r="O199">
        <v>9559</v>
      </c>
      <c r="P199" s="150">
        <v>0.2412</v>
      </c>
      <c r="Q199">
        <v>24.12</v>
      </c>
      <c r="R199" t="s">
        <v>187</v>
      </c>
      <c r="S199" t="str">
        <f t="shared" si="22"/>
        <v/>
      </c>
      <c r="T199" t="str">
        <f t="shared" si="23"/>
        <v/>
      </c>
      <c r="U199" t="str">
        <f t="shared" si="24"/>
        <v/>
      </c>
      <c r="V199" t="str">
        <f t="shared" si="25"/>
        <v/>
      </c>
      <c r="W199" t="str">
        <f t="shared" si="26"/>
        <v/>
      </c>
      <c r="X199" t="str">
        <f t="shared" si="27"/>
        <v/>
      </c>
      <c r="Y199" t="str">
        <f t="shared" si="28"/>
        <v/>
      </c>
    </row>
    <row r="200" spans="1:25" x14ac:dyDescent="0.35">
      <c r="A200" t="s">
        <v>180</v>
      </c>
      <c r="B200" t="s">
        <v>299</v>
      </c>
      <c r="C200" t="s">
        <v>448</v>
      </c>
      <c r="D200" s="148"/>
      <c r="F200">
        <v>892</v>
      </c>
      <c r="G200" s="145">
        <v>2.2200000000000001E-2</v>
      </c>
      <c r="H200">
        <v>2.2200000000000002</v>
      </c>
      <c r="K200" t="s">
        <v>180</v>
      </c>
      <c r="L200" t="s">
        <v>299</v>
      </c>
      <c r="M200" t="s">
        <v>448</v>
      </c>
      <c r="N200" t="s">
        <v>92</v>
      </c>
      <c r="O200">
        <v>892</v>
      </c>
      <c r="P200" s="150">
        <v>2.2200000000000001E-2</v>
      </c>
      <c r="Q200">
        <v>2.2200000000000002</v>
      </c>
      <c r="R200" t="s">
        <v>187</v>
      </c>
      <c r="S200" t="str">
        <f t="shared" si="22"/>
        <v/>
      </c>
      <c r="T200" t="str">
        <f t="shared" si="23"/>
        <v/>
      </c>
      <c r="U200" t="str">
        <f t="shared" si="24"/>
        <v/>
      </c>
      <c r="V200" t="str">
        <f t="shared" si="25"/>
        <v>error</v>
      </c>
      <c r="W200" t="str">
        <f t="shared" si="26"/>
        <v/>
      </c>
      <c r="X200" t="str">
        <f t="shared" si="27"/>
        <v/>
      </c>
      <c r="Y200" t="str">
        <f t="shared" si="28"/>
        <v/>
      </c>
    </row>
    <row r="201" spans="1:25" x14ac:dyDescent="0.35">
      <c r="A201" t="s">
        <v>180</v>
      </c>
      <c r="B201" t="s">
        <v>449</v>
      </c>
      <c r="C201" t="s">
        <v>450</v>
      </c>
      <c r="D201" t="s">
        <v>91</v>
      </c>
      <c r="E201" t="s">
        <v>90</v>
      </c>
      <c r="F201">
        <v>19202</v>
      </c>
      <c r="G201" s="145">
        <v>0.53569999999999995</v>
      </c>
      <c r="H201">
        <v>53.57</v>
      </c>
      <c r="I201" t="s">
        <v>187</v>
      </c>
      <c r="K201" t="s">
        <v>180</v>
      </c>
      <c r="L201" t="s">
        <v>449</v>
      </c>
      <c r="M201" t="s">
        <v>450</v>
      </c>
      <c r="N201" t="s">
        <v>91</v>
      </c>
      <c r="O201">
        <v>19202</v>
      </c>
      <c r="P201" s="150">
        <v>0.53569999999999995</v>
      </c>
      <c r="Q201">
        <v>53.57</v>
      </c>
      <c r="R201" t="s">
        <v>187</v>
      </c>
      <c r="S201" t="str">
        <f t="shared" si="22"/>
        <v/>
      </c>
      <c r="T201" t="str">
        <f t="shared" si="23"/>
        <v/>
      </c>
      <c r="U201" t="str">
        <f t="shared" si="24"/>
        <v/>
      </c>
      <c r="V201" t="str">
        <f t="shared" si="25"/>
        <v/>
      </c>
      <c r="W201" t="str">
        <f t="shared" si="26"/>
        <v/>
      </c>
      <c r="X201" t="str">
        <f t="shared" si="27"/>
        <v/>
      </c>
      <c r="Y201" t="str">
        <f t="shared" si="28"/>
        <v/>
      </c>
    </row>
    <row r="202" spans="1:25" x14ac:dyDescent="0.35">
      <c r="A202" t="s">
        <v>180</v>
      </c>
      <c r="B202" t="s">
        <v>451</v>
      </c>
      <c r="C202" t="s">
        <v>452</v>
      </c>
      <c r="D202" t="s">
        <v>86</v>
      </c>
      <c r="E202" t="s">
        <v>86</v>
      </c>
      <c r="F202">
        <v>3180</v>
      </c>
      <c r="G202" s="145">
        <v>7.5399999999999995E-2</v>
      </c>
      <c r="H202">
        <v>7.54</v>
      </c>
      <c r="K202" t="s">
        <v>180</v>
      </c>
      <c r="L202" t="s">
        <v>451</v>
      </c>
      <c r="M202" t="s">
        <v>452</v>
      </c>
      <c r="N202" t="s">
        <v>86</v>
      </c>
      <c r="O202">
        <v>3180</v>
      </c>
      <c r="P202" s="150">
        <v>7.5399999999999995E-2</v>
      </c>
      <c r="Q202">
        <v>7.54</v>
      </c>
      <c r="S202" t="str">
        <f t="shared" si="22"/>
        <v/>
      </c>
      <c r="T202" t="str">
        <f t="shared" si="23"/>
        <v/>
      </c>
      <c r="U202" t="str">
        <f t="shared" si="24"/>
        <v/>
      </c>
      <c r="V202" t="str">
        <f t="shared" si="25"/>
        <v/>
      </c>
      <c r="W202" t="str">
        <f t="shared" si="26"/>
        <v/>
      </c>
      <c r="X202" t="str">
        <f t="shared" si="27"/>
        <v/>
      </c>
      <c r="Y202" t="str">
        <f t="shared" si="28"/>
        <v/>
      </c>
    </row>
    <row r="203" spans="1:25" x14ac:dyDescent="0.35">
      <c r="A203" t="s">
        <v>175</v>
      </c>
      <c r="B203" t="s">
        <v>176</v>
      </c>
      <c r="C203" t="s">
        <v>453</v>
      </c>
      <c r="D203" t="s">
        <v>133</v>
      </c>
      <c r="E203" t="s">
        <v>132</v>
      </c>
      <c r="F203">
        <v>3366</v>
      </c>
      <c r="G203" s="145">
        <v>7.3000000000000001E-3</v>
      </c>
      <c r="H203">
        <v>0.73</v>
      </c>
      <c r="K203" t="s">
        <v>175</v>
      </c>
      <c r="L203" t="s">
        <v>176</v>
      </c>
      <c r="M203" t="s">
        <v>453</v>
      </c>
      <c r="N203" t="s">
        <v>133</v>
      </c>
      <c r="O203">
        <v>3366</v>
      </c>
      <c r="P203" s="150">
        <v>7.3000000000000001E-3</v>
      </c>
      <c r="Q203">
        <v>0.73</v>
      </c>
      <c r="S203" t="str">
        <f t="shared" si="22"/>
        <v/>
      </c>
      <c r="T203" t="str">
        <f t="shared" si="23"/>
        <v/>
      </c>
      <c r="U203" t="str">
        <f t="shared" si="24"/>
        <v/>
      </c>
      <c r="V203" t="str">
        <f t="shared" si="25"/>
        <v/>
      </c>
      <c r="W203" t="str">
        <f t="shared" si="26"/>
        <v/>
      </c>
      <c r="X203" t="str">
        <f t="shared" si="27"/>
        <v/>
      </c>
      <c r="Y203" t="str">
        <f t="shared" si="28"/>
        <v/>
      </c>
    </row>
    <row r="204" spans="1:25" x14ac:dyDescent="0.35">
      <c r="A204" t="s">
        <v>175</v>
      </c>
      <c r="B204" t="s">
        <v>214</v>
      </c>
      <c r="C204" t="s">
        <v>454</v>
      </c>
      <c r="D204" t="s">
        <v>102</v>
      </c>
      <c r="E204" t="s">
        <v>102</v>
      </c>
      <c r="F204">
        <v>107</v>
      </c>
      <c r="G204" s="145">
        <v>2.0000000000000001E-4</v>
      </c>
      <c r="H204">
        <v>0.02</v>
      </c>
      <c r="K204" t="s">
        <v>175</v>
      </c>
      <c r="L204" t="s">
        <v>214</v>
      </c>
      <c r="M204" t="s">
        <v>454</v>
      </c>
      <c r="N204" t="s">
        <v>102</v>
      </c>
      <c r="O204">
        <v>107</v>
      </c>
      <c r="P204" s="150">
        <v>2.0000000000000001E-4</v>
      </c>
      <c r="Q204">
        <v>0.02</v>
      </c>
      <c r="S204" t="str">
        <f t="shared" si="22"/>
        <v/>
      </c>
      <c r="T204" t="str">
        <f t="shared" si="23"/>
        <v/>
      </c>
      <c r="U204" t="str">
        <f t="shared" si="24"/>
        <v/>
      </c>
      <c r="V204" t="str">
        <f t="shared" si="25"/>
        <v/>
      </c>
      <c r="W204" t="str">
        <f t="shared" si="26"/>
        <v/>
      </c>
      <c r="X204" t="str">
        <f t="shared" si="27"/>
        <v/>
      </c>
      <c r="Y204" t="str">
        <f t="shared" si="28"/>
        <v/>
      </c>
    </row>
    <row r="205" spans="1:25" x14ac:dyDescent="0.35">
      <c r="A205" t="s">
        <v>180</v>
      </c>
      <c r="B205" t="s">
        <v>257</v>
      </c>
      <c r="C205" t="s">
        <v>455</v>
      </c>
      <c r="D205" t="s">
        <v>91</v>
      </c>
      <c r="E205" t="s">
        <v>90</v>
      </c>
      <c r="F205">
        <v>18790</v>
      </c>
      <c r="G205" s="145">
        <v>0.50119999999999998</v>
      </c>
      <c r="H205">
        <v>50.12</v>
      </c>
      <c r="I205" t="s">
        <v>187</v>
      </c>
      <c r="K205" t="s">
        <v>180</v>
      </c>
      <c r="L205" t="s">
        <v>257</v>
      </c>
      <c r="M205" t="s">
        <v>455</v>
      </c>
      <c r="N205" t="s">
        <v>91</v>
      </c>
      <c r="O205">
        <v>18790</v>
      </c>
      <c r="P205" s="150">
        <v>0.50119999999999998</v>
      </c>
      <c r="Q205">
        <v>50.12</v>
      </c>
      <c r="R205" t="s">
        <v>187</v>
      </c>
      <c r="S205" t="str">
        <f t="shared" si="22"/>
        <v/>
      </c>
      <c r="T205" t="str">
        <f t="shared" si="23"/>
        <v/>
      </c>
      <c r="U205" t="str">
        <f t="shared" si="24"/>
        <v/>
      </c>
      <c r="V205" t="str">
        <f t="shared" si="25"/>
        <v/>
      </c>
      <c r="W205" t="str">
        <f t="shared" si="26"/>
        <v/>
      </c>
      <c r="X205" t="str">
        <f t="shared" si="27"/>
        <v/>
      </c>
      <c r="Y205" t="str">
        <f t="shared" si="28"/>
        <v/>
      </c>
    </row>
    <row r="206" spans="1:25" x14ac:dyDescent="0.35">
      <c r="A206" t="s">
        <v>180</v>
      </c>
      <c r="B206" t="s">
        <v>456</v>
      </c>
      <c r="C206" t="s">
        <v>457</v>
      </c>
      <c r="D206" t="s">
        <v>147</v>
      </c>
      <c r="E206" t="s">
        <v>147</v>
      </c>
      <c r="F206">
        <v>1612</v>
      </c>
      <c r="G206" s="145">
        <v>3.3599999999999998E-2</v>
      </c>
      <c r="H206">
        <v>3.36</v>
      </c>
      <c r="K206" t="s">
        <v>180</v>
      </c>
      <c r="L206" t="s">
        <v>456</v>
      </c>
      <c r="M206" t="s">
        <v>457</v>
      </c>
      <c r="N206" t="s">
        <v>147</v>
      </c>
      <c r="O206">
        <v>1612</v>
      </c>
      <c r="P206" s="150">
        <v>3.3599999999999998E-2</v>
      </c>
      <c r="Q206">
        <v>3.36</v>
      </c>
      <c r="R206" t="s">
        <v>187</v>
      </c>
      <c r="S206" t="str">
        <f t="shared" si="22"/>
        <v/>
      </c>
      <c r="T206" t="str">
        <f t="shared" si="23"/>
        <v/>
      </c>
      <c r="U206" t="str">
        <f t="shared" si="24"/>
        <v/>
      </c>
      <c r="V206" t="str">
        <f t="shared" si="25"/>
        <v/>
      </c>
      <c r="W206" t="str">
        <f t="shared" si="26"/>
        <v/>
      </c>
      <c r="X206" t="str">
        <f t="shared" si="27"/>
        <v/>
      </c>
      <c r="Y206" t="str">
        <f t="shared" si="28"/>
        <v/>
      </c>
    </row>
    <row r="207" spans="1:25" x14ac:dyDescent="0.35">
      <c r="A207" t="s">
        <v>175</v>
      </c>
      <c r="B207" t="s">
        <v>295</v>
      </c>
      <c r="C207" t="s">
        <v>458</v>
      </c>
      <c r="D207" t="s">
        <v>91</v>
      </c>
      <c r="E207" t="s">
        <v>90</v>
      </c>
      <c r="F207">
        <v>1358</v>
      </c>
      <c r="G207" s="145">
        <v>3.0000000000000001E-3</v>
      </c>
      <c r="H207">
        <v>0.3</v>
      </c>
      <c r="K207" t="s">
        <v>175</v>
      </c>
      <c r="L207" t="s">
        <v>295</v>
      </c>
      <c r="M207" t="s">
        <v>458</v>
      </c>
      <c r="N207" t="s">
        <v>91</v>
      </c>
      <c r="O207">
        <v>1358</v>
      </c>
      <c r="P207" s="150">
        <v>3.0000000000000001E-3</v>
      </c>
      <c r="Q207">
        <v>0.3</v>
      </c>
      <c r="S207" t="str">
        <f t="shared" si="22"/>
        <v/>
      </c>
      <c r="T207" t="str">
        <f t="shared" si="23"/>
        <v/>
      </c>
      <c r="U207" t="str">
        <f t="shared" si="24"/>
        <v/>
      </c>
      <c r="V207" t="str">
        <f t="shared" si="25"/>
        <v/>
      </c>
      <c r="W207" t="str">
        <f t="shared" si="26"/>
        <v/>
      </c>
      <c r="X207" t="str">
        <f t="shared" si="27"/>
        <v/>
      </c>
      <c r="Y207" t="str">
        <f t="shared" si="28"/>
        <v/>
      </c>
    </row>
    <row r="208" spans="1:25" x14ac:dyDescent="0.35">
      <c r="A208" t="s">
        <v>180</v>
      </c>
      <c r="B208" t="s">
        <v>313</v>
      </c>
      <c r="C208" t="s">
        <v>459</v>
      </c>
      <c r="D208" s="148"/>
      <c r="F208">
        <v>3352</v>
      </c>
      <c r="G208" s="145">
        <v>8.1600000000000006E-2</v>
      </c>
      <c r="H208" s="147">
        <v>8.16</v>
      </c>
      <c r="K208" t="s">
        <v>180</v>
      </c>
      <c r="L208" t="s">
        <v>313</v>
      </c>
      <c r="M208" t="s">
        <v>459</v>
      </c>
      <c r="N208" t="s">
        <v>98</v>
      </c>
      <c r="O208">
        <v>3352</v>
      </c>
      <c r="P208" s="150">
        <v>8.1600000000000006E-2</v>
      </c>
      <c r="Q208">
        <v>8.16</v>
      </c>
      <c r="S208" t="str">
        <f t="shared" si="22"/>
        <v/>
      </c>
      <c r="T208" t="str">
        <f t="shared" si="23"/>
        <v/>
      </c>
      <c r="U208" t="str">
        <f t="shared" si="24"/>
        <v/>
      </c>
      <c r="V208" t="str">
        <f t="shared" si="25"/>
        <v>error</v>
      </c>
      <c r="W208" t="str">
        <f t="shared" si="26"/>
        <v/>
      </c>
      <c r="X208" t="str">
        <f t="shared" si="27"/>
        <v/>
      </c>
      <c r="Y208" t="str">
        <f t="shared" si="28"/>
        <v/>
      </c>
    </row>
    <row r="209" spans="1:25" x14ac:dyDescent="0.35">
      <c r="A209" t="s">
        <v>180</v>
      </c>
      <c r="B209" t="s">
        <v>460</v>
      </c>
      <c r="C209" t="s">
        <v>461</v>
      </c>
      <c r="D209" t="s">
        <v>118</v>
      </c>
      <c r="E209" t="s">
        <v>117</v>
      </c>
      <c r="F209">
        <v>5321</v>
      </c>
      <c r="G209" s="145">
        <v>0.1648</v>
      </c>
      <c r="H209">
        <v>16.48</v>
      </c>
      <c r="K209" t="s">
        <v>180</v>
      </c>
      <c r="L209" t="s">
        <v>460</v>
      </c>
      <c r="M209" t="s">
        <v>461</v>
      </c>
      <c r="N209" t="s">
        <v>118</v>
      </c>
      <c r="O209">
        <v>5321</v>
      </c>
      <c r="P209" s="150">
        <v>0.1648</v>
      </c>
      <c r="Q209">
        <v>16.48</v>
      </c>
      <c r="R209" t="s">
        <v>187</v>
      </c>
      <c r="S209" t="str">
        <f t="shared" si="22"/>
        <v/>
      </c>
      <c r="T209" t="str">
        <f t="shared" si="23"/>
        <v/>
      </c>
      <c r="U209" t="str">
        <f t="shared" si="24"/>
        <v/>
      </c>
      <c r="V209" t="str">
        <f t="shared" si="25"/>
        <v/>
      </c>
      <c r="W209" t="str">
        <f t="shared" si="26"/>
        <v/>
      </c>
      <c r="X209" t="str">
        <f t="shared" si="27"/>
        <v/>
      </c>
      <c r="Y209" t="str">
        <f t="shared" si="28"/>
        <v/>
      </c>
    </row>
    <row r="210" spans="1:25" x14ac:dyDescent="0.35">
      <c r="A210" t="s">
        <v>180</v>
      </c>
      <c r="B210" t="s">
        <v>222</v>
      </c>
      <c r="C210" t="s">
        <v>462</v>
      </c>
      <c r="D210" t="s">
        <v>91</v>
      </c>
      <c r="E210" t="s">
        <v>90</v>
      </c>
      <c r="F210">
        <v>7703</v>
      </c>
      <c r="G210" s="145">
        <v>0.20580000000000001</v>
      </c>
      <c r="H210">
        <v>20.58</v>
      </c>
      <c r="K210" t="s">
        <v>180</v>
      </c>
      <c r="L210" t="s">
        <v>222</v>
      </c>
      <c r="M210" t="s">
        <v>462</v>
      </c>
      <c r="N210" t="s">
        <v>91</v>
      </c>
      <c r="O210">
        <v>7703</v>
      </c>
      <c r="P210" s="150">
        <v>0.20580000000000001</v>
      </c>
      <c r="Q210">
        <v>20.58</v>
      </c>
      <c r="R210" t="s">
        <v>187</v>
      </c>
      <c r="S210" t="str">
        <f t="shared" si="22"/>
        <v/>
      </c>
      <c r="T210" t="str">
        <f t="shared" si="23"/>
        <v/>
      </c>
      <c r="U210" t="str">
        <f t="shared" si="24"/>
        <v/>
      </c>
      <c r="V210" t="str">
        <f t="shared" si="25"/>
        <v/>
      </c>
      <c r="W210" t="str">
        <f t="shared" si="26"/>
        <v/>
      </c>
      <c r="X210" t="str">
        <f t="shared" si="27"/>
        <v/>
      </c>
      <c r="Y210" t="str">
        <f t="shared" si="28"/>
        <v/>
      </c>
    </row>
    <row r="211" spans="1:25" x14ac:dyDescent="0.35">
      <c r="A211" t="s">
        <v>175</v>
      </c>
      <c r="B211" t="s">
        <v>295</v>
      </c>
      <c r="C211" t="s">
        <v>463</v>
      </c>
      <c r="D211" t="s">
        <v>118</v>
      </c>
      <c r="E211" t="s">
        <v>117</v>
      </c>
      <c r="F211">
        <v>408</v>
      </c>
      <c r="G211" s="145">
        <v>8.9999999999999998E-4</v>
      </c>
      <c r="H211">
        <v>0.09</v>
      </c>
      <c r="K211" t="s">
        <v>175</v>
      </c>
      <c r="L211" t="s">
        <v>295</v>
      </c>
      <c r="M211" t="s">
        <v>463</v>
      </c>
      <c r="N211" t="s">
        <v>118</v>
      </c>
      <c r="O211">
        <v>408</v>
      </c>
      <c r="P211" s="150">
        <v>8.9999999999999998E-4</v>
      </c>
      <c r="Q211">
        <v>0.09</v>
      </c>
      <c r="S211" t="str">
        <f t="shared" si="22"/>
        <v/>
      </c>
      <c r="T211" t="str">
        <f t="shared" si="23"/>
        <v/>
      </c>
      <c r="U211" t="str">
        <f t="shared" si="24"/>
        <v/>
      </c>
      <c r="V211" t="str">
        <f t="shared" si="25"/>
        <v/>
      </c>
      <c r="W211" t="str">
        <f t="shared" si="26"/>
        <v/>
      </c>
      <c r="X211" t="str">
        <f t="shared" si="27"/>
        <v/>
      </c>
      <c r="Y211" t="str">
        <f t="shared" si="28"/>
        <v/>
      </c>
    </row>
    <row r="212" spans="1:25" x14ac:dyDescent="0.35">
      <c r="A212" t="s">
        <v>175</v>
      </c>
      <c r="B212" t="s">
        <v>178</v>
      </c>
      <c r="C212" t="s">
        <v>464</v>
      </c>
      <c r="D212" t="s">
        <v>103</v>
      </c>
      <c r="E212" t="s">
        <v>138</v>
      </c>
      <c r="F212">
        <v>34957</v>
      </c>
      <c r="G212" s="145">
        <v>8.3500000000000005E-2</v>
      </c>
      <c r="H212">
        <v>8.35</v>
      </c>
      <c r="K212" t="s">
        <v>175</v>
      </c>
      <c r="L212" t="s">
        <v>178</v>
      </c>
      <c r="M212" t="s">
        <v>464</v>
      </c>
      <c r="N212" t="s">
        <v>103</v>
      </c>
      <c r="O212">
        <v>34957</v>
      </c>
      <c r="P212" s="150">
        <v>8.3500000000000005E-2</v>
      </c>
      <c r="Q212">
        <v>8.35</v>
      </c>
      <c r="R212" t="s">
        <v>187</v>
      </c>
      <c r="S212" t="str">
        <f t="shared" si="22"/>
        <v/>
      </c>
      <c r="T212" t="str">
        <f t="shared" si="23"/>
        <v/>
      </c>
      <c r="U212" t="str">
        <f t="shared" si="24"/>
        <v/>
      </c>
      <c r="V212" t="str">
        <f t="shared" si="25"/>
        <v/>
      </c>
      <c r="W212" t="str">
        <f t="shared" si="26"/>
        <v/>
      </c>
      <c r="X212" t="str">
        <f t="shared" si="27"/>
        <v/>
      </c>
      <c r="Y212" t="str">
        <f t="shared" si="28"/>
        <v/>
      </c>
    </row>
    <row r="213" spans="1:25" x14ac:dyDescent="0.35">
      <c r="A213" t="s">
        <v>180</v>
      </c>
      <c r="B213" t="s">
        <v>311</v>
      </c>
      <c r="C213" t="s">
        <v>465</v>
      </c>
      <c r="F213">
        <v>2113</v>
      </c>
      <c r="G213" s="145">
        <v>5.4600000000000003E-2</v>
      </c>
      <c r="H213">
        <v>5.46</v>
      </c>
      <c r="K213" t="s">
        <v>180</v>
      </c>
      <c r="L213" t="s">
        <v>311</v>
      </c>
      <c r="M213" t="s">
        <v>465</v>
      </c>
      <c r="O213">
        <v>2113</v>
      </c>
      <c r="P213" s="150">
        <v>5.4600000000000003E-2</v>
      </c>
      <c r="Q213">
        <v>5.46</v>
      </c>
      <c r="S213" t="str">
        <f t="shared" si="22"/>
        <v/>
      </c>
      <c r="T213" t="str">
        <f t="shared" si="23"/>
        <v/>
      </c>
      <c r="U213" t="str">
        <f t="shared" si="24"/>
        <v/>
      </c>
      <c r="V213" t="str">
        <f t="shared" si="25"/>
        <v/>
      </c>
      <c r="W213" t="str">
        <f t="shared" si="26"/>
        <v/>
      </c>
      <c r="X213" t="str">
        <f t="shared" si="27"/>
        <v/>
      </c>
      <c r="Y213" t="str">
        <f t="shared" si="28"/>
        <v/>
      </c>
    </row>
    <row r="214" spans="1:25" x14ac:dyDescent="0.35">
      <c r="A214" t="s">
        <v>180</v>
      </c>
      <c r="B214" t="s">
        <v>222</v>
      </c>
      <c r="C214" t="s">
        <v>466</v>
      </c>
      <c r="F214">
        <v>1013</v>
      </c>
      <c r="G214" s="145">
        <v>2.7099999999999999E-2</v>
      </c>
      <c r="H214">
        <v>2.71</v>
      </c>
      <c r="K214" t="s">
        <v>180</v>
      </c>
      <c r="L214" t="s">
        <v>222</v>
      </c>
      <c r="M214" t="s">
        <v>466</v>
      </c>
      <c r="O214">
        <v>1013</v>
      </c>
      <c r="P214" s="150">
        <v>2.7099999999999999E-2</v>
      </c>
      <c r="Q214">
        <v>2.71</v>
      </c>
      <c r="R214" t="s">
        <v>187</v>
      </c>
      <c r="S214" t="str">
        <f t="shared" si="22"/>
        <v/>
      </c>
      <c r="T214" t="str">
        <f t="shared" si="23"/>
        <v/>
      </c>
      <c r="U214" t="str">
        <f t="shared" si="24"/>
        <v/>
      </c>
      <c r="V214" t="str">
        <f t="shared" si="25"/>
        <v/>
      </c>
      <c r="W214" t="str">
        <f t="shared" si="26"/>
        <v/>
      </c>
      <c r="X214" t="str">
        <f t="shared" si="27"/>
        <v/>
      </c>
      <c r="Y214" t="str">
        <f t="shared" si="28"/>
        <v/>
      </c>
    </row>
    <row r="215" spans="1:25" x14ac:dyDescent="0.35">
      <c r="A215" t="s">
        <v>180</v>
      </c>
      <c r="B215" t="s">
        <v>380</v>
      </c>
      <c r="C215" t="s">
        <v>467</v>
      </c>
      <c r="F215">
        <v>467</v>
      </c>
      <c r="G215" s="145">
        <v>1.21E-2</v>
      </c>
      <c r="H215">
        <v>1.21</v>
      </c>
      <c r="K215" t="s">
        <v>180</v>
      </c>
      <c r="L215" t="s">
        <v>380</v>
      </c>
      <c r="M215" t="s">
        <v>467</v>
      </c>
      <c r="O215">
        <v>467</v>
      </c>
      <c r="P215" s="150">
        <v>1.21E-2</v>
      </c>
      <c r="Q215">
        <v>1.21</v>
      </c>
      <c r="R215" t="s">
        <v>187</v>
      </c>
      <c r="S215" t="str">
        <f t="shared" si="22"/>
        <v/>
      </c>
      <c r="T215" t="str">
        <f t="shared" si="23"/>
        <v/>
      </c>
      <c r="U215" t="str">
        <f t="shared" si="24"/>
        <v/>
      </c>
      <c r="V215" t="str">
        <f t="shared" si="25"/>
        <v/>
      </c>
      <c r="W215" t="str">
        <f t="shared" si="26"/>
        <v/>
      </c>
      <c r="X215" t="str">
        <f t="shared" si="27"/>
        <v/>
      </c>
      <c r="Y215" t="str">
        <f t="shared" si="28"/>
        <v/>
      </c>
    </row>
    <row r="216" spans="1:25" x14ac:dyDescent="0.35">
      <c r="A216" t="s">
        <v>175</v>
      </c>
      <c r="B216" t="s">
        <v>176</v>
      </c>
      <c r="C216" t="s">
        <v>468</v>
      </c>
      <c r="D216" s="148"/>
      <c r="F216">
        <v>19</v>
      </c>
      <c r="G216" s="145">
        <v>0</v>
      </c>
      <c r="H216">
        <v>0</v>
      </c>
      <c r="K216" t="s">
        <v>175</v>
      </c>
      <c r="L216" t="s">
        <v>176</v>
      </c>
      <c r="M216" t="s">
        <v>468</v>
      </c>
      <c r="N216" t="s">
        <v>134</v>
      </c>
      <c r="O216">
        <v>19</v>
      </c>
      <c r="P216" s="150">
        <v>0</v>
      </c>
      <c r="Q216">
        <v>0</v>
      </c>
      <c r="S216" t="str">
        <f t="shared" si="22"/>
        <v/>
      </c>
      <c r="T216" t="str">
        <f t="shared" si="23"/>
        <v/>
      </c>
      <c r="U216" t="str">
        <f t="shared" si="24"/>
        <v/>
      </c>
      <c r="V216" t="str">
        <f t="shared" si="25"/>
        <v>error</v>
      </c>
      <c r="W216" t="str">
        <f t="shared" si="26"/>
        <v/>
      </c>
      <c r="X216" t="str">
        <f t="shared" si="27"/>
        <v/>
      </c>
      <c r="Y216" t="str">
        <f t="shared" si="28"/>
        <v/>
      </c>
    </row>
    <row r="217" spans="1:25" x14ac:dyDescent="0.35">
      <c r="A217" t="s">
        <v>180</v>
      </c>
      <c r="B217" t="s">
        <v>469</v>
      </c>
      <c r="C217" t="s">
        <v>470</v>
      </c>
      <c r="D217" t="s">
        <v>91</v>
      </c>
      <c r="E217" t="s">
        <v>90</v>
      </c>
      <c r="F217">
        <v>16844</v>
      </c>
      <c r="G217" s="145">
        <v>0.45850000000000002</v>
      </c>
      <c r="H217">
        <v>45.85</v>
      </c>
      <c r="I217" t="s">
        <v>187</v>
      </c>
      <c r="K217" t="s">
        <v>180</v>
      </c>
      <c r="L217" t="s">
        <v>469</v>
      </c>
      <c r="M217" t="s">
        <v>470</v>
      </c>
      <c r="N217" t="s">
        <v>91</v>
      </c>
      <c r="O217">
        <v>16844</v>
      </c>
      <c r="P217" s="150">
        <v>0.45850000000000002</v>
      </c>
      <c r="Q217">
        <v>45.85</v>
      </c>
      <c r="R217" t="s">
        <v>187</v>
      </c>
      <c r="S217" t="str">
        <f t="shared" si="22"/>
        <v/>
      </c>
      <c r="T217" t="str">
        <f t="shared" si="23"/>
        <v/>
      </c>
      <c r="U217" t="str">
        <f t="shared" si="24"/>
        <v/>
      </c>
      <c r="V217" t="str">
        <f t="shared" si="25"/>
        <v/>
      </c>
      <c r="W217" t="str">
        <f t="shared" si="26"/>
        <v/>
      </c>
      <c r="X217" t="str">
        <f t="shared" si="27"/>
        <v/>
      </c>
      <c r="Y217" t="str">
        <f t="shared" si="28"/>
        <v/>
      </c>
    </row>
    <row r="218" spans="1:25" x14ac:dyDescent="0.35">
      <c r="A218" t="s">
        <v>180</v>
      </c>
      <c r="B218" t="s">
        <v>449</v>
      </c>
      <c r="C218" t="s">
        <v>471</v>
      </c>
      <c r="D218" t="s">
        <v>118</v>
      </c>
      <c r="E218" t="s">
        <v>117</v>
      </c>
      <c r="F218">
        <v>10946</v>
      </c>
      <c r="G218" s="145">
        <v>0.3054</v>
      </c>
      <c r="H218">
        <v>30.54</v>
      </c>
      <c r="K218" t="s">
        <v>180</v>
      </c>
      <c r="L218" t="s">
        <v>449</v>
      </c>
      <c r="M218" t="s">
        <v>471</v>
      </c>
      <c r="N218" t="s">
        <v>118</v>
      </c>
      <c r="O218">
        <v>10946</v>
      </c>
      <c r="P218" s="150">
        <v>0.3054</v>
      </c>
      <c r="Q218">
        <v>30.54</v>
      </c>
      <c r="R218" t="s">
        <v>187</v>
      </c>
      <c r="S218" t="str">
        <f t="shared" si="22"/>
        <v/>
      </c>
      <c r="T218" t="str">
        <f t="shared" si="23"/>
        <v/>
      </c>
      <c r="U218" t="str">
        <f t="shared" si="24"/>
        <v/>
      </c>
      <c r="V218" t="str">
        <f t="shared" si="25"/>
        <v/>
      </c>
      <c r="W218" t="str">
        <f t="shared" si="26"/>
        <v/>
      </c>
      <c r="X218" t="str">
        <f t="shared" si="27"/>
        <v/>
      </c>
      <c r="Y218" t="str">
        <f t="shared" si="28"/>
        <v/>
      </c>
    </row>
    <row r="219" spans="1:25" x14ac:dyDescent="0.35">
      <c r="A219" t="s">
        <v>180</v>
      </c>
      <c r="B219" t="s">
        <v>421</v>
      </c>
      <c r="C219" t="s">
        <v>472</v>
      </c>
      <c r="D219" t="s">
        <v>103</v>
      </c>
      <c r="E219" t="s">
        <v>138</v>
      </c>
      <c r="F219">
        <v>2088</v>
      </c>
      <c r="G219" s="145">
        <v>5.2999999999999999E-2</v>
      </c>
      <c r="H219">
        <v>5.3</v>
      </c>
      <c r="K219" t="s">
        <v>180</v>
      </c>
      <c r="L219" t="s">
        <v>421</v>
      </c>
      <c r="M219" t="s">
        <v>472</v>
      </c>
      <c r="N219" t="s">
        <v>103</v>
      </c>
      <c r="O219">
        <v>2088</v>
      </c>
      <c r="P219" s="150">
        <v>5.2999999999999999E-2</v>
      </c>
      <c r="Q219">
        <v>5.3</v>
      </c>
      <c r="R219" t="s">
        <v>187</v>
      </c>
      <c r="S219" t="str">
        <f t="shared" si="22"/>
        <v/>
      </c>
      <c r="T219" t="str">
        <f t="shared" si="23"/>
        <v/>
      </c>
      <c r="U219" t="str">
        <f t="shared" si="24"/>
        <v/>
      </c>
      <c r="V219" t="str">
        <f t="shared" si="25"/>
        <v/>
      </c>
      <c r="W219" t="str">
        <f t="shared" si="26"/>
        <v/>
      </c>
      <c r="X219" t="str">
        <f t="shared" si="27"/>
        <v/>
      </c>
      <c r="Y219" t="str">
        <f t="shared" si="28"/>
        <v/>
      </c>
    </row>
    <row r="220" spans="1:25" x14ac:dyDescent="0.35">
      <c r="A220" t="s">
        <v>180</v>
      </c>
      <c r="B220" t="s">
        <v>305</v>
      </c>
      <c r="C220" t="s">
        <v>473</v>
      </c>
      <c r="F220">
        <v>444</v>
      </c>
      <c r="G220" s="145">
        <v>1.04E-2</v>
      </c>
      <c r="H220">
        <v>1.04</v>
      </c>
      <c r="K220" t="s">
        <v>180</v>
      </c>
      <c r="L220" t="s">
        <v>305</v>
      </c>
      <c r="M220" t="s">
        <v>473</v>
      </c>
      <c r="O220">
        <v>444</v>
      </c>
      <c r="P220" s="150">
        <v>1.04E-2</v>
      </c>
      <c r="Q220">
        <v>1.04</v>
      </c>
      <c r="R220" t="s">
        <v>187</v>
      </c>
      <c r="S220" t="str">
        <f t="shared" si="22"/>
        <v/>
      </c>
      <c r="T220" t="str">
        <f t="shared" si="23"/>
        <v/>
      </c>
      <c r="U220" t="str">
        <f t="shared" si="24"/>
        <v/>
      </c>
      <c r="V220" t="str">
        <f t="shared" si="25"/>
        <v/>
      </c>
      <c r="W220" t="str">
        <f t="shared" si="26"/>
        <v/>
      </c>
      <c r="X220" t="str">
        <f t="shared" si="27"/>
        <v/>
      </c>
      <c r="Y220" t="str">
        <f t="shared" si="28"/>
        <v/>
      </c>
    </row>
    <row r="221" spans="1:25" x14ac:dyDescent="0.35">
      <c r="A221" t="s">
        <v>180</v>
      </c>
      <c r="B221" t="s">
        <v>474</v>
      </c>
      <c r="C221" t="s">
        <v>475</v>
      </c>
      <c r="D221" t="s">
        <v>91</v>
      </c>
      <c r="E221" t="s">
        <v>90</v>
      </c>
      <c r="F221">
        <v>21004</v>
      </c>
      <c r="G221" s="145">
        <v>0.53480000000000005</v>
      </c>
      <c r="H221">
        <v>53.48</v>
      </c>
      <c r="I221" t="s">
        <v>187</v>
      </c>
      <c r="K221" t="s">
        <v>180</v>
      </c>
      <c r="L221" t="s">
        <v>474</v>
      </c>
      <c r="M221" t="s">
        <v>475</v>
      </c>
      <c r="N221" t="s">
        <v>91</v>
      </c>
      <c r="O221">
        <v>21004</v>
      </c>
      <c r="P221" s="150">
        <v>0.53480000000000005</v>
      </c>
      <c r="Q221">
        <v>53.48</v>
      </c>
      <c r="R221" t="s">
        <v>187</v>
      </c>
      <c r="S221" t="str">
        <f t="shared" si="22"/>
        <v/>
      </c>
      <c r="T221" t="str">
        <f t="shared" si="23"/>
        <v/>
      </c>
      <c r="U221" t="str">
        <f t="shared" si="24"/>
        <v/>
      </c>
      <c r="V221" t="str">
        <f t="shared" si="25"/>
        <v/>
      </c>
      <c r="W221" t="str">
        <f t="shared" si="26"/>
        <v/>
      </c>
      <c r="X221" t="str">
        <f t="shared" si="27"/>
        <v/>
      </c>
      <c r="Y221" t="str">
        <f t="shared" si="28"/>
        <v/>
      </c>
    </row>
    <row r="222" spans="1:25" x14ac:dyDescent="0.35">
      <c r="A222" t="s">
        <v>175</v>
      </c>
      <c r="B222" t="s">
        <v>183</v>
      </c>
      <c r="C222" t="s">
        <v>476</v>
      </c>
      <c r="D222" t="s">
        <v>118</v>
      </c>
      <c r="E222" t="s">
        <v>117</v>
      </c>
      <c r="F222">
        <v>365</v>
      </c>
      <c r="G222" s="145">
        <v>8.0000000000000004E-4</v>
      </c>
      <c r="H222">
        <v>0.08</v>
      </c>
      <c r="K222" t="s">
        <v>175</v>
      </c>
      <c r="L222" t="s">
        <v>183</v>
      </c>
      <c r="M222" t="s">
        <v>476</v>
      </c>
      <c r="N222" t="s">
        <v>118</v>
      </c>
      <c r="O222">
        <v>365</v>
      </c>
      <c r="P222" s="150">
        <v>8.0000000000000004E-4</v>
      </c>
      <c r="Q222">
        <v>0.08</v>
      </c>
      <c r="S222" t="str">
        <f t="shared" si="22"/>
        <v/>
      </c>
      <c r="T222" t="str">
        <f t="shared" si="23"/>
        <v/>
      </c>
      <c r="U222" t="str">
        <f t="shared" si="24"/>
        <v/>
      </c>
      <c r="V222" t="str">
        <f t="shared" si="25"/>
        <v/>
      </c>
      <c r="W222" t="str">
        <f t="shared" si="26"/>
        <v/>
      </c>
      <c r="X222" t="str">
        <f t="shared" si="27"/>
        <v/>
      </c>
      <c r="Y222" t="str">
        <f t="shared" si="28"/>
        <v/>
      </c>
    </row>
    <row r="223" spans="1:25" x14ac:dyDescent="0.35">
      <c r="A223" t="s">
        <v>175</v>
      </c>
      <c r="B223" t="s">
        <v>178</v>
      </c>
      <c r="C223" t="s">
        <v>477</v>
      </c>
      <c r="D223" t="s">
        <v>103</v>
      </c>
      <c r="E223" t="s">
        <v>138</v>
      </c>
      <c r="F223">
        <v>612</v>
      </c>
      <c r="G223" s="145">
        <v>1.5E-3</v>
      </c>
      <c r="H223">
        <v>0.15</v>
      </c>
      <c r="K223" t="s">
        <v>175</v>
      </c>
      <c r="L223" t="s">
        <v>178</v>
      </c>
      <c r="M223" t="s">
        <v>477</v>
      </c>
      <c r="N223" t="s">
        <v>103</v>
      </c>
      <c r="O223">
        <v>612</v>
      </c>
      <c r="P223" s="150">
        <v>1.5E-3</v>
      </c>
      <c r="Q223">
        <v>0.15</v>
      </c>
      <c r="R223" t="s">
        <v>187</v>
      </c>
      <c r="S223" t="str">
        <f t="shared" si="22"/>
        <v/>
      </c>
      <c r="T223" t="str">
        <f t="shared" si="23"/>
        <v/>
      </c>
      <c r="U223" t="str">
        <f t="shared" si="24"/>
        <v/>
      </c>
      <c r="V223" t="str">
        <f t="shared" si="25"/>
        <v/>
      </c>
      <c r="W223" t="str">
        <f t="shared" si="26"/>
        <v/>
      </c>
      <c r="X223" t="str">
        <f t="shared" si="27"/>
        <v/>
      </c>
      <c r="Y223" t="str">
        <f t="shared" si="28"/>
        <v/>
      </c>
    </row>
    <row r="224" spans="1:25" x14ac:dyDescent="0.35">
      <c r="A224" t="s">
        <v>175</v>
      </c>
      <c r="B224" t="s">
        <v>295</v>
      </c>
      <c r="C224" t="s">
        <v>478</v>
      </c>
      <c r="D224" t="s">
        <v>91</v>
      </c>
      <c r="E224" t="s">
        <v>90</v>
      </c>
      <c r="F224">
        <v>1192</v>
      </c>
      <c r="G224" s="145">
        <v>2.5999999999999999E-3</v>
      </c>
      <c r="H224">
        <v>0.26</v>
      </c>
      <c r="I224" t="s">
        <v>187</v>
      </c>
      <c r="K224" t="s">
        <v>175</v>
      </c>
      <c r="L224" t="s">
        <v>295</v>
      </c>
      <c r="M224" t="s">
        <v>478</v>
      </c>
      <c r="N224" t="s">
        <v>91</v>
      </c>
      <c r="O224">
        <v>1192</v>
      </c>
      <c r="P224" s="150">
        <v>2.5999999999999999E-3</v>
      </c>
      <c r="Q224">
        <v>0.26</v>
      </c>
      <c r="S224" t="str">
        <f t="shared" si="22"/>
        <v/>
      </c>
      <c r="T224" t="str">
        <f t="shared" si="23"/>
        <v/>
      </c>
      <c r="U224" t="str">
        <f t="shared" si="24"/>
        <v/>
      </c>
      <c r="V224" t="str">
        <f t="shared" si="25"/>
        <v/>
      </c>
      <c r="W224" t="str">
        <f t="shared" si="26"/>
        <v/>
      </c>
      <c r="X224" t="str">
        <f t="shared" si="27"/>
        <v/>
      </c>
      <c r="Y224" t="str">
        <f t="shared" si="28"/>
        <v/>
      </c>
    </row>
    <row r="225" spans="1:25" x14ac:dyDescent="0.35">
      <c r="A225" t="s">
        <v>180</v>
      </c>
      <c r="B225" t="s">
        <v>196</v>
      </c>
      <c r="C225" t="s">
        <v>479</v>
      </c>
      <c r="D225" t="s">
        <v>118</v>
      </c>
      <c r="E225" t="s">
        <v>117</v>
      </c>
      <c r="F225">
        <v>8987</v>
      </c>
      <c r="G225" s="145">
        <v>0.20860000000000001</v>
      </c>
      <c r="H225">
        <v>20.86</v>
      </c>
      <c r="K225" t="s">
        <v>180</v>
      </c>
      <c r="L225" t="s">
        <v>196</v>
      </c>
      <c r="M225" t="s">
        <v>479</v>
      </c>
      <c r="N225" t="s">
        <v>118</v>
      </c>
      <c r="O225">
        <v>8987</v>
      </c>
      <c r="P225" s="150">
        <v>0.20860000000000001</v>
      </c>
      <c r="Q225">
        <v>20.86</v>
      </c>
      <c r="R225" t="s">
        <v>187</v>
      </c>
      <c r="S225" t="str">
        <f t="shared" si="22"/>
        <v/>
      </c>
      <c r="T225" t="str">
        <f t="shared" si="23"/>
        <v/>
      </c>
      <c r="U225" t="str">
        <f t="shared" si="24"/>
        <v/>
      </c>
      <c r="V225" t="str">
        <f t="shared" si="25"/>
        <v/>
      </c>
      <c r="W225" t="str">
        <f t="shared" si="26"/>
        <v/>
      </c>
      <c r="X225" t="str">
        <f t="shared" si="27"/>
        <v/>
      </c>
      <c r="Y225" t="str">
        <f t="shared" si="28"/>
        <v/>
      </c>
    </row>
    <row r="226" spans="1:25" x14ac:dyDescent="0.35">
      <c r="A226" t="s">
        <v>180</v>
      </c>
      <c r="B226" t="s">
        <v>232</v>
      </c>
      <c r="C226" t="s">
        <v>480</v>
      </c>
      <c r="D226" t="s">
        <v>91</v>
      </c>
      <c r="E226" t="s">
        <v>90</v>
      </c>
      <c r="F226">
        <v>22951</v>
      </c>
      <c r="G226" s="145">
        <v>0.57920000000000005</v>
      </c>
      <c r="H226">
        <v>57.92</v>
      </c>
      <c r="I226" t="s">
        <v>187</v>
      </c>
      <c r="K226" t="s">
        <v>180</v>
      </c>
      <c r="L226" t="s">
        <v>232</v>
      </c>
      <c r="M226" t="s">
        <v>480</v>
      </c>
      <c r="N226" t="s">
        <v>91</v>
      </c>
      <c r="O226">
        <v>22951</v>
      </c>
      <c r="P226" s="150">
        <v>0.57920000000000005</v>
      </c>
      <c r="Q226">
        <v>57.92</v>
      </c>
      <c r="S226" t="str">
        <f t="shared" si="22"/>
        <v/>
      </c>
      <c r="T226" t="str">
        <f t="shared" si="23"/>
        <v/>
      </c>
      <c r="U226" t="str">
        <f t="shared" si="24"/>
        <v/>
      </c>
      <c r="V226" t="str">
        <f t="shared" si="25"/>
        <v/>
      </c>
      <c r="W226" t="str">
        <f t="shared" si="26"/>
        <v/>
      </c>
      <c r="X226" t="str">
        <f t="shared" si="27"/>
        <v/>
      </c>
      <c r="Y226" t="str">
        <f t="shared" si="28"/>
        <v/>
      </c>
    </row>
    <row r="227" spans="1:25" x14ac:dyDescent="0.35">
      <c r="A227" t="s">
        <v>175</v>
      </c>
      <c r="B227" t="s">
        <v>178</v>
      </c>
      <c r="C227" t="s">
        <v>481</v>
      </c>
      <c r="D227" s="148"/>
      <c r="F227">
        <v>1141</v>
      </c>
      <c r="G227" s="145">
        <v>2.7000000000000001E-3</v>
      </c>
      <c r="H227">
        <v>0.27</v>
      </c>
      <c r="K227" t="s">
        <v>175</v>
      </c>
      <c r="L227" t="s">
        <v>178</v>
      </c>
      <c r="M227" t="s">
        <v>481</v>
      </c>
      <c r="N227" t="s">
        <v>98</v>
      </c>
      <c r="O227">
        <v>1141</v>
      </c>
      <c r="P227" s="150">
        <v>2.7000000000000001E-3</v>
      </c>
      <c r="Q227">
        <v>0.27</v>
      </c>
      <c r="S227" t="str">
        <f t="shared" si="22"/>
        <v/>
      </c>
      <c r="T227" t="str">
        <f t="shared" si="23"/>
        <v/>
      </c>
      <c r="U227" t="str">
        <f t="shared" si="24"/>
        <v/>
      </c>
      <c r="V227" t="str">
        <f t="shared" si="25"/>
        <v>error</v>
      </c>
      <c r="W227" t="str">
        <f t="shared" si="26"/>
        <v/>
      </c>
      <c r="X227" t="str">
        <f t="shared" si="27"/>
        <v/>
      </c>
      <c r="Y227" t="str">
        <f t="shared" si="28"/>
        <v/>
      </c>
    </row>
    <row r="228" spans="1:25" x14ac:dyDescent="0.35">
      <c r="A228" t="s">
        <v>180</v>
      </c>
      <c r="B228" t="s">
        <v>259</v>
      </c>
      <c r="C228" t="s">
        <v>482</v>
      </c>
      <c r="D228" t="s">
        <v>86</v>
      </c>
      <c r="E228" t="s">
        <v>86</v>
      </c>
      <c r="F228">
        <v>1153</v>
      </c>
      <c r="G228" s="145">
        <v>3.0200000000000001E-2</v>
      </c>
      <c r="H228">
        <v>3.02</v>
      </c>
      <c r="K228" t="s">
        <v>180</v>
      </c>
      <c r="L228" t="s">
        <v>259</v>
      </c>
      <c r="M228" t="s">
        <v>482</v>
      </c>
      <c r="N228" t="s">
        <v>86</v>
      </c>
      <c r="O228">
        <v>1153</v>
      </c>
      <c r="P228" s="150">
        <v>3.0200000000000001E-2</v>
      </c>
      <c r="Q228">
        <v>3.02</v>
      </c>
      <c r="S228" t="str">
        <f t="shared" si="22"/>
        <v/>
      </c>
      <c r="T228" t="str">
        <f t="shared" si="23"/>
        <v/>
      </c>
      <c r="U228" t="str">
        <f t="shared" si="24"/>
        <v/>
      </c>
      <c r="V228" t="str">
        <f t="shared" si="25"/>
        <v/>
      </c>
      <c r="W228" t="str">
        <f t="shared" si="26"/>
        <v/>
      </c>
      <c r="X228" t="str">
        <f t="shared" si="27"/>
        <v/>
      </c>
      <c r="Y228" t="str">
        <f t="shared" si="28"/>
        <v/>
      </c>
    </row>
    <row r="229" spans="1:25" x14ac:dyDescent="0.35">
      <c r="A229" t="s">
        <v>180</v>
      </c>
      <c r="B229" t="s">
        <v>483</v>
      </c>
      <c r="C229" t="s">
        <v>484</v>
      </c>
      <c r="D229" t="s">
        <v>103</v>
      </c>
      <c r="E229" t="s">
        <v>138</v>
      </c>
      <c r="F229">
        <v>3786</v>
      </c>
      <c r="G229" s="145">
        <v>0.1009</v>
      </c>
      <c r="H229">
        <v>10.09</v>
      </c>
      <c r="K229" t="s">
        <v>180</v>
      </c>
      <c r="L229" t="s">
        <v>483</v>
      </c>
      <c r="M229" t="s">
        <v>484</v>
      </c>
      <c r="N229" t="s">
        <v>103</v>
      </c>
      <c r="O229">
        <v>3786</v>
      </c>
      <c r="P229" s="150">
        <v>0.1009</v>
      </c>
      <c r="Q229">
        <v>10.09</v>
      </c>
      <c r="S229" t="str">
        <f t="shared" si="22"/>
        <v/>
      </c>
      <c r="T229" t="str">
        <f t="shared" si="23"/>
        <v/>
      </c>
      <c r="U229" t="str">
        <f t="shared" si="24"/>
        <v/>
      </c>
      <c r="V229" t="str">
        <f t="shared" si="25"/>
        <v/>
      </c>
      <c r="W229" t="str">
        <f t="shared" si="26"/>
        <v/>
      </c>
      <c r="X229" t="str">
        <f t="shared" si="27"/>
        <v/>
      </c>
      <c r="Y229" t="str">
        <f t="shared" si="28"/>
        <v/>
      </c>
    </row>
    <row r="230" spans="1:25" x14ac:dyDescent="0.35">
      <c r="A230" t="s">
        <v>180</v>
      </c>
      <c r="B230" t="s">
        <v>274</v>
      </c>
      <c r="C230" t="s">
        <v>485</v>
      </c>
      <c r="D230" t="s">
        <v>118</v>
      </c>
      <c r="E230" t="s">
        <v>117</v>
      </c>
      <c r="F230">
        <v>7844</v>
      </c>
      <c r="G230" s="145">
        <v>0.1865</v>
      </c>
      <c r="H230">
        <v>18.649999999999999</v>
      </c>
      <c r="K230" t="s">
        <v>180</v>
      </c>
      <c r="L230" t="s">
        <v>274</v>
      </c>
      <c r="M230" t="s">
        <v>485</v>
      </c>
      <c r="N230" t="s">
        <v>118</v>
      </c>
      <c r="O230">
        <v>7844</v>
      </c>
      <c r="P230" s="150">
        <v>0.1865</v>
      </c>
      <c r="Q230">
        <v>18.649999999999999</v>
      </c>
      <c r="S230" t="str">
        <f t="shared" si="22"/>
        <v/>
      </c>
      <c r="T230" t="str">
        <f t="shared" si="23"/>
        <v/>
      </c>
      <c r="U230" t="str">
        <f t="shared" si="24"/>
        <v/>
      </c>
      <c r="V230" t="str">
        <f t="shared" si="25"/>
        <v/>
      </c>
      <c r="W230" t="str">
        <f t="shared" si="26"/>
        <v/>
      </c>
      <c r="X230" t="str">
        <f t="shared" si="27"/>
        <v/>
      </c>
      <c r="Y230" t="str">
        <f t="shared" si="28"/>
        <v/>
      </c>
    </row>
    <row r="231" spans="1:25" x14ac:dyDescent="0.35">
      <c r="A231" t="s">
        <v>180</v>
      </c>
      <c r="B231" t="s">
        <v>432</v>
      </c>
      <c r="C231" t="s">
        <v>486</v>
      </c>
      <c r="D231" t="s">
        <v>128</v>
      </c>
      <c r="E231" t="s">
        <v>127</v>
      </c>
      <c r="F231">
        <v>2622</v>
      </c>
      <c r="G231" s="145">
        <v>6.5500000000000003E-2</v>
      </c>
      <c r="H231">
        <v>6.55</v>
      </c>
      <c r="K231" t="s">
        <v>180</v>
      </c>
      <c r="L231" t="s">
        <v>432</v>
      </c>
      <c r="M231" t="s">
        <v>486</v>
      </c>
      <c r="N231" t="s">
        <v>128</v>
      </c>
      <c r="O231">
        <v>2622</v>
      </c>
      <c r="P231" s="150">
        <v>6.5500000000000003E-2</v>
      </c>
      <c r="Q231">
        <v>6.55</v>
      </c>
      <c r="S231" t="str">
        <f t="shared" si="22"/>
        <v/>
      </c>
      <c r="T231" t="str">
        <f t="shared" si="23"/>
        <v/>
      </c>
      <c r="U231" t="str">
        <f t="shared" si="24"/>
        <v/>
      </c>
      <c r="V231" t="str">
        <f t="shared" si="25"/>
        <v/>
      </c>
      <c r="W231" t="str">
        <f t="shared" si="26"/>
        <v/>
      </c>
      <c r="X231" t="str">
        <f t="shared" si="27"/>
        <v/>
      </c>
      <c r="Y231" t="str">
        <f t="shared" si="28"/>
        <v/>
      </c>
    </row>
    <row r="232" spans="1:25" x14ac:dyDescent="0.35">
      <c r="A232" t="s">
        <v>175</v>
      </c>
      <c r="B232" t="s">
        <v>210</v>
      </c>
      <c r="C232" t="s">
        <v>487</v>
      </c>
      <c r="D232" t="s">
        <v>143</v>
      </c>
      <c r="E232" t="s">
        <v>142</v>
      </c>
      <c r="F232">
        <v>83</v>
      </c>
      <c r="G232" s="145">
        <v>2.0000000000000001E-4</v>
      </c>
      <c r="H232">
        <v>0.02</v>
      </c>
      <c r="K232" t="s">
        <v>175</v>
      </c>
      <c r="L232" t="s">
        <v>210</v>
      </c>
      <c r="M232" t="s">
        <v>487</v>
      </c>
      <c r="N232" t="s">
        <v>143</v>
      </c>
      <c r="O232">
        <v>83</v>
      </c>
      <c r="P232" s="150">
        <v>2.0000000000000001E-4</v>
      </c>
      <c r="Q232">
        <v>0.02</v>
      </c>
      <c r="S232" t="str">
        <f t="shared" si="22"/>
        <v/>
      </c>
      <c r="T232" t="str">
        <f t="shared" si="23"/>
        <v/>
      </c>
      <c r="U232" t="str">
        <f t="shared" si="24"/>
        <v/>
      </c>
      <c r="V232" t="str">
        <f t="shared" si="25"/>
        <v/>
      </c>
      <c r="W232" t="str">
        <f t="shared" si="26"/>
        <v/>
      </c>
      <c r="X232" t="str">
        <f t="shared" si="27"/>
        <v/>
      </c>
      <c r="Y232" t="str">
        <f t="shared" si="28"/>
        <v/>
      </c>
    </row>
    <row r="233" spans="1:25" x14ac:dyDescent="0.35">
      <c r="A233" t="s">
        <v>180</v>
      </c>
      <c r="B233" t="s">
        <v>488</v>
      </c>
      <c r="C233" t="s">
        <v>489</v>
      </c>
      <c r="D233" t="s">
        <v>86</v>
      </c>
      <c r="E233" t="s">
        <v>86</v>
      </c>
      <c r="F233">
        <v>1116</v>
      </c>
      <c r="G233" s="145">
        <v>3.0099999999999998E-2</v>
      </c>
      <c r="H233">
        <v>3.01</v>
      </c>
      <c r="K233" t="s">
        <v>180</v>
      </c>
      <c r="L233" t="s">
        <v>488</v>
      </c>
      <c r="M233" t="s">
        <v>489</v>
      </c>
      <c r="N233" t="s">
        <v>86</v>
      </c>
      <c r="O233">
        <v>1116</v>
      </c>
      <c r="P233" s="150">
        <v>3.0099999999999998E-2</v>
      </c>
      <c r="Q233">
        <v>3.01</v>
      </c>
      <c r="S233" t="str">
        <f t="shared" si="22"/>
        <v/>
      </c>
      <c r="T233" t="str">
        <f t="shared" si="23"/>
        <v/>
      </c>
      <c r="U233" t="str">
        <f t="shared" si="24"/>
        <v/>
      </c>
      <c r="V233" t="str">
        <f t="shared" si="25"/>
        <v/>
      </c>
      <c r="W233" t="str">
        <f t="shared" si="26"/>
        <v/>
      </c>
      <c r="X233" t="str">
        <f t="shared" si="27"/>
        <v/>
      </c>
      <c r="Y233" t="str">
        <f t="shared" si="28"/>
        <v/>
      </c>
    </row>
    <row r="234" spans="1:25" x14ac:dyDescent="0.35">
      <c r="A234" t="s">
        <v>180</v>
      </c>
      <c r="B234" t="s">
        <v>280</v>
      </c>
      <c r="C234" t="s">
        <v>490</v>
      </c>
      <c r="D234" t="s">
        <v>103</v>
      </c>
      <c r="E234" t="s">
        <v>138</v>
      </c>
      <c r="F234">
        <v>3870</v>
      </c>
      <c r="G234" s="145">
        <v>0.1053</v>
      </c>
      <c r="H234">
        <v>10.53</v>
      </c>
      <c r="K234" t="s">
        <v>180</v>
      </c>
      <c r="L234" t="s">
        <v>280</v>
      </c>
      <c r="M234" t="s">
        <v>490</v>
      </c>
      <c r="N234" t="s">
        <v>103</v>
      </c>
      <c r="O234">
        <v>3870</v>
      </c>
      <c r="P234" s="150">
        <v>0.1053</v>
      </c>
      <c r="Q234">
        <v>10.53</v>
      </c>
      <c r="S234" t="str">
        <f t="shared" si="22"/>
        <v/>
      </c>
      <c r="T234" t="str">
        <f t="shared" si="23"/>
        <v/>
      </c>
      <c r="U234" t="str">
        <f t="shared" si="24"/>
        <v/>
      </c>
      <c r="V234" t="str">
        <f t="shared" si="25"/>
        <v/>
      </c>
      <c r="W234" t="str">
        <f t="shared" si="26"/>
        <v/>
      </c>
      <c r="X234" t="str">
        <f t="shared" si="27"/>
        <v/>
      </c>
      <c r="Y234" t="str">
        <f t="shared" si="28"/>
        <v/>
      </c>
    </row>
    <row r="235" spans="1:25" x14ac:dyDescent="0.35">
      <c r="A235" t="s">
        <v>175</v>
      </c>
      <c r="B235" t="s">
        <v>178</v>
      </c>
      <c r="C235" t="s">
        <v>491</v>
      </c>
      <c r="D235" t="s">
        <v>112</v>
      </c>
      <c r="E235" t="s">
        <v>111</v>
      </c>
      <c r="F235">
        <v>221</v>
      </c>
      <c r="G235" s="145">
        <v>5.0000000000000001E-4</v>
      </c>
      <c r="H235">
        <v>0.05</v>
      </c>
      <c r="K235" t="s">
        <v>175</v>
      </c>
      <c r="L235" t="s">
        <v>178</v>
      </c>
      <c r="M235" t="s">
        <v>491</v>
      </c>
      <c r="N235" t="s">
        <v>112</v>
      </c>
      <c r="O235">
        <v>221</v>
      </c>
      <c r="P235" s="150">
        <v>5.0000000000000001E-4</v>
      </c>
      <c r="Q235">
        <v>0.05</v>
      </c>
      <c r="S235" t="str">
        <f t="shared" si="22"/>
        <v/>
      </c>
      <c r="T235" t="str">
        <f t="shared" si="23"/>
        <v/>
      </c>
      <c r="U235" t="str">
        <f t="shared" si="24"/>
        <v/>
      </c>
      <c r="V235" t="str">
        <f t="shared" si="25"/>
        <v/>
      </c>
      <c r="W235" t="str">
        <f t="shared" si="26"/>
        <v/>
      </c>
      <c r="X235" t="str">
        <f t="shared" si="27"/>
        <v/>
      </c>
      <c r="Y235" t="str">
        <f t="shared" si="28"/>
        <v/>
      </c>
    </row>
    <row r="236" spans="1:25" x14ac:dyDescent="0.35">
      <c r="A236" t="s">
        <v>180</v>
      </c>
      <c r="B236" t="s">
        <v>397</v>
      </c>
      <c r="C236" t="s">
        <v>492</v>
      </c>
      <c r="D236" t="s">
        <v>118</v>
      </c>
      <c r="E236" t="s">
        <v>117</v>
      </c>
      <c r="F236">
        <v>8327</v>
      </c>
      <c r="G236" s="145">
        <v>0.20150000000000001</v>
      </c>
      <c r="H236">
        <v>20.149999999999999</v>
      </c>
      <c r="K236" t="s">
        <v>180</v>
      </c>
      <c r="L236" t="s">
        <v>397</v>
      </c>
      <c r="M236" t="s">
        <v>492</v>
      </c>
      <c r="N236" t="s">
        <v>118</v>
      </c>
      <c r="O236">
        <v>8327</v>
      </c>
      <c r="P236" s="150">
        <v>0.20150000000000001</v>
      </c>
      <c r="Q236">
        <v>20.149999999999999</v>
      </c>
      <c r="S236" t="str">
        <f t="shared" si="22"/>
        <v/>
      </c>
      <c r="T236" t="str">
        <f t="shared" si="23"/>
        <v/>
      </c>
      <c r="U236" t="str">
        <f t="shared" si="24"/>
        <v/>
      </c>
      <c r="V236" t="str">
        <f t="shared" si="25"/>
        <v/>
      </c>
      <c r="W236" t="str">
        <f t="shared" si="26"/>
        <v/>
      </c>
      <c r="X236" t="str">
        <f t="shared" si="27"/>
        <v/>
      </c>
      <c r="Y236" t="str">
        <f t="shared" si="28"/>
        <v/>
      </c>
    </row>
    <row r="237" spans="1:25" x14ac:dyDescent="0.35">
      <c r="A237" t="s">
        <v>180</v>
      </c>
      <c r="B237" t="s">
        <v>222</v>
      </c>
      <c r="C237" t="s">
        <v>493</v>
      </c>
      <c r="D237" s="148"/>
      <c r="F237">
        <v>3214</v>
      </c>
      <c r="G237" s="145">
        <v>8.5900000000000004E-2</v>
      </c>
      <c r="H237" s="147">
        <v>8.59</v>
      </c>
      <c r="K237" t="s">
        <v>180</v>
      </c>
      <c r="L237" t="s">
        <v>222</v>
      </c>
      <c r="M237" t="s">
        <v>493</v>
      </c>
      <c r="N237" t="s">
        <v>98</v>
      </c>
      <c r="O237">
        <v>3214</v>
      </c>
      <c r="P237" s="150">
        <v>8.5900000000000004E-2</v>
      </c>
      <c r="Q237">
        <v>8.59</v>
      </c>
      <c r="S237" t="str">
        <f t="shared" si="22"/>
        <v/>
      </c>
      <c r="T237" t="str">
        <f t="shared" si="23"/>
        <v/>
      </c>
      <c r="U237" t="str">
        <f t="shared" si="24"/>
        <v/>
      </c>
      <c r="V237" t="str">
        <f t="shared" si="25"/>
        <v>error</v>
      </c>
      <c r="W237" t="str">
        <f t="shared" si="26"/>
        <v/>
      </c>
      <c r="X237" t="str">
        <f t="shared" si="27"/>
        <v/>
      </c>
      <c r="Y237" t="str">
        <f t="shared" si="28"/>
        <v/>
      </c>
    </row>
    <row r="238" spans="1:25" x14ac:dyDescent="0.35">
      <c r="A238" t="s">
        <v>180</v>
      </c>
      <c r="B238" t="s">
        <v>305</v>
      </c>
      <c r="C238" t="s">
        <v>494</v>
      </c>
      <c r="D238" t="s">
        <v>112</v>
      </c>
      <c r="E238" t="s">
        <v>111</v>
      </c>
      <c r="F238">
        <v>500</v>
      </c>
      <c r="G238" s="145">
        <v>1.18E-2</v>
      </c>
      <c r="H238">
        <v>1.18</v>
      </c>
      <c r="K238" t="s">
        <v>180</v>
      </c>
      <c r="L238" t="s">
        <v>305</v>
      </c>
      <c r="M238" t="s">
        <v>494</v>
      </c>
      <c r="N238" t="s">
        <v>112</v>
      </c>
      <c r="O238">
        <v>500</v>
      </c>
      <c r="P238" s="150">
        <v>1.18E-2</v>
      </c>
      <c r="Q238">
        <v>1.18</v>
      </c>
      <c r="S238" t="str">
        <f t="shared" si="22"/>
        <v/>
      </c>
      <c r="T238" t="str">
        <f t="shared" si="23"/>
        <v/>
      </c>
      <c r="U238" t="str">
        <f t="shared" si="24"/>
        <v/>
      </c>
      <c r="V238" t="str">
        <f t="shared" si="25"/>
        <v/>
      </c>
      <c r="W238" t="str">
        <f t="shared" si="26"/>
        <v/>
      </c>
      <c r="X238" t="str">
        <f t="shared" si="27"/>
        <v/>
      </c>
      <c r="Y238" t="str">
        <f t="shared" si="28"/>
        <v/>
      </c>
    </row>
    <row r="239" spans="1:25" x14ac:dyDescent="0.35">
      <c r="A239" t="s">
        <v>175</v>
      </c>
      <c r="B239" t="s">
        <v>176</v>
      </c>
      <c r="C239" t="s">
        <v>495</v>
      </c>
      <c r="D239" t="s">
        <v>118</v>
      </c>
      <c r="E239" t="s">
        <v>117</v>
      </c>
      <c r="F239">
        <v>96858</v>
      </c>
      <c r="G239" s="145">
        <v>0.20910000000000001</v>
      </c>
      <c r="H239">
        <v>20.91</v>
      </c>
      <c r="I239" t="s">
        <v>187</v>
      </c>
      <c r="K239" t="s">
        <v>175</v>
      </c>
      <c r="L239" t="s">
        <v>176</v>
      </c>
      <c r="M239" t="s">
        <v>495</v>
      </c>
      <c r="N239" t="s">
        <v>118</v>
      </c>
      <c r="O239">
        <v>96858</v>
      </c>
      <c r="P239" s="150">
        <v>0.20910000000000001</v>
      </c>
      <c r="Q239">
        <v>20.91</v>
      </c>
      <c r="S239" t="str">
        <f t="shared" si="22"/>
        <v/>
      </c>
      <c r="T239" t="str">
        <f t="shared" si="23"/>
        <v/>
      </c>
      <c r="U239" t="str">
        <f t="shared" si="24"/>
        <v/>
      </c>
      <c r="V239" t="str">
        <f t="shared" si="25"/>
        <v/>
      </c>
      <c r="W239" t="str">
        <f t="shared" si="26"/>
        <v/>
      </c>
      <c r="X239" t="str">
        <f t="shared" si="27"/>
        <v/>
      </c>
      <c r="Y239" t="str">
        <f t="shared" si="28"/>
        <v/>
      </c>
    </row>
    <row r="240" spans="1:25" x14ac:dyDescent="0.35">
      <c r="A240" t="s">
        <v>180</v>
      </c>
      <c r="B240" t="s">
        <v>474</v>
      </c>
      <c r="C240" t="s">
        <v>496</v>
      </c>
      <c r="D240" t="s">
        <v>118</v>
      </c>
      <c r="E240" t="s">
        <v>117</v>
      </c>
      <c r="F240">
        <v>10641</v>
      </c>
      <c r="G240" s="145">
        <v>0.27089999999999997</v>
      </c>
      <c r="H240">
        <v>27.09</v>
      </c>
      <c r="K240" t="s">
        <v>180</v>
      </c>
      <c r="L240" t="s">
        <v>474</v>
      </c>
      <c r="M240" t="s">
        <v>496</v>
      </c>
      <c r="N240" t="s">
        <v>118</v>
      </c>
      <c r="O240">
        <v>10641</v>
      </c>
      <c r="P240" s="150">
        <v>0.27089999999999997</v>
      </c>
      <c r="Q240">
        <v>27.09</v>
      </c>
      <c r="S240" t="str">
        <f t="shared" si="22"/>
        <v/>
      </c>
      <c r="T240" t="str">
        <f t="shared" si="23"/>
        <v/>
      </c>
      <c r="U240" t="str">
        <f t="shared" si="24"/>
        <v/>
      </c>
      <c r="V240" t="str">
        <f t="shared" si="25"/>
        <v/>
      </c>
      <c r="W240" t="str">
        <f t="shared" si="26"/>
        <v/>
      </c>
      <c r="X240" t="str">
        <f t="shared" si="27"/>
        <v/>
      </c>
      <c r="Y240" t="str">
        <f t="shared" si="28"/>
        <v/>
      </c>
    </row>
    <row r="241" spans="1:25" x14ac:dyDescent="0.35">
      <c r="A241" t="s">
        <v>180</v>
      </c>
      <c r="B241" t="s">
        <v>352</v>
      </c>
      <c r="C241" t="s">
        <v>497</v>
      </c>
      <c r="F241">
        <v>3035</v>
      </c>
      <c r="G241" s="145">
        <v>7.2300000000000003E-2</v>
      </c>
      <c r="H241">
        <v>7.23</v>
      </c>
      <c r="K241" t="s">
        <v>180</v>
      </c>
      <c r="L241" t="s">
        <v>352</v>
      </c>
      <c r="M241" t="s">
        <v>497</v>
      </c>
      <c r="O241">
        <v>3035</v>
      </c>
      <c r="P241" s="150">
        <v>7.2300000000000003E-2</v>
      </c>
      <c r="Q241">
        <v>7.23</v>
      </c>
      <c r="S241" t="str">
        <f t="shared" si="22"/>
        <v/>
      </c>
      <c r="T241" t="str">
        <f t="shared" si="23"/>
        <v/>
      </c>
      <c r="U241" t="str">
        <f t="shared" si="24"/>
        <v/>
      </c>
      <c r="V241" t="str">
        <f t="shared" si="25"/>
        <v/>
      </c>
      <c r="W241" t="str">
        <f t="shared" si="26"/>
        <v/>
      </c>
      <c r="X241" t="str">
        <f t="shared" si="27"/>
        <v/>
      </c>
      <c r="Y241" t="str">
        <f t="shared" si="28"/>
        <v/>
      </c>
    </row>
    <row r="242" spans="1:25" x14ac:dyDescent="0.35">
      <c r="A242" t="s">
        <v>175</v>
      </c>
      <c r="B242" t="s">
        <v>227</v>
      </c>
      <c r="C242" t="s">
        <v>498</v>
      </c>
      <c r="D242" t="s">
        <v>143</v>
      </c>
      <c r="E242" t="s">
        <v>142</v>
      </c>
      <c r="F242">
        <v>43</v>
      </c>
      <c r="G242" s="145">
        <v>1E-4</v>
      </c>
      <c r="H242">
        <v>0.01</v>
      </c>
      <c r="K242" t="s">
        <v>175</v>
      </c>
      <c r="L242" t="s">
        <v>227</v>
      </c>
      <c r="M242" t="s">
        <v>498</v>
      </c>
      <c r="N242" t="s">
        <v>143</v>
      </c>
      <c r="O242">
        <v>43</v>
      </c>
      <c r="P242" s="150">
        <v>1E-4</v>
      </c>
      <c r="Q242">
        <v>0.01</v>
      </c>
      <c r="S242" t="str">
        <f t="shared" si="22"/>
        <v/>
      </c>
      <c r="T242" t="str">
        <f t="shared" si="23"/>
        <v/>
      </c>
      <c r="U242" t="str">
        <f t="shared" si="24"/>
        <v/>
      </c>
      <c r="V242" t="str">
        <f t="shared" si="25"/>
        <v/>
      </c>
      <c r="W242" t="str">
        <f t="shared" si="26"/>
        <v/>
      </c>
      <c r="X242" t="str">
        <f t="shared" si="27"/>
        <v/>
      </c>
      <c r="Y242" t="str">
        <f t="shared" si="28"/>
        <v/>
      </c>
    </row>
    <row r="243" spans="1:25" x14ac:dyDescent="0.35">
      <c r="A243" t="s">
        <v>180</v>
      </c>
      <c r="B243" t="s">
        <v>257</v>
      </c>
      <c r="C243" t="s">
        <v>499</v>
      </c>
      <c r="D243" t="s">
        <v>118</v>
      </c>
      <c r="E243" t="s">
        <v>117</v>
      </c>
      <c r="F243">
        <v>13474</v>
      </c>
      <c r="G243" s="145">
        <v>0.3594</v>
      </c>
      <c r="H243">
        <v>35.94</v>
      </c>
      <c r="K243" t="s">
        <v>180</v>
      </c>
      <c r="L243" t="s">
        <v>257</v>
      </c>
      <c r="M243" t="s">
        <v>499</v>
      </c>
      <c r="N243" t="s">
        <v>118</v>
      </c>
      <c r="O243">
        <v>13474</v>
      </c>
      <c r="P243" s="150">
        <v>0.3594</v>
      </c>
      <c r="Q243">
        <v>35.94</v>
      </c>
      <c r="S243" t="str">
        <f t="shared" si="22"/>
        <v/>
      </c>
      <c r="T243" t="str">
        <f t="shared" si="23"/>
        <v/>
      </c>
      <c r="U243" t="str">
        <f t="shared" si="24"/>
        <v/>
      </c>
      <c r="V243" t="str">
        <f t="shared" si="25"/>
        <v/>
      </c>
      <c r="W243" t="str">
        <f t="shared" si="26"/>
        <v/>
      </c>
      <c r="X243" t="str">
        <f t="shared" si="27"/>
        <v/>
      </c>
      <c r="Y243" t="str">
        <f t="shared" si="28"/>
        <v/>
      </c>
    </row>
    <row r="244" spans="1:25" x14ac:dyDescent="0.35">
      <c r="A244" t="s">
        <v>175</v>
      </c>
      <c r="B244" t="s">
        <v>214</v>
      </c>
      <c r="C244" t="s">
        <v>500</v>
      </c>
      <c r="D244" t="s">
        <v>118</v>
      </c>
      <c r="E244" t="s">
        <v>117</v>
      </c>
      <c r="F244">
        <v>955</v>
      </c>
      <c r="G244" s="145">
        <v>2.2000000000000001E-3</v>
      </c>
      <c r="H244">
        <v>0.22</v>
      </c>
      <c r="K244" t="s">
        <v>175</v>
      </c>
      <c r="L244" t="s">
        <v>214</v>
      </c>
      <c r="M244" t="s">
        <v>500</v>
      </c>
      <c r="N244" t="s">
        <v>118</v>
      </c>
      <c r="O244">
        <v>955</v>
      </c>
      <c r="P244" s="150">
        <v>2.2000000000000001E-3</v>
      </c>
      <c r="Q244">
        <v>0.22</v>
      </c>
      <c r="S244" t="str">
        <f t="shared" si="22"/>
        <v/>
      </c>
      <c r="T244" t="str">
        <f t="shared" si="23"/>
        <v/>
      </c>
      <c r="U244" t="str">
        <f t="shared" si="24"/>
        <v/>
      </c>
      <c r="V244" t="str">
        <f t="shared" si="25"/>
        <v/>
      </c>
      <c r="W244" t="str">
        <f t="shared" si="26"/>
        <v/>
      </c>
      <c r="X244" t="str">
        <f t="shared" si="27"/>
        <v/>
      </c>
      <c r="Y244" t="str">
        <f t="shared" si="28"/>
        <v/>
      </c>
    </row>
    <row r="245" spans="1:25" x14ac:dyDescent="0.35">
      <c r="A245" t="s">
        <v>180</v>
      </c>
      <c r="B245" t="s">
        <v>217</v>
      </c>
      <c r="C245" t="s">
        <v>501</v>
      </c>
      <c r="D245" t="s">
        <v>91</v>
      </c>
      <c r="E245" t="s">
        <v>90</v>
      </c>
      <c r="F245">
        <v>17287</v>
      </c>
      <c r="G245" s="145">
        <v>0.43369999999999997</v>
      </c>
      <c r="H245">
        <v>43.37</v>
      </c>
      <c r="I245" t="s">
        <v>187</v>
      </c>
      <c r="K245" t="s">
        <v>180</v>
      </c>
      <c r="L245" t="s">
        <v>217</v>
      </c>
      <c r="M245" t="s">
        <v>501</v>
      </c>
      <c r="N245" t="s">
        <v>91</v>
      </c>
      <c r="O245">
        <v>17287</v>
      </c>
      <c r="P245" s="150">
        <v>0.43369999999999997</v>
      </c>
      <c r="Q245">
        <v>43.37</v>
      </c>
      <c r="S245" t="str">
        <f t="shared" si="22"/>
        <v/>
      </c>
      <c r="T245" t="str">
        <f t="shared" si="23"/>
        <v/>
      </c>
      <c r="U245" t="str">
        <f t="shared" si="24"/>
        <v/>
      </c>
      <c r="V245" t="str">
        <f t="shared" si="25"/>
        <v/>
      </c>
      <c r="W245" t="str">
        <f t="shared" si="26"/>
        <v/>
      </c>
      <c r="X245" t="str">
        <f t="shared" si="27"/>
        <v/>
      </c>
      <c r="Y245" t="str">
        <f t="shared" si="28"/>
        <v/>
      </c>
    </row>
    <row r="246" spans="1:25" x14ac:dyDescent="0.35">
      <c r="A246" t="s">
        <v>175</v>
      </c>
      <c r="B246" t="s">
        <v>183</v>
      </c>
      <c r="C246" t="s">
        <v>502</v>
      </c>
      <c r="D246" t="s">
        <v>86</v>
      </c>
      <c r="E246" t="s">
        <v>86</v>
      </c>
      <c r="F246">
        <v>14814</v>
      </c>
      <c r="G246" s="145">
        <v>3.1699999999999999E-2</v>
      </c>
      <c r="H246">
        <v>3.17</v>
      </c>
      <c r="K246" t="s">
        <v>175</v>
      </c>
      <c r="L246" t="s">
        <v>183</v>
      </c>
      <c r="M246" t="s">
        <v>502</v>
      </c>
      <c r="N246" t="s">
        <v>86</v>
      </c>
      <c r="O246">
        <v>14814</v>
      </c>
      <c r="P246" s="150">
        <v>3.1699999999999999E-2</v>
      </c>
      <c r="Q246">
        <v>3.17</v>
      </c>
      <c r="S246" t="str">
        <f t="shared" si="22"/>
        <v/>
      </c>
      <c r="T246" t="str">
        <f t="shared" si="23"/>
        <v/>
      </c>
      <c r="U246" t="str">
        <f t="shared" si="24"/>
        <v/>
      </c>
      <c r="V246" t="str">
        <f t="shared" si="25"/>
        <v/>
      </c>
      <c r="W246" t="str">
        <f t="shared" si="26"/>
        <v/>
      </c>
      <c r="X246" t="str">
        <f t="shared" si="27"/>
        <v/>
      </c>
      <c r="Y246" t="str">
        <f t="shared" si="28"/>
        <v/>
      </c>
    </row>
    <row r="247" spans="1:25" x14ac:dyDescent="0.35">
      <c r="A247" t="s">
        <v>180</v>
      </c>
      <c r="B247" t="s">
        <v>232</v>
      </c>
      <c r="C247" t="s">
        <v>503</v>
      </c>
      <c r="D247" t="s">
        <v>103</v>
      </c>
      <c r="E247" t="s">
        <v>138</v>
      </c>
      <c r="F247">
        <v>2966</v>
      </c>
      <c r="G247" s="145">
        <v>7.4899999999999994E-2</v>
      </c>
      <c r="H247">
        <v>7.49</v>
      </c>
      <c r="K247" t="s">
        <v>180</v>
      </c>
      <c r="L247" t="s">
        <v>232</v>
      </c>
      <c r="M247" t="s">
        <v>503</v>
      </c>
      <c r="N247" t="s">
        <v>103</v>
      </c>
      <c r="O247">
        <v>2966</v>
      </c>
      <c r="P247" s="150">
        <v>7.4899999999999994E-2</v>
      </c>
      <c r="Q247">
        <v>7.49</v>
      </c>
      <c r="S247" t="str">
        <f t="shared" si="22"/>
        <v/>
      </c>
      <c r="T247" t="str">
        <f t="shared" si="23"/>
        <v/>
      </c>
      <c r="U247" t="str">
        <f t="shared" si="24"/>
        <v/>
      </c>
      <c r="V247" t="str">
        <f t="shared" si="25"/>
        <v/>
      </c>
      <c r="W247" t="str">
        <f t="shared" si="26"/>
        <v/>
      </c>
      <c r="X247" t="str">
        <f t="shared" si="27"/>
        <v/>
      </c>
      <c r="Y247" t="str">
        <f t="shared" si="28"/>
        <v/>
      </c>
    </row>
    <row r="248" spans="1:25" x14ac:dyDescent="0.35">
      <c r="A248" t="s">
        <v>175</v>
      </c>
      <c r="B248" t="s">
        <v>178</v>
      </c>
      <c r="C248" t="s">
        <v>504</v>
      </c>
      <c r="D248" t="s">
        <v>112</v>
      </c>
      <c r="E248" t="s">
        <v>111</v>
      </c>
      <c r="F248">
        <v>17231</v>
      </c>
      <c r="G248" s="145">
        <v>4.1200000000000001E-2</v>
      </c>
      <c r="H248">
        <v>4.12</v>
      </c>
      <c r="K248" t="s">
        <v>175</v>
      </c>
      <c r="L248" t="s">
        <v>178</v>
      </c>
      <c r="M248" t="s">
        <v>504</v>
      </c>
      <c r="N248" t="s">
        <v>112</v>
      </c>
      <c r="O248">
        <v>17231</v>
      </c>
      <c r="P248" s="150">
        <v>4.1200000000000001E-2</v>
      </c>
      <c r="Q248">
        <v>4.12</v>
      </c>
      <c r="S248" t="str">
        <f t="shared" si="22"/>
        <v/>
      </c>
      <c r="T248" t="str">
        <f t="shared" si="23"/>
        <v/>
      </c>
      <c r="U248" t="str">
        <f t="shared" si="24"/>
        <v/>
      </c>
      <c r="V248" t="str">
        <f t="shared" si="25"/>
        <v/>
      </c>
      <c r="W248" t="str">
        <f t="shared" si="26"/>
        <v/>
      </c>
      <c r="X248" t="str">
        <f t="shared" si="27"/>
        <v/>
      </c>
      <c r="Y248" t="str">
        <f t="shared" si="28"/>
        <v/>
      </c>
    </row>
    <row r="249" spans="1:25" x14ac:dyDescent="0.35">
      <c r="A249" t="s">
        <v>175</v>
      </c>
      <c r="B249" t="s">
        <v>210</v>
      </c>
      <c r="C249" t="s">
        <v>505</v>
      </c>
      <c r="D249" t="s">
        <v>112</v>
      </c>
      <c r="E249" t="s">
        <v>111</v>
      </c>
      <c r="F249">
        <v>25</v>
      </c>
      <c r="G249" s="145">
        <v>1E-4</v>
      </c>
      <c r="H249">
        <v>0.01</v>
      </c>
      <c r="K249" t="s">
        <v>175</v>
      </c>
      <c r="L249" t="s">
        <v>210</v>
      </c>
      <c r="M249" t="s">
        <v>505</v>
      </c>
      <c r="N249" t="s">
        <v>112</v>
      </c>
      <c r="O249">
        <v>25</v>
      </c>
      <c r="P249" s="150">
        <v>1E-4</v>
      </c>
      <c r="Q249">
        <v>0.01</v>
      </c>
      <c r="S249" t="str">
        <f t="shared" si="22"/>
        <v/>
      </c>
      <c r="T249" t="str">
        <f t="shared" si="23"/>
        <v/>
      </c>
      <c r="U249" t="str">
        <f t="shared" si="24"/>
        <v/>
      </c>
      <c r="V249" t="str">
        <f t="shared" si="25"/>
        <v/>
      </c>
      <c r="W249" t="str">
        <f t="shared" si="26"/>
        <v/>
      </c>
      <c r="X249" t="str">
        <f t="shared" si="27"/>
        <v/>
      </c>
      <c r="Y249" t="str">
        <f t="shared" si="28"/>
        <v/>
      </c>
    </row>
    <row r="250" spans="1:25" x14ac:dyDescent="0.35">
      <c r="A250" t="s">
        <v>175</v>
      </c>
      <c r="B250" t="s">
        <v>183</v>
      </c>
      <c r="C250" t="s">
        <v>506</v>
      </c>
      <c r="D250" t="s">
        <v>147</v>
      </c>
      <c r="E250" t="s">
        <v>147</v>
      </c>
      <c r="F250">
        <v>46</v>
      </c>
      <c r="G250" s="145">
        <v>1E-4</v>
      </c>
      <c r="H250">
        <v>0.01</v>
      </c>
      <c r="K250" t="s">
        <v>175</v>
      </c>
      <c r="L250" t="s">
        <v>183</v>
      </c>
      <c r="M250" t="s">
        <v>506</v>
      </c>
      <c r="N250" t="s">
        <v>147</v>
      </c>
      <c r="O250">
        <v>46</v>
      </c>
      <c r="P250" s="150">
        <v>1E-4</v>
      </c>
      <c r="Q250">
        <v>0.01</v>
      </c>
      <c r="S250" t="str">
        <f t="shared" si="22"/>
        <v/>
      </c>
      <c r="T250" t="str">
        <f t="shared" si="23"/>
        <v/>
      </c>
      <c r="U250" t="str">
        <f t="shared" si="24"/>
        <v/>
      </c>
      <c r="V250" t="str">
        <f t="shared" si="25"/>
        <v/>
      </c>
      <c r="W250" t="str">
        <f t="shared" si="26"/>
        <v/>
      </c>
      <c r="X250" t="str">
        <f t="shared" si="27"/>
        <v/>
      </c>
      <c r="Y250" t="str">
        <f t="shared" si="28"/>
        <v/>
      </c>
    </row>
    <row r="251" spans="1:25" x14ac:dyDescent="0.35">
      <c r="A251" t="s">
        <v>175</v>
      </c>
      <c r="B251" t="s">
        <v>214</v>
      </c>
      <c r="C251" t="s">
        <v>507</v>
      </c>
      <c r="D251" t="s">
        <v>103</v>
      </c>
      <c r="E251" t="s">
        <v>138</v>
      </c>
      <c r="F251">
        <v>172</v>
      </c>
      <c r="G251" s="145">
        <v>4.0000000000000002E-4</v>
      </c>
      <c r="H251">
        <v>0.04</v>
      </c>
      <c r="K251" t="s">
        <v>175</v>
      </c>
      <c r="L251" t="s">
        <v>214</v>
      </c>
      <c r="M251" t="s">
        <v>507</v>
      </c>
      <c r="N251" t="s">
        <v>103</v>
      </c>
      <c r="O251">
        <v>172</v>
      </c>
      <c r="P251" s="150">
        <v>4.0000000000000002E-4</v>
      </c>
      <c r="Q251">
        <v>0.04</v>
      </c>
      <c r="S251" t="str">
        <f t="shared" si="22"/>
        <v/>
      </c>
      <c r="T251" t="str">
        <f t="shared" si="23"/>
        <v/>
      </c>
      <c r="U251" t="str">
        <f t="shared" si="24"/>
        <v/>
      </c>
      <c r="V251" t="str">
        <f t="shared" si="25"/>
        <v/>
      </c>
      <c r="W251" t="str">
        <f t="shared" si="26"/>
        <v/>
      </c>
      <c r="X251" t="str">
        <f t="shared" si="27"/>
        <v/>
      </c>
      <c r="Y251" t="str">
        <f t="shared" si="28"/>
        <v/>
      </c>
    </row>
    <row r="252" spans="1:25" x14ac:dyDescent="0.35">
      <c r="A252" t="s">
        <v>180</v>
      </c>
      <c r="B252" t="s">
        <v>508</v>
      </c>
      <c r="C252" t="s">
        <v>509</v>
      </c>
      <c r="F252">
        <v>465</v>
      </c>
      <c r="G252" s="145">
        <v>9.1000000000000004E-3</v>
      </c>
      <c r="H252">
        <v>0.91</v>
      </c>
      <c r="K252" t="s">
        <v>180</v>
      </c>
      <c r="L252" t="s">
        <v>508</v>
      </c>
      <c r="M252" t="s">
        <v>509</v>
      </c>
      <c r="O252">
        <v>465</v>
      </c>
      <c r="P252" s="150">
        <v>9.1000000000000004E-3</v>
      </c>
      <c r="Q252">
        <v>0.91</v>
      </c>
      <c r="S252" t="str">
        <f t="shared" si="22"/>
        <v/>
      </c>
      <c r="T252" t="str">
        <f t="shared" si="23"/>
        <v/>
      </c>
      <c r="U252" t="str">
        <f t="shared" si="24"/>
        <v/>
      </c>
      <c r="V252" t="str">
        <f t="shared" si="25"/>
        <v/>
      </c>
      <c r="W252" t="str">
        <f t="shared" si="26"/>
        <v/>
      </c>
      <c r="X252" t="str">
        <f t="shared" si="27"/>
        <v/>
      </c>
      <c r="Y252" t="str">
        <f t="shared" si="28"/>
        <v/>
      </c>
    </row>
    <row r="253" spans="1:25" x14ac:dyDescent="0.35">
      <c r="A253" t="s">
        <v>180</v>
      </c>
      <c r="B253" t="s">
        <v>323</v>
      </c>
      <c r="C253" t="s">
        <v>510</v>
      </c>
      <c r="D253" t="s">
        <v>103</v>
      </c>
      <c r="E253" t="s">
        <v>138</v>
      </c>
      <c r="F253">
        <v>2455</v>
      </c>
      <c r="G253" s="145">
        <v>6.2100000000000002E-2</v>
      </c>
      <c r="H253">
        <v>6.21</v>
      </c>
      <c r="K253" t="s">
        <v>180</v>
      </c>
      <c r="L253" t="s">
        <v>323</v>
      </c>
      <c r="M253" t="s">
        <v>510</v>
      </c>
      <c r="N253" t="s">
        <v>103</v>
      </c>
      <c r="O253">
        <v>2455</v>
      </c>
      <c r="P253" s="150">
        <v>6.2100000000000002E-2</v>
      </c>
      <c r="Q253">
        <v>6.21</v>
      </c>
      <c r="S253" t="str">
        <f t="shared" si="22"/>
        <v/>
      </c>
      <c r="T253" t="str">
        <f t="shared" si="23"/>
        <v/>
      </c>
      <c r="U253" t="str">
        <f t="shared" si="24"/>
        <v/>
      </c>
      <c r="V253" t="str">
        <f t="shared" si="25"/>
        <v/>
      </c>
      <c r="W253" t="str">
        <f t="shared" si="26"/>
        <v/>
      </c>
      <c r="X253" t="str">
        <f t="shared" si="27"/>
        <v/>
      </c>
      <c r="Y253" t="str">
        <f t="shared" si="28"/>
        <v/>
      </c>
    </row>
    <row r="254" spans="1:25" x14ac:dyDescent="0.35">
      <c r="A254" t="s">
        <v>180</v>
      </c>
      <c r="B254" t="s">
        <v>263</v>
      </c>
      <c r="C254" t="s">
        <v>511</v>
      </c>
      <c r="D254" t="s">
        <v>91</v>
      </c>
      <c r="E254" t="s">
        <v>90</v>
      </c>
      <c r="F254">
        <v>14924</v>
      </c>
      <c r="G254" s="145">
        <v>0.3952</v>
      </c>
      <c r="H254">
        <v>39.520000000000003</v>
      </c>
      <c r="I254" t="s">
        <v>187</v>
      </c>
      <c r="K254" t="s">
        <v>180</v>
      </c>
      <c r="L254" t="s">
        <v>263</v>
      </c>
      <c r="M254" t="s">
        <v>511</v>
      </c>
      <c r="N254" t="s">
        <v>91</v>
      </c>
      <c r="O254">
        <v>14924</v>
      </c>
      <c r="P254" s="150">
        <v>0.3952</v>
      </c>
      <c r="Q254">
        <v>39.520000000000003</v>
      </c>
      <c r="S254" t="str">
        <f t="shared" si="22"/>
        <v/>
      </c>
      <c r="T254" t="str">
        <f t="shared" si="23"/>
        <v/>
      </c>
      <c r="U254" t="str">
        <f t="shared" si="24"/>
        <v/>
      </c>
      <c r="V254" t="str">
        <f t="shared" si="25"/>
        <v/>
      </c>
      <c r="W254" t="str">
        <f t="shared" si="26"/>
        <v/>
      </c>
      <c r="X254" t="str">
        <f t="shared" si="27"/>
        <v/>
      </c>
      <c r="Y254" t="str">
        <f t="shared" si="28"/>
        <v/>
      </c>
    </row>
    <row r="255" spans="1:25" x14ac:dyDescent="0.35">
      <c r="A255" t="s">
        <v>175</v>
      </c>
      <c r="B255" t="s">
        <v>183</v>
      </c>
      <c r="C255" t="s">
        <v>512</v>
      </c>
      <c r="F255">
        <v>499</v>
      </c>
      <c r="G255" s="145">
        <v>1.1000000000000001E-3</v>
      </c>
      <c r="H255">
        <v>0.11</v>
      </c>
      <c r="K255" t="s">
        <v>175</v>
      </c>
      <c r="L255" t="s">
        <v>183</v>
      </c>
      <c r="M255" t="s">
        <v>512</v>
      </c>
      <c r="O255">
        <v>499</v>
      </c>
      <c r="P255" s="150">
        <v>1.1000000000000001E-3</v>
      </c>
      <c r="Q255">
        <v>0.11</v>
      </c>
      <c r="S255" t="str">
        <f t="shared" si="22"/>
        <v/>
      </c>
      <c r="T255" t="str">
        <f t="shared" si="23"/>
        <v/>
      </c>
      <c r="U255" t="str">
        <f t="shared" si="24"/>
        <v/>
      </c>
      <c r="V255" t="str">
        <f t="shared" si="25"/>
        <v/>
      </c>
      <c r="W255" t="str">
        <f t="shared" si="26"/>
        <v/>
      </c>
      <c r="X255" t="str">
        <f t="shared" si="27"/>
        <v/>
      </c>
      <c r="Y255" t="str">
        <f t="shared" si="28"/>
        <v/>
      </c>
    </row>
    <row r="256" spans="1:25" x14ac:dyDescent="0.35">
      <c r="A256" t="s">
        <v>175</v>
      </c>
      <c r="B256" t="s">
        <v>176</v>
      </c>
      <c r="C256" t="s">
        <v>513</v>
      </c>
      <c r="D256" s="148"/>
      <c r="F256">
        <v>56</v>
      </c>
      <c r="G256" s="145">
        <v>1E-4</v>
      </c>
      <c r="H256">
        <v>0.01</v>
      </c>
      <c r="K256" t="s">
        <v>175</v>
      </c>
      <c r="L256" t="s">
        <v>176</v>
      </c>
      <c r="M256" t="s">
        <v>513</v>
      </c>
      <c r="N256" t="s">
        <v>113</v>
      </c>
      <c r="O256">
        <v>56</v>
      </c>
      <c r="P256" s="150">
        <v>1E-4</v>
      </c>
      <c r="Q256">
        <v>0.01</v>
      </c>
      <c r="S256" t="str">
        <f t="shared" si="22"/>
        <v/>
      </c>
      <c r="T256" t="str">
        <f t="shared" si="23"/>
        <v/>
      </c>
      <c r="U256" t="str">
        <f t="shared" si="24"/>
        <v/>
      </c>
      <c r="V256" t="str">
        <f t="shared" si="25"/>
        <v>error</v>
      </c>
      <c r="W256" t="str">
        <f t="shared" si="26"/>
        <v/>
      </c>
      <c r="X256" t="str">
        <f t="shared" si="27"/>
        <v/>
      </c>
      <c r="Y256" t="str">
        <f t="shared" si="28"/>
        <v/>
      </c>
    </row>
    <row r="257" spans="1:25" x14ac:dyDescent="0.35">
      <c r="A257" t="s">
        <v>180</v>
      </c>
      <c r="B257" t="s">
        <v>360</v>
      </c>
      <c r="C257" t="s">
        <v>514</v>
      </c>
      <c r="D257" t="s">
        <v>97</v>
      </c>
      <c r="E257" t="s">
        <v>96</v>
      </c>
      <c r="F257">
        <v>412</v>
      </c>
      <c r="G257" s="145">
        <v>1.12E-2</v>
      </c>
      <c r="H257">
        <v>1.1200000000000001</v>
      </c>
      <c r="K257" t="s">
        <v>180</v>
      </c>
      <c r="L257" t="s">
        <v>360</v>
      </c>
      <c r="M257" t="s">
        <v>514</v>
      </c>
      <c r="N257" t="s">
        <v>97</v>
      </c>
      <c r="O257">
        <v>412</v>
      </c>
      <c r="P257" s="150">
        <v>1.12E-2</v>
      </c>
      <c r="Q257">
        <v>1.1200000000000001</v>
      </c>
      <c r="S257" t="str">
        <f t="shared" si="22"/>
        <v/>
      </c>
      <c r="T257" t="str">
        <f t="shared" si="23"/>
        <v/>
      </c>
      <c r="U257" t="str">
        <f t="shared" si="24"/>
        <v/>
      </c>
      <c r="V257" t="str">
        <f t="shared" si="25"/>
        <v/>
      </c>
      <c r="W257" t="str">
        <f t="shared" si="26"/>
        <v/>
      </c>
      <c r="X257" t="str">
        <f t="shared" si="27"/>
        <v/>
      </c>
      <c r="Y257" t="str">
        <f t="shared" si="28"/>
        <v/>
      </c>
    </row>
    <row r="258" spans="1:25" x14ac:dyDescent="0.35">
      <c r="A258" t="s">
        <v>180</v>
      </c>
      <c r="B258" t="s">
        <v>515</v>
      </c>
      <c r="C258" t="s">
        <v>516</v>
      </c>
      <c r="D258" t="s">
        <v>97</v>
      </c>
      <c r="E258" t="s">
        <v>96</v>
      </c>
      <c r="F258">
        <v>1149</v>
      </c>
      <c r="G258" s="145">
        <v>2.93E-2</v>
      </c>
      <c r="H258">
        <v>2.93</v>
      </c>
      <c r="K258" t="s">
        <v>180</v>
      </c>
      <c r="L258" t="s">
        <v>515</v>
      </c>
      <c r="M258" t="s">
        <v>516</v>
      </c>
      <c r="N258" t="s">
        <v>97</v>
      </c>
      <c r="O258">
        <v>1149</v>
      </c>
      <c r="P258" s="150">
        <v>2.93E-2</v>
      </c>
      <c r="Q258">
        <v>2.93</v>
      </c>
      <c r="S258" t="str">
        <f t="shared" ref="S258:S321" si="29">IF(A258=K258,"","error")</f>
        <v/>
      </c>
      <c r="T258" t="str">
        <f t="shared" ref="T258:T321" si="30">IF(B258=L258,"","error")</f>
        <v/>
      </c>
      <c r="U258" t="str">
        <f t="shared" ref="U258:U321" si="31">IF(C258=M258,"","error")</f>
        <v/>
      </c>
      <c r="V258" t="str">
        <f t="shared" ref="V258:V321" si="32">IF(D258=N258,"","error")</f>
        <v/>
      </c>
      <c r="W258" t="str">
        <f t="shared" si="26"/>
        <v/>
      </c>
      <c r="X258" t="str">
        <f t="shared" si="27"/>
        <v/>
      </c>
      <c r="Y258" t="str">
        <f t="shared" si="28"/>
        <v/>
      </c>
    </row>
    <row r="259" spans="1:25" x14ac:dyDescent="0.35">
      <c r="A259" t="s">
        <v>180</v>
      </c>
      <c r="B259" t="s">
        <v>517</v>
      </c>
      <c r="C259" t="s">
        <v>518</v>
      </c>
      <c r="D259" t="s">
        <v>103</v>
      </c>
      <c r="E259" t="s">
        <v>138</v>
      </c>
      <c r="F259">
        <v>999</v>
      </c>
      <c r="G259" s="145">
        <v>2.4199999999999999E-2</v>
      </c>
      <c r="H259">
        <v>2.42</v>
      </c>
      <c r="K259" t="s">
        <v>180</v>
      </c>
      <c r="L259" t="s">
        <v>517</v>
      </c>
      <c r="M259" t="s">
        <v>518</v>
      </c>
      <c r="N259" t="s">
        <v>103</v>
      </c>
      <c r="O259">
        <v>999</v>
      </c>
      <c r="P259" s="150">
        <v>2.4199999999999999E-2</v>
      </c>
      <c r="Q259">
        <v>2.42</v>
      </c>
      <c r="S259" t="str">
        <f t="shared" si="29"/>
        <v/>
      </c>
      <c r="T259" t="str">
        <f t="shared" si="30"/>
        <v/>
      </c>
      <c r="U259" t="str">
        <f t="shared" si="31"/>
        <v/>
      </c>
      <c r="V259" t="str">
        <f t="shared" si="32"/>
        <v/>
      </c>
      <c r="W259" t="str">
        <f t="shared" ref="W259:W322" si="33">IF(F259=O259,"","error")</f>
        <v/>
      </c>
      <c r="X259" t="str">
        <f t="shared" ref="X259:X322" si="34">IF(G259=P259,"","error")</f>
        <v/>
      </c>
      <c r="Y259" t="str">
        <f t="shared" ref="Y259:Y322" si="35">IF(H259=Q259,"","error")</f>
        <v/>
      </c>
    </row>
    <row r="260" spans="1:25" x14ac:dyDescent="0.35">
      <c r="A260" t="s">
        <v>180</v>
      </c>
      <c r="B260" t="s">
        <v>519</v>
      </c>
      <c r="C260" t="s">
        <v>520</v>
      </c>
      <c r="D260" t="s">
        <v>91</v>
      </c>
      <c r="E260" t="s">
        <v>90</v>
      </c>
      <c r="F260">
        <v>14722</v>
      </c>
      <c r="G260" s="145">
        <v>0.43740000000000001</v>
      </c>
      <c r="H260">
        <v>43.74</v>
      </c>
      <c r="I260" t="s">
        <v>187</v>
      </c>
      <c r="K260" t="s">
        <v>180</v>
      </c>
      <c r="L260" t="s">
        <v>519</v>
      </c>
      <c r="M260" t="s">
        <v>520</v>
      </c>
      <c r="N260" t="s">
        <v>91</v>
      </c>
      <c r="O260">
        <v>14722</v>
      </c>
      <c r="P260" s="150">
        <v>0.43740000000000001</v>
      </c>
      <c r="Q260">
        <v>43.74</v>
      </c>
      <c r="S260" t="str">
        <f t="shared" si="29"/>
        <v/>
      </c>
      <c r="T260" t="str">
        <f t="shared" si="30"/>
        <v/>
      </c>
      <c r="U260" t="str">
        <f t="shared" si="31"/>
        <v/>
      </c>
      <c r="V260" t="str">
        <f t="shared" si="32"/>
        <v/>
      </c>
      <c r="W260" t="str">
        <f t="shared" si="33"/>
        <v/>
      </c>
      <c r="X260" t="str">
        <f t="shared" si="34"/>
        <v/>
      </c>
      <c r="Y260" t="str">
        <f t="shared" si="35"/>
        <v/>
      </c>
    </row>
    <row r="261" spans="1:25" x14ac:dyDescent="0.35">
      <c r="A261" t="s">
        <v>180</v>
      </c>
      <c r="B261" t="s">
        <v>375</v>
      </c>
      <c r="C261" t="s">
        <v>521</v>
      </c>
      <c r="D261" s="148"/>
      <c r="F261">
        <v>233</v>
      </c>
      <c r="G261" s="145">
        <v>5.7000000000000002E-3</v>
      </c>
      <c r="H261">
        <v>0.56999999999999995</v>
      </c>
      <c r="K261" t="s">
        <v>180</v>
      </c>
      <c r="L261" t="s">
        <v>375</v>
      </c>
      <c r="M261" t="s">
        <v>521</v>
      </c>
      <c r="N261" t="s">
        <v>92</v>
      </c>
      <c r="O261">
        <v>233</v>
      </c>
      <c r="P261" s="150">
        <v>5.7000000000000002E-3</v>
      </c>
      <c r="Q261">
        <v>0.56999999999999995</v>
      </c>
      <c r="S261" t="str">
        <f t="shared" si="29"/>
        <v/>
      </c>
      <c r="T261" t="str">
        <f t="shared" si="30"/>
        <v/>
      </c>
      <c r="U261" t="str">
        <f t="shared" si="31"/>
        <v/>
      </c>
      <c r="V261" t="str">
        <f t="shared" si="32"/>
        <v>error</v>
      </c>
      <c r="W261" t="str">
        <f t="shared" si="33"/>
        <v/>
      </c>
      <c r="X261" t="str">
        <f t="shared" si="34"/>
        <v/>
      </c>
      <c r="Y261" t="str">
        <f t="shared" si="35"/>
        <v/>
      </c>
    </row>
    <row r="262" spans="1:25" x14ac:dyDescent="0.35">
      <c r="A262" t="s">
        <v>175</v>
      </c>
      <c r="B262" t="s">
        <v>178</v>
      </c>
      <c r="C262" t="s">
        <v>522</v>
      </c>
      <c r="D262" t="s">
        <v>91</v>
      </c>
      <c r="E262" t="s">
        <v>90</v>
      </c>
      <c r="F262">
        <v>827</v>
      </c>
      <c r="G262" s="145">
        <v>2E-3</v>
      </c>
      <c r="H262">
        <v>0.2</v>
      </c>
      <c r="K262" t="s">
        <v>175</v>
      </c>
      <c r="L262" t="s">
        <v>178</v>
      </c>
      <c r="M262" t="s">
        <v>522</v>
      </c>
      <c r="N262" t="s">
        <v>91</v>
      </c>
      <c r="O262">
        <v>827</v>
      </c>
      <c r="P262" s="150">
        <v>2E-3</v>
      </c>
      <c r="Q262">
        <v>0.2</v>
      </c>
      <c r="S262" t="str">
        <f t="shared" si="29"/>
        <v/>
      </c>
      <c r="T262" t="str">
        <f t="shared" si="30"/>
        <v/>
      </c>
      <c r="U262" t="str">
        <f t="shared" si="31"/>
        <v/>
      </c>
      <c r="V262" t="str">
        <f t="shared" si="32"/>
        <v/>
      </c>
      <c r="W262" t="str">
        <f t="shared" si="33"/>
        <v/>
      </c>
      <c r="X262" t="str">
        <f t="shared" si="34"/>
        <v/>
      </c>
      <c r="Y262" t="str">
        <f t="shared" si="35"/>
        <v/>
      </c>
    </row>
    <row r="263" spans="1:25" x14ac:dyDescent="0.35">
      <c r="A263" t="s">
        <v>180</v>
      </c>
      <c r="B263" t="s">
        <v>252</v>
      </c>
      <c r="C263" t="s">
        <v>523</v>
      </c>
      <c r="D263" t="s">
        <v>91</v>
      </c>
      <c r="E263" t="s">
        <v>90</v>
      </c>
      <c r="F263">
        <v>18065</v>
      </c>
      <c r="G263" s="145">
        <v>0.41120000000000001</v>
      </c>
      <c r="H263">
        <v>41.12</v>
      </c>
      <c r="K263" t="s">
        <v>180</v>
      </c>
      <c r="L263" t="s">
        <v>252</v>
      </c>
      <c r="M263" t="s">
        <v>523</v>
      </c>
      <c r="N263" t="s">
        <v>91</v>
      </c>
      <c r="O263">
        <v>18065</v>
      </c>
      <c r="P263" s="150">
        <v>0.41120000000000001</v>
      </c>
      <c r="Q263">
        <v>41.12</v>
      </c>
      <c r="S263" t="str">
        <f t="shared" si="29"/>
        <v/>
      </c>
      <c r="T263" t="str">
        <f t="shared" si="30"/>
        <v/>
      </c>
      <c r="U263" t="str">
        <f t="shared" si="31"/>
        <v/>
      </c>
      <c r="V263" t="str">
        <f t="shared" si="32"/>
        <v/>
      </c>
      <c r="W263" t="str">
        <f t="shared" si="33"/>
        <v/>
      </c>
      <c r="X263" t="str">
        <f t="shared" si="34"/>
        <v/>
      </c>
      <c r="Y263" t="str">
        <f t="shared" si="35"/>
        <v/>
      </c>
    </row>
    <row r="264" spans="1:25" x14ac:dyDescent="0.35">
      <c r="A264" t="s">
        <v>175</v>
      </c>
      <c r="B264" t="s">
        <v>212</v>
      </c>
      <c r="C264" t="s">
        <v>524</v>
      </c>
      <c r="D264" t="s">
        <v>86</v>
      </c>
      <c r="E264" t="s">
        <v>86</v>
      </c>
      <c r="F264">
        <v>261</v>
      </c>
      <c r="G264" s="145">
        <v>5.9999999999999995E-4</v>
      </c>
      <c r="H264">
        <v>0.06</v>
      </c>
      <c r="K264" t="s">
        <v>175</v>
      </c>
      <c r="L264" t="s">
        <v>212</v>
      </c>
      <c r="M264" t="s">
        <v>524</v>
      </c>
      <c r="N264" t="s">
        <v>86</v>
      </c>
      <c r="O264">
        <v>261</v>
      </c>
      <c r="P264" s="150">
        <v>5.9999999999999995E-4</v>
      </c>
      <c r="Q264">
        <v>0.06</v>
      </c>
      <c r="S264" t="str">
        <f t="shared" si="29"/>
        <v/>
      </c>
      <c r="T264" t="str">
        <f t="shared" si="30"/>
        <v/>
      </c>
      <c r="U264" t="str">
        <f t="shared" si="31"/>
        <v/>
      </c>
      <c r="V264" t="str">
        <f t="shared" si="32"/>
        <v/>
      </c>
      <c r="W264" t="str">
        <f t="shared" si="33"/>
        <v/>
      </c>
      <c r="X264" t="str">
        <f t="shared" si="34"/>
        <v/>
      </c>
      <c r="Y264" t="str">
        <f t="shared" si="35"/>
        <v/>
      </c>
    </row>
    <row r="265" spans="1:25" x14ac:dyDescent="0.35">
      <c r="A265" t="s">
        <v>180</v>
      </c>
      <c r="B265" t="s">
        <v>190</v>
      </c>
      <c r="C265" t="s">
        <v>525</v>
      </c>
      <c r="D265" t="s">
        <v>103</v>
      </c>
      <c r="E265" t="s">
        <v>138</v>
      </c>
      <c r="F265">
        <v>2483</v>
      </c>
      <c r="G265" s="145">
        <v>7.51E-2</v>
      </c>
      <c r="H265">
        <v>7.51</v>
      </c>
      <c r="K265" t="s">
        <v>180</v>
      </c>
      <c r="L265" t="s">
        <v>190</v>
      </c>
      <c r="M265" t="s">
        <v>525</v>
      </c>
      <c r="N265" t="s">
        <v>103</v>
      </c>
      <c r="O265">
        <v>2483</v>
      </c>
      <c r="P265" s="150">
        <v>7.51E-2</v>
      </c>
      <c r="Q265">
        <v>7.51</v>
      </c>
      <c r="S265" t="str">
        <f t="shared" si="29"/>
        <v/>
      </c>
      <c r="T265" t="str">
        <f t="shared" si="30"/>
        <v/>
      </c>
      <c r="U265" t="str">
        <f t="shared" si="31"/>
        <v/>
      </c>
      <c r="V265" t="str">
        <f t="shared" si="32"/>
        <v/>
      </c>
      <c r="W265" t="str">
        <f t="shared" si="33"/>
        <v/>
      </c>
      <c r="X265" t="str">
        <f t="shared" si="34"/>
        <v/>
      </c>
      <c r="Y265" t="str">
        <f t="shared" si="35"/>
        <v/>
      </c>
    </row>
    <row r="266" spans="1:25" x14ac:dyDescent="0.35">
      <c r="A266" t="s">
        <v>180</v>
      </c>
      <c r="B266" t="s">
        <v>425</v>
      </c>
      <c r="C266" t="s">
        <v>526</v>
      </c>
      <c r="D266" t="s">
        <v>86</v>
      </c>
      <c r="E266" t="s">
        <v>86</v>
      </c>
      <c r="F266">
        <v>915</v>
      </c>
      <c r="G266" s="145">
        <v>2.3599999999999999E-2</v>
      </c>
      <c r="H266">
        <v>2.36</v>
      </c>
      <c r="K266" t="s">
        <v>180</v>
      </c>
      <c r="L266" t="s">
        <v>425</v>
      </c>
      <c r="M266" t="s">
        <v>526</v>
      </c>
      <c r="N266" t="s">
        <v>86</v>
      </c>
      <c r="O266">
        <v>915</v>
      </c>
      <c r="P266" s="150">
        <v>2.3599999999999999E-2</v>
      </c>
      <c r="Q266">
        <v>2.36</v>
      </c>
      <c r="S266" t="str">
        <f t="shared" si="29"/>
        <v/>
      </c>
      <c r="T266" t="str">
        <f t="shared" si="30"/>
        <v/>
      </c>
      <c r="U266" t="str">
        <f t="shared" si="31"/>
        <v/>
      </c>
      <c r="V266" t="str">
        <f t="shared" si="32"/>
        <v/>
      </c>
      <c r="W266" t="str">
        <f t="shared" si="33"/>
        <v/>
      </c>
      <c r="X266" t="str">
        <f t="shared" si="34"/>
        <v/>
      </c>
      <c r="Y266" t="str">
        <f t="shared" si="35"/>
        <v/>
      </c>
    </row>
    <row r="267" spans="1:25" x14ac:dyDescent="0.35">
      <c r="A267" t="s">
        <v>180</v>
      </c>
      <c r="B267" t="s">
        <v>527</v>
      </c>
      <c r="C267" t="s">
        <v>528</v>
      </c>
      <c r="D267" t="s">
        <v>103</v>
      </c>
      <c r="E267" t="s">
        <v>138</v>
      </c>
      <c r="F267">
        <v>3949</v>
      </c>
      <c r="G267" s="145">
        <v>9.7900000000000001E-2</v>
      </c>
      <c r="H267">
        <v>9.7899999999999991</v>
      </c>
      <c r="K267" t="s">
        <v>180</v>
      </c>
      <c r="L267" t="s">
        <v>527</v>
      </c>
      <c r="M267" t="s">
        <v>528</v>
      </c>
      <c r="N267" t="s">
        <v>103</v>
      </c>
      <c r="O267">
        <v>3949</v>
      </c>
      <c r="P267" s="150">
        <v>9.7900000000000001E-2</v>
      </c>
      <c r="Q267">
        <v>9.7899999999999991</v>
      </c>
      <c r="R267" t="s">
        <v>187</v>
      </c>
      <c r="S267" t="str">
        <f t="shared" si="29"/>
        <v/>
      </c>
      <c r="T267" t="str">
        <f t="shared" si="30"/>
        <v/>
      </c>
      <c r="U267" t="str">
        <f t="shared" si="31"/>
        <v/>
      </c>
      <c r="V267" t="str">
        <f t="shared" si="32"/>
        <v/>
      </c>
      <c r="W267" t="str">
        <f t="shared" si="33"/>
        <v/>
      </c>
      <c r="X267" t="str">
        <f t="shared" si="34"/>
        <v/>
      </c>
      <c r="Y267" t="str">
        <f t="shared" si="35"/>
        <v/>
      </c>
    </row>
    <row r="268" spans="1:25" x14ac:dyDescent="0.35">
      <c r="A268" t="s">
        <v>180</v>
      </c>
      <c r="B268" t="s">
        <v>280</v>
      </c>
      <c r="C268" t="s">
        <v>529</v>
      </c>
      <c r="F268">
        <v>1829</v>
      </c>
      <c r="G268" s="145">
        <v>4.9799999999999997E-2</v>
      </c>
      <c r="H268">
        <v>4.9800000000000004</v>
      </c>
      <c r="K268" t="s">
        <v>180</v>
      </c>
      <c r="L268" t="s">
        <v>280</v>
      </c>
      <c r="M268" t="s">
        <v>529</v>
      </c>
      <c r="O268">
        <v>1829</v>
      </c>
      <c r="P268" s="150">
        <v>4.9799999999999997E-2</v>
      </c>
      <c r="Q268">
        <v>4.9800000000000004</v>
      </c>
      <c r="R268" t="s">
        <v>187</v>
      </c>
      <c r="S268" t="str">
        <f t="shared" si="29"/>
        <v/>
      </c>
      <c r="T268" t="str">
        <f t="shared" si="30"/>
        <v/>
      </c>
      <c r="U268" t="str">
        <f t="shared" si="31"/>
        <v/>
      </c>
      <c r="V268" t="str">
        <f t="shared" si="32"/>
        <v/>
      </c>
      <c r="W268" t="str">
        <f t="shared" si="33"/>
        <v/>
      </c>
      <c r="X268" t="str">
        <f t="shared" si="34"/>
        <v/>
      </c>
      <c r="Y268" t="str">
        <f t="shared" si="35"/>
        <v/>
      </c>
    </row>
    <row r="269" spans="1:25" x14ac:dyDescent="0.35">
      <c r="A269" t="s">
        <v>180</v>
      </c>
      <c r="B269" t="s">
        <v>309</v>
      </c>
      <c r="C269" t="s">
        <v>530</v>
      </c>
      <c r="F269">
        <v>7685</v>
      </c>
      <c r="G269" s="145">
        <v>0.19900000000000001</v>
      </c>
      <c r="H269">
        <v>19.899999999999999</v>
      </c>
      <c r="K269" t="s">
        <v>180</v>
      </c>
      <c r="L269" t="s">
        <v>309</v>
      </c>
      <c r="M269" t="s">
        <v>530</v>
      </c>
      <c r="O269">
        <v>7685</v>
      </c>
      <c r="P269" s="150">
        <v>0.19900000000000001</v>
      </c>
      <c r="Q269">
        <v>19.899999999999999</v>
      </c>
      <c r="S269" t="str">
        <f t="shared" si="29"/>
        <v/>
      </c>
      <c r="T269" t="str">
        <f t="shared" si="30"/>
        <v/>
      </c>
      <c r="U269" t="str">
        <f t="shared" si="31"/>
        <v/>
      </c>
      <c r="V269" t="str">
        <f t="shared" si="32"/>
        <v/>
      </c>
      <c r="W269" t="str">
        <f t="shared" si="33"/>
        <v/>
      </c>
      <c r="X269" t="str">
        <f t="shared" si="34"/>
        <v/>
      </c>
      <c r="Y269" t="str">
        <f t="shared" si="35"/>
        <v/>
      </c>
    </row>
    <row r="270" spans="1:25" x14ac:dyDescent="0.35">
      <c r="A270" t="s">
        <v>180</v>
      </c>
      <c r="B270" t="s">
        <v>323</v>
      </c>
      <c r="C270" t="s">
        <v>531</v>
      </c>
      <c r="F270">
        <v>842</v>
      </c>
      <c r="G270" s="145">
        <v>2.1299999999999999E-2</v>
      </c>
      <c r="H270">
        <v>2.13</v>
      </c>
      <c r="K270" t="s">
        <v>180</v>
      </c>
      <c r="L270" t="s">
        <v>323</v>
      </c>
      <c r="M270" t="s">
        <v>531</v>
      </c>
      <c r="O270">
        <v>842</v>
      </c>
      <c r="P270" s="150">
        <v>2.1299999999999999E-2</v>
      </c>
      <c r="Q270">
        <v>2.13</v>
      </c>
      <c r="S270" t="str">
        <f t="shared" si="29"/>
        <v/>
      </c>
      <c r="T270" t="str">
        <f t="shared" si="30"/>
        <v/>
      </c>
      <c r="U270" t="str">
        <f t="shared" si="31"/>
        <v/>
      </c>
      <c r="V270" t="str">
        <f t="shared" si="32"/>
        <v/>
      </c>
      <c r="W270" t="str">
        <f t="shared" si="33"/>
        <v/>
      </c>
      <c r="X270" t="str">
        <f t="shared" si="34"/>
        <v/>
      </c>
      <c r="Y270" t="str">
        <f t="shared" si="35"/>
        <v/>
      </c>
    </row>
    <row r="271" spans="1:25" x14ac:dyDescent="0.35">
      <c r="A271" t="s">
        <v>175</v>
      </c>
      <c r="B271" t="s">
        <v>183</v>
      </c>
      <c r="C271" t="s">
        <v>532</v>
      </c>
      <c r="D271" t="s">
        <v>91</v>
      </c>
      <c r="E271" t="s">
        <v>90</v>
      </c>
      <c r="F271">
        <v>153088</v>
      </c>
      <c r="G271" s="145">
        <v>0.32740000000000002</v>
      </c>
      <c r="H271">
        <v>32.74</v>
      </c>
      <c r="I271" t="s">
        <v>187</v>
      </c>
      <c r="K271" t="s">
        <v>175</v>
      </c>
      <c r="L271" t="s">
        <v>183</v>
      </c>
      <c r="M271" t="s">
        <v>532</v>
      </c>
      <c r="N271" t="s">
        <v>91</v>
      </c>
      <c r="O271">
        <v>153088</v>
      </c>
      <c r="P271" s="150">
        <v>0.32740000000000002</v>
      </c>
      <c r="Q271">
        <v>32.74</v>
      </c>
      <c r="R271" t="s">
        <v>187</v>
      </c>
      <c r="S271" t="str">
        <f t="shared" si="29"/>
        <v/>
      </c>
      <c r="T271" t="str">
        <f t="shared" si="30"/>
        <v/>
      </c>
      <c r="U271" t="str">
        <f t="shared" si="31"/>
        <v/>
      </c>
      <c r="V271" t="str">
        <f t="shared" si="32"/>
        <v/>
      </c>
      <c r="W271" t="str">
        <f t="shared" si="33"/>
        <v/>
      </c>
      <c r="X271" t="str">
        <f t="shared" si="34"/>
        <v/>
      </c>
      <c r="Y271" t="str">
        <f t="shared" si="35"/>
        <v/>
      </c>
    </row>
    <row r="272" spans="1:25" x14ac:dyDescent="0.35">
      <c r="A272" t="s">
        <v>175</v>
      </c>
      <c r="B272" t="s">
        <v>212</v>
      </c>
      <c r="C272" t="s">
        <v>533</v>
      </c>
      <c r="D272" t="s">
        <v>91</v>
      </c>
      <c r="E272" t="s">
        <v>90</v>
      </c>
      <c r="F272">
        <v>326</v>
      </c>
      <c r="G272" s="145">
        <v>6.9999999999999999E-4</v>
      </c>
      <c r="H272">
        <v>7.0000000000000007E-2</v>
      </c>
      <c r="K272" t="s">
        <v>175</v>
      </c>
      <c r="L272" t="s">
        <v>212</v>
      </c>
      <c r="M272" t="s">
        <v>533</v>
      </c>
      <c r="N272" t="s">
        <v>91</v>
      </c>
      <c r="O272">
        <v>326</v>
      </c>
      <c r="P272" s="150">
        <v>6.9999999999999999E-4</v>
      </c>
      <c r="Q272">
        <v>7.0000000000000007E-2</v>
      </c>
      <c r="S272" t="str">
        <f t="shared" si="29"/>
        <v/>
      </c>
      <c r="T272" t="str">
        <f t="shared" si="30"/>
        <v/>
      </c>
      <c r="U272" t="str">
        <f t="shared" si="31"/>
        <v/>
      </c>
      <c r="V272" t="str">
        <f t="shared" si="32"/>
        <v/>
      </c>
      <c r="W272" t="str">
        <f t="shared" si="33"/>
        <v/>
      </c>
      <c r="X272" t="str">
        <f t="shared" si="34"/>
        <v/>
      </c>
      <c r="Y272" t="str">
        <f t="shared" si="35"/>
        <v/>
      </c>
    </row>
    <row r="273" spans="1:25" x14ac:dyDescent="0.35">
      <c r="A273" t="s">
        <v>180</v>
      </c>
      <c r="B273" t="s">
        <v>313</v>
      </c>
      <c r="C273" t="s">
        <v>534</v>
      </c>
      <c r="D273" t="s">
        <v>91</v>
      </c>
      <c r="E273" t="s">
        <v>90</v>
      </c>
      <c r="F273">
        <v>10074</v>
      </c>
      <c r="G273" s="145">
        <v>0.24529999999999999</v>
      </c>
      <c r="H273">
        <v>24.53</v>
      </c>
      <c r="K273" t="s">
        <v>180</v>
      </c>
      <c r="L273" t="s">
        <v>313</v>
      </c>
      <c r="M273" t="s">
        <v>534</v>
      </c>
      <c r="N273" t="s">
        <v>91</v>
      </c>
      <c r="O273">
        <v>10074</v>
      </c>
      <c r="P273" s="150">
        <v>0.24529999999999999</v>
      </c>
      <c r="Q273">
        <v>24.53</v>
      </c>
      <c r="R273" t="s">
        <v>187</v>
      </c>
      <c r="S273" t="str">
        <f t="shared" si="29"/>
        <v/>
      </c>
      <c r="T273" t="str">
        <f t="shared" si="30"/>
        <v/>
      </c>
      <c r="U273" t="str">
        <f t="shared" si="31"/>
        <v/>
      </c>
      <c r="V273" t="str">
        <f t="shared" si="32"/>
        <v/>
      </c>
      <c r="W273" t="str">
        <f t="shared" si="33"/>
        <v/>
      </c>
      <c r="X273" t="str">
        <f t="shared" si="34"/>
        <v/>
      </c>
      <c r="Y273" t="str">
        <f t="shared" si="35"/>
        <v/>
      </c>
    </row>
    <row r="274" spans="1:25" x14ac:dyDescent="0.35">
      <c r="A274" t="s">
        <v>175</v>
      </c>
      <c r="B274" t="s">
        <v>183</v>
      </c>
      <c r="C274" t="s">
        <v>535</v>
      </c>
      <c r="D274" s="148"/>
      <c r="F274">
        <v>66</v>
      </c>
      <c r="G274" s="145">
        <v>1E-4</v>
      </c>
      <c r="H274">
        <v>0.01</v>
      </c>
      <c r="K274" t="s">
        <v>175</v>
      </c>
      <c r="L274" t="s">
        <v>183</v>
      </c>
      <c r="M274" t="s">
        <v>535</v>
      </c>
      <c r="N274" t="s">
        <v>98</v>
      </c>
      <c r="O274">
        <v>66</v>
      </c>
      <c r="P274" s="150">
        <v>1E-4</v>
      </c>
      <c r="Q274">
        <v>0.01</v>
      </c>
      <c r="R274" t="s">
        <v>187</v>
      </c>
      <c r="S274" t="str">
        <f t="shared" si="29"/>
        <v/>
      </c>
      <c r="T274" t="str">
        <f t="shared" si="30"/>
        <v/>
      </c>
      <c r="U274" t="str">
        <f t="shared" si="31"/>
        <v/>
      </c>
      <c r="V274" t="str">
        <f t="shared" si="32"/>
        <v>error</v>
      </c>
      <c r="W274" t="str">
        <f t="shared" si="33"/>
        <v/>
      </c>
      <c r="X274" t="str">
        <f t="shared" si="34"/>
        <v/>
      </c>
      <c r="Y274" t="str">
        <f t="shared" si="35"/>
        <v/>
      </c>
    </row>
    <row r="275" spans="1:25" x14ac:dyDescent="0.35">
      <c r="A275" t="s">
        <v>175</v>
      </c>
      <c r="B275" t="s">
        <v>183</v>
      </c>
      <c r="C275" t="s">
        <v>536</v>
      </c>
      <c r="D275" t="s">
        <v>103</v>
      </c>
      <c r="E275" t="s">
        <v>138</v>
      </c>
      <c r="F275">
        <v>135</v>
      </c>
      <c r="G275" s="145">
        <v>2.9999999999999997E-4</v>
      </c>
      <c r="H275">
        <v>0.03</v>
      </c>
      <c r="K275" t="s">
        <v>175</v>
      </c>
      <c r="L275" t="s">
        <v>183</v>
      </c>
      <c r="M275" t="s">
        <v>536</v>
      </c>
      <c r="N275" t="s">
        <v>103</v>
      </c>
      <c r="O275">
        <v>135</v>
      </c>
      <c r="P275" s="150">
        <v>2.9999999999999997E-4</v>
      </c>
      <c r="Q275">
        <v>0.03</v>
      </c>
      <c r="S275" t="str">
        <f t="shared" si="29"/>
        <v/>
      </c>
      <c r="T275" t="str">
        <f t="shared" si="30"/>
        <v/>
      </c>
      <c r="U275" t="str">
        <f t="shared" si="31"/>
        <v/>
      </c>
      <c r="V275" t="str">
        <f t="shared" si="32"/>
        <v/>
      </c>
      <c r="W275" t="str">
        <f t="shared" si="33"/>
        <v/>
      </c>
      <c r="X275" t="str">
        <f t="shared" si="34"/>
        <v/>
      </c>
      <c r="Y275" t="str">
        <f t="shared" si="35"/>
        <v/>
      </c>
    </row>
    <row r="276" spans="1:25" x14ac:dyDescent="0.35">
      <c r="A276" t="s">
        <v>180</v>
      </c>
      <c r="B276" t="s">
        <v>202</v>
      </c>
      <c r="C276" t="s">
        <v>537</v>
      </c>
      <c r="F276">
        <v>1240</v>
      </c>
      <c r="G276" s="145">
        <v>2.8199999999999999E-2</v>
      </c>
      <c r="H276">
        <v>2.82</v>
      </c>
      <c r="K276" t="s">
        <v>180</v>
      </c>
      <c r="L276" t="s">
        <v>202</v>
      </c>
      <c r="M276" t="s">
        <v>537</v>
      </c>
      <c r="O276">
        <v>1240</v>
      </c>
      <c r="P276" s="150">
        <v>2.8199999999999999E-2</v>
      </c>
      <c r="Q276">
        <v>2.82</v>
      </c>
      <c r="S276" t="str">
        <f t="shared" si="29"/>
        <v/>
      </c>
      <c r="T276" t="str">
        <f t="shared" si="30"/>
        <v/>
      </c>
      <c r="U276" t="str">
        <f t="shared" si="31"/>
        <v/>
      </c>
      <c r="V276" t="str">
        <f t="shared" si="32"/>
        <v/>
      </c>
      <c r="W276" t="str">
        <f t="shared" si="33"/>
        <v/>
      </c>
      <c r="X276" t="str">
        <f t="shared" si="34"/>
        <v/>
      </c>
      <c r="Y276" t="str">
        <f t="shared" si="35"/>
        <v/>
      </c>
    </row>
    <row r="277" spans="1:25" x14ac:dyDescent="0.35">
      <c r="A277" t="s">
        <v>175</v>
      </c>
      <c r="B277" t="s">
        <v>227</v>
      </c>
      <c r="C277" t="s">
        <v>538</v>
      </c>
      <c r="D277" t="s">
        <v>91</v>
      </c>
      <c r="E277" t="s">
        <v>90</v>
      </c>
      <c r="F277">
        <v>141662</v>
      </c>
      <c r="G277" s="145">
        <v>0.31019999999999998</v>
      </c>
      <c r="H277">
        <v>31.02</v>
      </c>
      <c r="I277" t="s">
        <v>187</v>
      </c>
      <c r="K277" t="s">
        <v>175</v>
      </c>
      <c r="L277" t="s">
        <v>227</v>
      </c>
      <c r="M277" t="s">
        <v>538</v>
      </c>
      <c r="N277" t="s">
        <v>91</v>
      </c>
      <c r="O277">
        <v>141662</v>
      </c>
      <c r="P277" s="150">
        <v>0.31019999999999998</v>
      </c>
      <c r="Q277">
        <v>31.02</v>
      </c>
      <c r="S277" t="str">
        <f t="shared" si="29"/>
        <v/>
      </c>
      <c r="T277" t="str">
        <f t="shared" si="30"/>
        <v/>
      </c>
      <c r="U277" t="str">
        <f t="shared" si="31"/>
        <v/>
      </c>
      <c r="V277" t="str">
        <f t="shared" si="32"/>
        <v/>
      </c>
      <c r="W277" t="str">
        <f t="shared" si="33"/>
        <v/>
      </c>
      <c r="X277" t="str">
        <f t="shared" si="34"/>
        <v/>
      </c>
      <c r="Y277" t="str">
        <f t="shared" si="35"/>
        <v/>
      </c>
    </row>
    <row r="278" spans="1:25" x14ac:dyDescent="0.35">
      <c r="A278" t="s">
        <v>180</v>
      </c>
      <c r="B278" t="s">
        <v>432</v>
      </c>
      <c r="C278" t="s">
        <v>539</v>
      </c>
      <c r="D278" t="s">
        <v>102</v>
      </c>
      <c r="E278" t="s">
        <v>102</v>
      </c>
      <c r="F278">
        <v>1929</v>
      </c>
      <c r="G278" s="145">
        <v>4.82E-2</v>
      </c>
      <c r="H278">
        <v>4.82</v>
      </c>
      <c r="K278" t="s">
        <v>180</v>
      </c>
      <c r="L278" t="s">
        <v>432</v>
      </c>
      <c r="M278" t="s">
        <v>539</v>
      </c>
      <c r="N278" t="s">
        <v>102</v>
      </c>
      <c r="O278">
        <v>1929</v>
      </c>
      <c r="P278" s="150">
        <v>4.82E-2</v>
      </c>
      <c r="Q278">
        <v>4.82</v>
      </c>
      <c r="S278" t="str">
        <f t="shared" si="29"/>
        <v/>
      </c>
      <c r="T278" t="str">
        <f t="shared" si="30"/>
        <v/>
      </c>
      <c r="U278" t="str">
        <f t="shared" si="31"/>
        <v/>
      </c>
      <c r="V278" t="str">
        <f t="shared" si="32"/>
        <v/>
      </c>
      <c r="W278" t="str">
        <f t="shared" si="33"/>
        <v/>
      </c>
      <c r="X278" t="str">
        <f t="shared" si="34"/>
        <v/>
      </c>
      <c r="Y278" t="str">
        <f t="shared" si="35"/>
        <v/>
      </c>
    </row>
    <row r="279" spans="1:25" x14ac:dyDescent="0.35">
      <c r="A279" t="s">
        <v>180</v>
      </c>
      <c r="B279" t="s">
        <v>519</v>
      </c>
      <c r="C279" t="s">
        <v>540</v>
      </c>
      <c r="D279" t="s">
        <v>118</v>
      </c>
      <c r="E279" t="s">
        <v>117</v>
      </c>
      <c r="F279">
        <v>15495</v>
      </c>
      <c r="G279" s="145">
        <v>0.46029999999999999</v>
      </c>
      <c r="H279">
        <v>46.03</v>
      </c>
      <c r="K279" t="s">
        <v>180</v>
      </c>
      <c r="L279" t="s">
        <v>519</v>
      </c>
      <c r="M279" t="s">
        <v>540</v>
      </c>
      <c r="N279" t="s">
        <v>118</v>
      </c>
      <c r="O279">
        <v>15495</v>
      </c>
      <c r="P279" s="150">
        <v>0.46029999999999999</v>
      </c>
      <c r="Q279">
        <v>46.03</v>
      </c>
      <c r="S279" t="str">
        <f t="shared" si="29"/>
        <v/>
      </c>
      <c r="T279" t="str">
        <f t="shared" si="30"/>
        <v/>
      </c>
      <c r="U279" t="str">
        <f t="shared" si="31"/>
        <v/>
      </c>
      <c r="V279" t="str">
        <f t="shared" si="32"/>
        <v/>
      </c>
      <c r="W279" t="str">
        <f t="shared" si="33"/>
        <v/>
      </c>
      <c r="X279" t="str">
        <f t="shared" si="34"/>
        <v/>
      </c>
      <c r="Y279" t="str">
        <f t="shared" si="35"/>
        <v/>
      </c>
    </row>
    <row r="280" spans="1:25" x14ac:dyDescent="0.35">
      <c r="A280" t="s">
        <v>180</v>
      </c>
      <c r="B280" t="s">
        <v>416</v>
      </c>
      <c r="C280" t="s">
        <v>541</v>
      </c>
      <c r="D280" t="s">
        <v>118</v>
      </c>
      <c r="E280" t="s">
        <v>117</v>
      </c>
      <c r="F280">
        <v>12535</v>
      </c>
      <c r="G280" s="145">
        <v>0.3145</v>
      </c>
      <c r="H280">
        <v>31.45</v>
      </c>
      <c r="K280" t="s">
        <v>180</v>
      </c>
      <c r="L280" t="s">
        <v>416</v>
      </c>
      <c r="M280" t="s">
        <v>541</v>
      </c>
      <c r="N280" t="s">
        <v>118</v>
      </c>
      <c r="O280">
        <v>12535</v>
      </c>
      <c r="P280" s="150">
        <v>0.3145</v>
      </c>
      <c r="Q280">
        <v>31.45</v>
      </c>
      <c r="S280" t="str">
        <f t="shared" si="29"/>
        <v/>
      </c>
      <c r="T280" t="str">
        <f t="shared" si="30"/>
        <v/>
      </c>
      <c r="U280" t="str">
        <f t="shared" si="31"/>
        <v/>
      </c>
      <c r="V280" t="str">
        <f t="shared" si="32"/>
        <v/>
      </c>
      <c r="W280" t="str">
        <f t="shared" si="33"/>
        <v/>
      </c>
      <c r="X280" t="str">
        <f t="shared" si="34"/>
        <v/>
      </c>
      <c r="Y280" t="str">
        <f t="shared" si="35"/>
        <v/>
      </c>
    </row>
    <row r="281" spans="1:25" x14ac:dyDescent="0.35">
      <c r="A281" t="s">
        <v>175</v>
      </c>
      <c r="B281" t="s">
        <v>176</v>
      </c>
      <c r="C281" t="s">
        <v>542</v>
      </c>
      <c r="D281" t="s">
        <v>129</v>
      </c>
      <c r="E281" t="s">
        <v>129</v>
      </c>
      <c r="F281">
        <v>74</v>
      </c>
      <c r="G281" s="145">
        <v>2.0000000000000001E-4</v>
      </c>
      <c r="H281">
        <v>0.02</v>
      </c>
      <c r="K281" t="s">
        <v>175</v>
      </c>
      <c r="L281" t="s">
        <v>176</v>
      </c>
      <c r="M281" t="s">
        <v>542</v>
      </c>
      <c r="N281" t="s">
        <v>129</v>
      </c>
      <c r="O281">
        <v>74</v>
      </c>
      <c r="P281" s="150">
        <v>2.0000000000000001E-4</v>
      </c>
      <c r="Q281">
        <v>0.02</v>
      </c>
      <c r="S281" t="str">
        <f t="shared" si="29"/>
        <v/>
      </c>
      <c r="T281" t="str">
        <f t="shared" si="30"/>
        <v/>
      </c>
      <c r="U281" t="str">
        <f t="shared" si="31"/>
        <v/>
      </c>
      <c r="V281" t="str">
        <f t="shared" si="32"/>
        <v/>
      </c>
      <c r="W281" t="str">
        <f t="shared" si="33"/>
        <v/>
      </c>
      <c r="X281" t="str">
        <f t="shared" si="34"/>
        <v/>
      </c>
      <c r="Y281" t="str">
        <f t="shared" si="35"/>
        <v/>
      </c>
    </row>
    <row r="282" spans="1:25" x14ac:dyDescent="0.35">
      <c r="A282" t="s">
        <v>180</v>
      </c>
      <c r="B282" t="s">
        <v>543</v>
      </c>
      <c r="C282" t="s">
        <v>544</v>
      </c>
      <c r="D282" t="s">
        <v>107</v>
      </c>
      <c r="E282" t="s">
        <v>106</v>
      </c>
      <c r="F282">
        <v>1116</v>
      </c>
      <c r="G282" s="145">
        <v>2.9899999999999999E-2</v>
      </c>
      <c r="H282">
        <v>2.99</v>
      </c>
      <c r="K282" t="s">
        <v>180</v>
      </c>
      <c r="L282" t="s">
        <v>543</v>
      </c>
      <c r="M282" t="s">
        <v>544</v>
      </c>
      <c r="N282" t="s">
        <v>107</v>
      </c>
      <c r="O282">
        <v>1116</v>
      </c>
      <c r="P282" s="150">
        <v>2.9899999999999999E-2</v>
      </c>
      <c r="Q282">
        <v>2.99</v>
      </c>
      <c r="S282" t="str">
        <f t="shared" si="29"/>
        <v/>
      </c>
      <c r="T282" t="str">
        <f t="shared" si="30"/>
        <v/>
      </c>
      <c r="U282" t="str">
        <f t="shared" si="31"/>
        <v/>
      </c>
      <c r="V282" t="str">
        <f t="shared" si="32"/>
        <v/>
      </c>
      <c r="W282" t="str">
        <f t="shared" si="33"/>
        <v/>
      </c>
      <c r="X282" t="str">
        <f t="shared" si="34"/>
        <v/>
      </c>
      <c r="Y282" t="str">
        <f t="shared" si="35"/>
        <v/>
      </c>
    </row>
    <row r="283" spans="1:25" x14ac:dyDescent="0.35">
      <c r="A283" t="s">
        <v>175</v>
      </c>
      <c r="B283" t="s">
        <v>227</v>
      </c>
      <c r="C283" t="s">
        <v>545</v>
      </c>
      <c r="D283" t="s">
        <v>129</v>
      </c>
      <c r="E283" t="s">
        <v>129</v>
      </c>
      <c r="F283">
        <v>4306</v>
      </c>
      <c r="G283" s="145">
        <v>9.4000000000000004E-3</v>
      </c>
      <c r="H283">
        <v>0.94</v>
      </c>
      <c r="K283" t="s">
        <v>175</v>
      </c>
      <c r="L283" t="s">
        <v>227</v>
      </c>
      <c r="M283" t="s">
        <v>545</v>
      </c>
      <c r="N283" t="s">
        <v>129</v>
      </c>
      <c r="O283">
        <v>4306</v>
      </c>
      <c r="P283" s="150">
        <v>9.4000000000000004E-3</v>
      </c>
      <c r="Q283">
        <v>0.94</v>
      </c>
      <c r="S283" t="str">
        <f t="shared" si="29"/>
        <v/>
      </c>
      <c r="T283" t="str">
        <f t="shared" si="30"/>
        <v/>
      </c>
      <c r="U283" t="str">
        <f t="shared" si="31"/>
        <v/>
      </c>
      <c r="V283" t="str">
        <f t="shared" si="32"/>
        <v/>
      </c>
      <c r="W283" t="str">
        <f t="shared" si="33"/>
        <v/>
      </c>
      <c r="X283" t="str">
        <f t="shared" si="34"/>
        <v/>
      </c>
      <c r="Y283" t="str">
        <f t="shared" si="35"/>
        <v/>
      </c>
    </row>
    <row r="284" spans="1:25" x14ac:dyDescent="0.35">
      <c r="A284" t="s">
        <v>175</v>
      </c>
      <c r="B284" t="s">
        <v>295</v>
      </c>
      <c r="C284" t="s">
        <v>546</v>
      </c>
      <c r="D284" t="s">
        <v>103</v>
      </c>
      <c r="E284" t="s">
        <v>138</v>
      </c>
      <c r="F284">
        <v>973</v>
      </c>
      <c r="G284" s="145">
        <v>2.2000000000000001E-3</v>
      </c>
      <c r="H284">
        <v>0.22</v>
      </c>
      <c r="K284" t="s">
        <v>175</v>
      </c>
      <c r="L284" t="s">
        <v>295</v>
      </c>
      <c r="M284" t="s">
        <v>546</v>
      </c>
      <c r="N284" t="s">
        <v>103</v>
      </c>
      <c r="O284">
        <v>973</v>
      </c>
      <c r="P284" s="150">
        <v>2.2000000000000001E-3</v>
      </c>
      <c r="Q284">
        <v>0.22</v>
      </c>
      <c r="S284" t="str">
        <f t="shared" si="29"/>
        <v/>
      </c>
      <c r="T284" t="str">
        <f t="shared" si="30"/>
        <v/>
      </c>
      <c r="U284" t="str">
        <f t="shared" si="31"/>
        <v/>
      </c>
      <c r="V284" t="str">
        <f t="shared" si="32"/>
        <v/>
      </c>
      <c r="W284" t="str">
        <f t="shared" si="33"/>
        <v/>
      </c>
      <c r="X284" t="str">
        <f t="shared" si="34"/>
        <v/>
      </c>
      <c r="Y284" t="str">
        <f t="shared" si="35"/>
        <v/>
      </c>
    </row>
    <row r="285" spans="1:25" x14ac:dyDescent="0.35">
      <c r="A285" t="s">
        <v>175</v>
      </c>
      <c r="B285" t="s">
        <v>295</v>
      </c>
      <c r="C285" t="s">
        <v>547</v>
      </c>
      <c r="D285" s="148"/>
      <c r="F285">
        <v>1653</v>
      </c>
      <c r="G285" s="145">
        <v>3.7000000000000002E-3</v>
      </c>
      <c r="H285">
        <v>0.37</v>
      </c>
      <c r="K285" t="s">
        <v>175</v>
      </c>
      <c r="L285" t="s">
        <v>295</v>
      </c>
      <c r="M285" t="s">
        <v>547</v>
      </c>
      <c r="N285" t="s">
        <v>113</v>
      </c>
      <c r="O285">
        <v>1653</v>
      </c>
      <c r="P285" s="150">
        <v>3.7000000000000002E-3</v>
      </c>
      <c r="Q285">
        <v>0.37</v>
      </c>
      <c r="S285" t="str">
        <f t="shared" si="29"/>
        <v/>
      </c>
      <c r="T285" t="str">
        <f t="shared" si="30"/>
        <v/>
      </c>
      <c r="U285" t="str">
        <f t="shared" si="31"/>
        <v/>
      </c>
      <c r="V285" t="str">
        <f t="shared" si="32"/>
        <v>error</v>
      </c>
      <c r="W285" t="str">
        <f t="shared" si="33"/>
        <v/>
      </c>
      <c r="X285" t="str">
        <f t="shared" si="34"/>
        <v/>
      </c>
      <c r="Y285" t="str">
        <f t="shared" si="35"/>
        <v/>
      </c>
    </row>
    <row r="286" spans="1:25" x14ac:dyDescent="0.35">
      <c r="A286" t="s">
        <v>175</v>
      </c>
      <c r="B286" t="s">
        <v>212</v>
      </c>
      <c r="C286" t="s">
        <v>548</v>
      </c>
      <c r="D286" t="s">
        <v>147</v>
      </c>
      <c r="E286" t="s">
        <v>147</v>
      </c>
      <c r="F286">
        <v>3296</v>
      </c>
      <c r="G286" s="145">
        <v>7.1999999999999998E-3</v>
      </c>
      <c r="H286">
        <v>0.72</v>
      </c>
      <c r="K286" t="s">
        <v>175</v>
      </c>
      <c r="L286" t="s">
        <v>212</v>
      </c>
      <c r="M286" t="s">
        <v>548</v>
      </c>
      <c r="N286" t="s">
        <v>147</v>
      </c>
      <c r="O286">
        <v>3296</v>
      </c>
      <c r="P286" s="150">
        <v>7.1999999999999998E-3</v>
      </c>
      <c r="Q286">
        <v>0.72</v>
      </c>
      <c r="S286" t="str">
        <f t="shared" si="29"/>
        <v/>
      </c>
      <c r="T286" t="str">
        <f t="shared" si="30"/>
        <v/>
      </c>
      <c r="U286" t="str">
        <f t="shared" si="31"/>
        <v/>
      </c>
      <c r="V286" t="str">
        <f t="shared" si="32"/>
        <v/>
      </c>
      <c r="W286" t="str">
        <f t="shared" si="33"/>
        <v/>
      </c>
      <c r="X286" t="str">
        <f t="shared" si="34"/>
        <v/>
      </c>
      <c r="Y286" t="str">
        <f t="shared" si="35"/>
        <v/>
      </c>
    </row>
    <row r="287" spans="1:25" x14ac:dyDescent="0.35">
      <c r="A287" t="s">
        <v>180</v>
      </c>
      <c r="B287" t="s">
        <v>200</v>
      </c>
      <c r="C287" t="s">
        <v>549</v>
      </c>
      <c r="D287" t="s">
        <v>118</v>
      </c>
      <c r="E287" t="s">
        <v>117</v>
      </c>
      <c r="F287">
        <v>11460</v>
      </c>
      <c r="G287" s="145">
        <v>0.25669999999999998</v>
      </c>
      <c r="H287">
        <v>25.67</v>
      </c>
      <c r="K287" t="s">
        <v>180</v>
      </c>
      <c r="L287" t="s">
        <v>200</v>
      </c>
      <c r="M287" t="s">
        <v>549</v>
      </c>
      <c r="N287" t="s">
        <v>118</v>
      </c>
      <c r="O287">
        <v>11460</v>
      </c>
      <c r="P287" s="150">
        <v>0.25669999999999998</v>
      </c>
      <c r="Q287">
        <v>25.67</v>
      </c>
      <c r="S287" t="str">
        <f t="shared" si="29"/>
        <v/>
      </c>
      <c r="T287" t="str">
        <f t="shared" si="30"/>
        <v/>
      </c>
      <c r="U287" t="str">
        <f t="shared" si="31"/>
        <v/>
      </c>
      <c r="V287" t="str">
        <f t="shared" si="32"/>
        <v/>
      </c>
      <c r="W287" t="str">
        <f t="shared" si="33"/>
        <v/>
      </c>
      <c r="X287" t="str">
        <f t="shared" si="34"/>
        <v/>
      </c>
      <c r="Y287" t="str">
        <f t="shared" si="35"/>
        <v/>
      </c>
    </row>
    <row r="288" spans="1:25" x14ac:dyDescent="0.35">
      <c r="A288" t="s">
        <v>180</v>
      </c>
      <c r="B288" t="s">
        <v>550</v>
      </c>
      <c r="C288" t="s">
        <v>551</v>
      </c>
      <c r="D288" t="s">
        <v>103</v>
      </c>
      <c r="E288" t="s">
        <v>138</v>
      </c>
      <c r="F288">
        <v>4208</v>
      </c>
      <c r="G288" s="145">
        <v>0.10440000000000001</v>
      </c>
      <c r="H288">
        <v>10.44</v>
      </c>
      <c r="K288" t="s">
        <v>180</v>
      </c>
      <c r="L288" t="s">
        <v>550</v>
      </c>
      <c r="M288" t="s">
        <v>551</v>
      </c>
      <c r="N288" t="s">
        <v>103</v>
      </c>
      <c r="O288">
        <v>4208</v>
      </c>
      <c r="P288" s="150">
        <v>0.10440000000000001</v>
      </c>
      <c r="Q288">
        <v>10.44</v>
      </c>
      <c r="S288" t="str">
        <f t="shared" si="29"/>
        <v/>
      </c>
      <c r="T288" t="str">
        <f t="shared" si="30"/>
        <v/>
      </c>
      <c r="U288" t="str">
        <f t="shared" si="31"/>
        <v/>
      </c>
      <c r="V288" t="str">
        <f t="shared" si="32"/>
        <v/>
      </c>
      <c r="W288" t="str">
        <f t="shared" si="33"/>
        <v/>
      </c>
      <c r="X288" t="str">
        <f t="shared" si="34"/>
        <v/>
      </c>
      <c r="Y288" t="str">
        <f t="shared" si="35"/>
        <v/>
      </c>
    </row>
    <row r="289" spans="1:25" x14ac:dyDescent="0.35">
      <c r="A289" t="s">
        <v>175</v>
      </c>
      <c r="B289" t="s">
        <v>176</v>
      </c>
      <c r="C289" t="s">
        <v>552</v>
      </c>
      <c r="D289" t="s">
        <v>118</v>
      </c>
      <c r="E289" t="s">
        <v>117</v>
      </c>
      <c r="F289">
        <v>457</v>
      </c>
      <c r="G289" s="145">
        <v>1E-3</v>
      </c>
      <c r="H289">
        <v>0.1</v>
      </c>
      <c r="K289" t="s">
        <v>175</v>
      </c>
      <c r="L289" t="s">
        <v>176</v>
      </c>
      <c r="M289" t="s">
        <v>552</v>
      </c>
      <c r="N289" t="s">
        <v>118</v>
      </c>
      <c r="O289">
        <v>457</v>
      </c>
      <c r="P289" s="150">
        <v>1E-3</v>
      </c>
      <c r="Q289">
        <v>0.1</v>
      </c>
      <c r="R289" t="s">
        <v>187</v>
      </c>
      <c r="S289" t="str">
        <f t="shared" si="29"/>
        <v/>
      </c>
      <c r="T289" t="str">
        <f t="shared" si="30"/>
        <v/>
      </c>
      <c r="U289" t="str">
        <f t="shared" si="31"/>
        <v/>
      </c>
      <c r="V289" t="str">
        <f t="shared" si="32"/>
        <v/>
      </c>
      <c r="W289" t="str">
        <f t="shared" si="33"/>
        <v/>
      </c>
      <c r="X289" t="str">
        <f t="shared" si="34"/>
        <v/>
      </c>
      <c r="Y289" t="str">
        <f t="shared" si="35"/>
        <v/>
      </c>
    </row>
    <row r="290" spans="1:25" x14ac:dyDescent="0.35">
      <c r="A290" t="s">
        <v>175</v>
      </c>
      <c r="B290" t="s">
        <v>295</v>
      </c>
      <c r="C290" t="s">
        <v>553</v>
      </c>
      <c r="D290" s="148"/>
      <c r="F290">
        <v>69</v>
      </c>
      <c r="G290" s="145">
        <v>2.0000000000000001E-4</v>
      </c>
      <c r="H290">
        <v>0.02</v>
      </c>
      <c r="K290" t="s">
        <v>175</v>
      </c>
      <c r="L290" t="s">
        <v>295</v>
      </c>
      <c r="M290" t="s">
        <v>553</v>
      </c>
      <c r="N290" t="s">
        <v>92</v>
      </c>
      <c r="O290">
        <v>69</v>
      </c>
      <c r="P290" s="150">
        <v>2.0000000000000001E-4</v>
      </c>
      <c r="Q290">
        <v>0.02</v>
      </c>
      <c r="S290" t="str">
        <f t="shared" si="29"/>
        <v/>
      </c>
      <c r="T290" t="str">
        <f t="shared" si="30"/>
        <v/>
      </c>
      <c r="U290" t="str">
        <f t="shared" si="31"/>
        <v/>
      </c>
      <c r="V290" t="str">
        <f t="shared" si="32"/>
        <v>error</v>
      </c>
      <c r="W290" t="str">
        <f t="shared" si="33"/>
        <v/>
      </c>
      <c r="X290" t="str">
        <f t="shared" si="34"/>
        <v/>
      </c>
      <c r="Y290" t="str">
        <f t="shared" si="35"/>
        <v/>
      </c>
    </row>
    <row r="291" spans="1:25" x14ac:dyDescent="0.35">
      <c r="A291" t="s">
        <v>180</v>
      </c>
      <c r="B291" t="s">
        <v>259</v>
      </c>
      <c r="C291" t="s">
        <v>554</v>
      </c>
      <c r="D291" t="s">
        <v>91</v>
      </c>
      <c r="E291" t="s">
        <v>90</v>
      </c>
      <c r="F291">
        <v>13054</v>
      </c>
      <c r="G291" s="145">
        <v>0.34239999999999998</v>
      </c>
      <c r="H291">
        <v>34.24</v>
      </c>
      <c r="K291" t="s">
        <v>180</v>
      </c>
      <c r="L291" t="s">
        <v>259</v>
      </c>
      <c r="M291" t="s">
        <v>554</v>
      </c>
      <c r="N291" t="s">
        <v>91</v>
      </c>
      <c r="O291">
        <v>13054</v>
      </c>
      <c r="P291" s="150">
        <v>0.34239999999999998</v>
      </c>
      <c r="Q291">
        <v>34.24</v>
      </c>
      <c r="S291" t="str">
        <f t="shared" si="29"/>
        <v/>
      </c>
      <c r="T291" t="str">
        <f t="shared" si="30"/>
        <v/>
      </c>
      <c r="U291" t="str">
        <f t="shared" si="31"/>
        <v/>
      </c>
      <c r="V291" t="str">
        <f t="shared" si="32"/>
        <v/>
      </c>
      <c r="W291" t="str">
        <f t="shared" si="33"/>
        <v/>
      </c>
      <c r="X291" t="str">
        <f t="shared" si="34"/>
        <v/>
      </c>
      <c r="Y291" t="str">
        <f t="shared" si="35"/>
        <v/>
      </c>
    </row>
    <row r="292" spans="1:25" x14ac:dyDescent="0.35">
      <c r="A292" t="s">
        <v>175</v>
      </c>
      <c r="B292" t="s">
        <v>295</v>
      </c>
      <c r="C292" t="s">
        <v>555</v>
      </c>
      <c r="D292" s="148"/>
      <c r="F292">
        <v>94</v>
      </c>
      <c r="G292" s="145">
        <v>2.0000000000000001E-4</v>
      </c>
      <c r="H292">
        <v>0.02</v>
      </c>
      <c r="K292" t="s">
        <v>175</v>
      </c>
      <c r="L292" t="s">
        <v>295</v>
      </c>
      <c r="M292" t="s">
        <v>555</v>
      </c>
      <c r="N292" t="s">
        <v>98</v>
      </c>
      <c r="O292">
        <v>94</v>
      </c>
      <c r="P292" s="150">
        <v>2.0000000000000001E-4</v>
      </c>
      <c r="Q292">
        <v>0.02</v>
      </c>
      <c r="S292" t="str">
        <f t="shared" si="29"/>
        <v/>
      </c>
      <c r="T292" t="str">
        <f t="shared" si="30"/>
        <v/>
      </c>
      <c r="U292" t="str">
        <f t="shared" si="31"/>
        <v/>
      </c>
      <c r="V292" t="str">
        <f t="shared" si="32"/>
        <v>error</v>
      </c>
      <c r="W292" t="str">
        <f t="shared" si="33"/>
        <v/>
      </c>
      <c r="X292" t="str">
        <f t="shared" si="34"/>
        <v/>
      </c>
      <c r="Y292" t="str">
        <f t="shared" si="35"/>
        <v/>
      </c>
    </row>
    <row r="293" spans="1:25" x14ac:dyDescent="0.35">
      <c r="A293" t="s">
        <v>180</v>
      </c>
      <c r="B293" t="s">
        <v>543</v>
      </c>
      <c r="C293" t="s">
        <v>556</v>
      </c>
      <c r="F293">
        <v>2570</v>
      </c>
      <c r="G293" s="145">
        <v>6.88E-2</v>
      </c>
      <c r="H293">
        <v>6.88</v>
      </c>
      <c r="K293" t="s">
        <v>180</v>
      </c>
      <c r="L293" t="s">
        <v>543</v>
      </c>
      <c r="M293" t="s">
        <v>556</v>
      </c>
      <c r="O293">
        <v>2570</v>
      </c>
      <c r="P293" s="150">
        <v>6.88E-2</v>
      </c>
      <c r="Q293">
        <v>6.88</v>
      </c>
      <c r="S293" t="str">
        <f t="shared" si="29"/>
        <v/>
      </c>
      <c r="T293" t="str">
        <f t="shared" si="30"/>
        <v/>
      </c>
      <c r="U293" t="str">
        <f t="shared" si="31"/>
        <v/>
      </c>
      <c r="V293" t="str">
        <f t="shared" si="32"/>
        <v/>
      </c>
      <c r="W293" t="str">
        <f t="shared" si="33"/>
        <v/>
      </c>
      <c r="X293" t="str">
        <f t="shared" si="34"/>
        <v/>
      </c>
      <c r="Y293" t="str">
        <f t="shared" si="35"/>
        <v/>
      </c>
    </row>
    <row r="294" spans="1:25" x14ac:dyDescent="0.35">
      <c r="A294" t="s">
        <v>180</v>
      </c>
      <c r="B294" t="s">
        <v>192</v>
      </c>
      <c r="C294" t="s">
        <v>557</v>
      </c>
      <c r="D294" t="s">
        <v>91</v>
      </c>
      <c r="E294" t="s">
        <v>90</v>
      </c>
      <c r="F294">
        <v>26717</v>
      </c>
      <c r="G294" s="145">
        <v>0.54300000000000004</v>
      </c>
      <c r="H294">
        <v>54.3</v>
      </c>
      <c r="I294" t="s">
        <v>187</v>
      </c>
      <c r="K294" t="s">
        <v>180</v>
      </c>
      <c r="L294" t="s">
        <v>192</v>
      </c>
      <c r="M294" t="s">
        <v>557</v>
      </c>
      <c r="N294" t="s">
        <v>91</v>
      </c>
      <c r="O294">
        <v>26717</v>
      </c>
      <c r="P294" s="150">
        <v>0.54300000000000004</v>
      </c>
      <c r="Q294">
        <v>54.3</v>
      </c>
      <c r="S294" t="str">
        <f t="shared" si="29"/>
        <v/>
      </c>
      <c r="T294" t="str">
        <f t="shared" si="30"/>
        <v/>
      </c>
      <c r="U294" t="str">
        <f t="shared" si="31"/>
        <v/>
      </c>
      <c r="V294" t="str">
        <f t="shared" si="32"/>
        <v/>
      </c>
      <c r="W294" t="str">
        <f t="shared" si="33"/>
        <v/>
      </c>
      <c r="X294" t="str">
        <f t="shared" si="34"/>
        <v/>
      </c>
      <c r="Y294" t="str">
        <f t="shared" si="35"/>
        <v/>
      </c>
    </row>
    <row r="295" spans="1:25" x14ac:dyDescent="0.35">
      <c r="A295" t="s">
        <v>180</v>
      </c>
      <c r="B295" t="s">
        <v>252</v>
      </c>
      <c r="C295" t="s">
        <v>558</v>
      </c>
      <c r="D295" t="s">
        <v>103</v>
      </c>
      <c r="E295" t="s">
        <v>138</v>
      </c>
      <c r="F295">
        <v>4667</v>
      </c>
      <c r="G295" s="145">
        <v>0.1062</v>
      </c>
      <c r="H295">
        <v>10.62</v>
      </c>
      <c r="K295" t="s">
        <v>180</v>
      </c>
      <c r="L295" t="s">
        <v>252</v>
      </c>
      <c r="M295" t="s">
        <v>558</v>
      </c>
      <c r="N295" t="s">
        <v>103</v>
      </c>
      <c r="O295">
        <v>4667</v>
      </c>
      <c r="P295" s="150">
        <v>0.1062</v>
      </c>
      <c r="Q295">
        <v>10.62</v>
      </c>
      <c r="R295" t="s">
        <v>187</v>
      </c>
      <c r="S295" t="str">
        <f t="shared" si="29"/>
        <v/>
      </c>
      <c r="T295" t="str">
        <f t="shared" si="30"/>
        <v/>
      </c>
      <c r="U295" t="str">
        <f t="shared" si="31"/>
        <v/>
      </c>
      <c r="V295" t="str">
        <f t="shared" si="32"/>
        <v/>
      </c>
      <c r="W295" t="str">
        <f t="shared" si="33"/>
        <v/>
      </c>
      <c r="X295" t="str">
        <f t="shared" si="34"/>
        <v/>
      </c>
      <c r="Y295" t="str">
        <f t="shared" si="35"/>
        <v/>
      </c>
    </row>
    <row r="296" spans="1:25" x14ac:dyDescent="0.35">
      <c r="A296" t="s">
        <v>180</v>
      </c>
      <c r="B296" t="s">
        <v>257</v>
      </c>
      <c r="C296" t="s">
        <v>559</v>
      </c>
      <c r="D296" t="s">
        <v>97</v>
      </c>
      <c r="E296" t="s">
        <v>96</v>
      </c>
      <c r="F296">
        <v>1680</v>
      </c>
      <c r="G296" s="145">
        <v>4.48E-2</v>
      </c>
      <c r="H296">
        <v>4.4800000000000004</v>
      </c>
      <c r="K296" t="s">
        <v>180</v>
      </c>
      <c r="L296" t="s">
        <v>257</v>
      </c>
      <c r="M296" t="s">
        <v>559</v>
      </c>
      <c r="N296" t="s">
        <v>97</v>
      </c>
      <c r="O296">
        <v>1680</v>
      </c>
      <c r="P296" s="150">
        <v>4.48E-2</v>
      </c>
      <c r="Q296">
        <v>4.4800000000000004</v>
      </c>
      <c r="S296" t="str">
        <f t="shared" si="29"/>
        <v/>
      </c>
      <c r="T296" t="str">
        <f t="shared" si="30"/>
        <v/>
      </c>
      <c r="U296" t="str">
        <f t="shared" si="31"/>
        <v/>
      </c>
      <c r="V296" t="str">
        <f t="shared" si="32"/>
        <v/>
      </c>
      <c r="W296" t="str">
        <f t="shared" si="33"/>
        <v/>
      </c>
      <c r="X296" t="str">
        <f t="shared" si="34"/>
        <v/>
      </c>
      <c r="Y296" t="str">
        <f t="shared" si="35"/>
        <v/>
      </c>
    </row>
    <row r="297" spans="1:25" x14ac:dyDescent="0.35">
      <c r="A297" t="s">
        <v>180</v>
      </c>
      <c r="B297" t="s">
        <v>286</v>
      </c>
      <c r="C297" t="s">
        <v>560</v>
      </c>
      <c r="D297" t="s">
        <v>147</v>
      </c>
      <c r="E297" t="s">
        <v>147</v>
      </c>
      <c r="F297">
        <v>434</v>
      </c>
      <c r="G297" s="145">
        <v>1.14E-2</v>
      </c>
      <c r="H297">
        <v>1.1399999999999999</v>
      </c>
      <c r="K297" t="s">
        <v>180</v>
      </c>
      <c r="L297" t="s">
        <v>286</v>
      </c>
      <c r="M297" t="s">
        <v>560</v>
      </c>
      <c r="N297" t="s">
        <v>147</v>
      </c>
      <c r="O297">
        <v>434</v>
      </c>
      <c r="P297" s="150">
        <v>1.14E-2</v>
      </c>
      <c r="Q297">
        <v>1.1399999999999999</v>
      </c>
      <c r="S297" t="str">
        <f t="shared" si="29"/>
        <v/>
      </c>
      <c r="T297" t="str">
        <f t="shared" si="30"/>
        <v/>
      </c>
      <c r="U297" t="str">
        <f t="shared" si="31"/>
        <v/>
      </c>
      <c r="V297" t="str">
        <f t="shared" si="32"/>
        <v/>
      </c>
      <c r="W297" t="str">
        <f t="shared" si="33"/>
        <v/>
      </c>
      <c r="X297" t="str">
        <f t="shared" si="34"/>
        <v/>
      </c>
      <c r="Y297" t="str">
        <f t="shared" si="35"/>
        <v/>
      </c>
    </row>
    <row r="298" spans="1:25" x14ac:dyDescent="0.35">
      <c r="A298" t="s">
        <v>175</v>
      </c>
      <c r="B298" t="s">
        <v>176</v>
      </c>
      <c r="C298" t="s">
        <v>561</v>
      </c>
      <c r="F298">
        <v>199</v>
      </c>
      <c r="G298" s="145">
        <v>4.0000000000000002E-4</v>
      </c>
      <c r="H298">
        <v>0.04</v>
      </c>
      <c r="K298" t="s">
        <v>175</v>
      </c>
      <c r="L298" t="s">
        <v>176</v>
      </c>
      <c r="M298" t="s">
        <v>561</v>
      </c>
      <c r="O298">
        <v>199</v>
      </c>
      <c r="P298" s="150">
        <v>4.0000000000000002E-4</v>
      </c>
      <c r="Q298">
        <v>0.04</v>
      </c>
      <c r="S298" t="str">
        <f t="shared" si="29"/>
        <v/>
      </c>
      <c r="T298" t="str">
        <f t="shared" si="30"/>
        <v/>
      </c>
      <c r="U298" t="str">
        <f t="shared" si="31"/>
        <v/>
      </c>
      <c r="V298" t="str">
        <f t="shared" si="32"/>
        <v/>
      </c>
      <c r="W298" t="str">
        <f t="shared" si="33"/>
        <v/>
      </c>
      <c r="X298" t="str">
        <f t="shared" si="34"/>
        <v/>
      </c>
      <c r="Y298" t="str">
        <f t="shared" si="35"/>
        <v/>
      </c>
    </row>
    <row r="299" spans="1:25" x14ac:dyDescent="0.35">
      <c r="A299" t="s">
        <v>175</v>
      </c>
      <c r="B299" t="s">
        <v>212</v>
      </c>
      <c r="C299" t="s">
        <v>562</v>
      </c>
      <c r="D299" t="s">
        <v>102</v>
      </c>
      <c r="E299" t="s">
        <v>102</v>
      </c>
      <c r="F299">
        <v>20277</v>
      </c>
      <c r="G299" s="145">
        <v>4.3999999999999997E-2</v>
      </c>
      <c r="H299">
        <v>4.4000000000000004</v>
      </c>
      <c r="I299" t="s">
        <v>187</v>
      </c>
      <c r="K299" t="s">
        <v>175</v>
      </c>
      <c r="L299" t="s">
        <v>212</v>
      </c>
      <c r="M299" t="s">
        <v>562</v>
      </c>
      <c r="N299" t="s">
        <v>102</v>
      </c>
      <c r="O299">
        <v>20277</v>
      </c>
      <c r="P299" s="150">
        <v>4.3999999999999997E-2</v>
      </c>
      <c r="Q299">
        <v>4.4000000000000004</v>
      </c>
      <c r="S299" t="str">
        <f t="shared" si="29"/>
        <v/>
      </c>
      <c r="T299" t="str">
        <f t="shared" si="30"/>
        <v/>
      </c>
      <c r="U299" t="str">
        <f t="shared" si="31"/>
        <v/>
      </c>
      <c r="V299" t="str">
        <f t="shared" si="32"/>
        <v/>
      </c>
      <c r="W299" t="str">
        <f t="shared" si="33"/>
        <v/>
      </c>
      <c r="X299" t="str">
        <f t="shared" si="34"/>
        <v/>
      </c>
      <c r="Y299" t="str">
        <f t="shared" si="35"/>
        <v/>
      </c>
    </row>
    <row r="300" spans="1:25" x14ac:dyDescent="0.35">
      <c r="A300" t="s">
        <v>180</v>
      </c>
      <c r="B300" t="s">
        <v>283</v>
      </c>
      <c r="C300" t="s">
        <v>563</v>
      </c>
      <c r="F300">
        <v>367</v>
      </c>
      <c r="G300" s="145">
        <v>9.2999999999999992E-3</v>
      </c>
      <c r="H300">
        <v>0.93</v>
      </c>
      <c r="K300" t="s">
        <v>180</v>
      </c>
      <c r="L300" t="s">
        <v>283</v>
      </c>
      <c r="M300" t="s">
        <v>563</v>
      </c>
      <c r="O300">
        <v>367</v>
      </c>
      <c r="P300" s="150">
        <v>9.2999999999999992E-3</v>
      </c>
      <c r="Q300">
        <v>0.93</v>
      </c>
      <c r="S300" t="str">
        <f t="shared" si="29"/>
        <v/>
      </c>
      <c r="T300" t="str">
        <f t="shared" si="30"/>
        <v/>
      </c>
      <c r="U300" t="str">
        <f t="shared" si="31"/>
        <v/>
      </c>
      <c r="V300" t="str">
        <f t="shared" si="32"/>
        <v/>
      </c>
      <c r="W300" t="str">
        <f t="shared" si="33"/>
        <v/>
      </c>
      <c r="X300" t="str">
        <f t="shared" si="34"/>
        <v/>
      </c>
      <c r="Y300" t="str">
        <f t="shared" si="35"/>
        <v/>
      </c>
    </row>
    <row r="301" spans="1:25" x14ac:dyDescent="0.35">
      <c r="A301" t="s">
        <v>175</v>
      </c>
      <c r="B301" t="s">
        <v>214</v>
      </c>
      <c r="C301" t="s">
        <v>564</v>
      </c>
      <c r="D301" t="s">
        <v>143</v>
      </c>
      <c r="E301" t="s">
        <v>142</v>
      </c>
      <c r="F301">
        <v>1319</v>
      </c>
      <c r="G301" s="145">
        <v>3.0999999999999999E-3</v>
      </c>
      <c r="H301">
        <v>0.31</v>
      </c>
      <c r="K301" t="s">
        <v>175</v>
      </c>
      <c r="L301" t="s">
        <v>214</v>
      </c>
      <c r="M301" t="s">
        <v>564</v>
      </c>
      <c r="N301" t="s">
        <v>143</v>
      </c>
      <c r="O301">
        <v>1319</v>
      </c>
      <c r="P301" s="150">
        <v>3.0999999999999999E-3</v>
      </c>
      <c r="Q301">
        <v>0.31</v>
      </c>
      <c r="S301" t="str">
        <f t="shared" si="29"/>
        <v/>
      </c>
      <c r="T301" t="str">
        <f t="shared" si="30"/>
        <v/>
      </c>
      <c r="U301" t="str">
        <f t="shared" si="31"/>
        <v/>
      </c>
      <c r="V301" t="str">
        <f t="shared" si="32"/>
        <v/>
      </c>
      <c r="W301" t="str">
        <f t="shared" si="33"/>
        <v/>
      </c>
      <c r="X301" t="str">
        <f t="shared" si="34"/>
        <v/>
      </c>
      <c r="Y301" t="str">
        <f t="shared" si="35"/>
        <v/>
      </c>
    </row>
    <row r="302" spans="1:25" x14ac:dyDescent="0.35">
      <c r="A302" t="s">
        <v>180</v>
      </c>
      <c r="B302" t="s">
        <v>307</v>
      </c>
      <c r="C302" t="s">
        <v>565</v>
      </c>
      <c r="F302">
        <v>996</v>
      </c>
      <c r="G302" s="145">
        <v>2.3599999999999999E-2</v>
      </c>
      <c r="H302">
        <v>2.36</v>
      </c>
      <c r="K302" t="s">
        <v>180</v>
      </c>
      <c r="L302" t="s">
        <v>307</v>
      </c>
      <c r="M302" t="s">
        <v>565</v>
      </c>
      <c r="O302">
        <v>996</v>
      </c>
      <c r="P302" s="150">
        <v>2.3599999999999999E-2</v>
      </c>
      <c r="Q302">
        <v>2.36</v>
      </c>
      <c r="S302" t="str">
        <f t="shared" si="29"/>
        <v/>
      </c>
      <c r="T302" t="str">
        <f t="shared" si="30"/>
        <v/>
      </c>
      <c r="U302" t="str">
        <f t="shared" si="31"/>
        <v/>
      </c>
      <c r="V302" t="str">
        <f t="shared" si="32"/>
        <v/>
      </c>
      <c r="W302" t="str">
        <f t="shared" si="33"/>
        <v/>
      </c>
      <c r="X302" t="str">
        <f t="shared" si="34"/>
        <v/>
      </c>
      <c r="Y302" t="str">
        <f t="shared" si="35"/>
        <v/>
      </c>
    </row>
    <row r="303" spans="1:25" x14ac:dyDescent="0.35">
      <c r="A303" t="s">
        <v>175</v>
      </c>
      <c r="B303" t="s">
        <v>210</v>
      </c>
      <c r="C303" t="s">
        <v>566</v>
      </c>
      <c r="D303" t="s">
        <v>102</v>
      </c>
      <c r="E303" t="s">
        <v>102</v>
      </c>
      <c r="F303">
        <v>168</v>
      </c>
      <c r="G303" s="145">
        <v>4.0000000000000002E-4</v>
      </c>
      <c r="H303">
        <v>0.04</v>
      </c>
      <c r="K303" t="s">
        <v>175</v>
      </c>
      <c r="L303" t="s">
        <v>210</v>
      </c>
      <c r="M303" t="s">
        <v>566</v>
      </c>
      <c r="N303" t="s">
        <v>102</v>
      </c>
      <c r="O303">
        <v>168</v>
      </c>
      <c r="P303" s="150">
        <v>4.0000000000000002E-4</v>
      </c>
      <c r="Q303">
        <v>0.04</v>
      </c>
      <c r="S303" t="str">
        <f t="shared" si="29"/>
        <v/>
      </c>
      <c r="T303" t="str">
        <f t="shared" si="30"/>
        <v/>
      </c>
      <c r="U303" t="str">
        <f t="shared" si="31"/>
        <v/>
      </c>
      <c r="V303" t="str">
        <f t="shared" si="32"/>
        <v/>
      </c>
      <c r="W303" t="str">
        <f t="shared" si="33"/>
        <v/>
      </c>
      <c r="X303" t="str">
        <f t="shared" si="34"/>
        <v/>
      </c>
      <c r="Y303" t="str">
        <f t="shared" si="35"/>
        <v/>
      </c>
    </row>
    <row r="304" spans="1:25" x14ac:dyDescent="0.35">
      <c r="A304" t="s">
        <v>180</v>
      </c>
      <c r="B304" t="s">
        <v>567</v>
      </c>
      <c r="C304" t="s">
        <v>568</v>
      </c>
      <c r="D304" t="s">
        <v>118</v>
      </c>
      <c r="E304" t="s">
        <v>117</v>
      </c>
      <c r="F304">
        <v>19441</v>
      </c>
      <c r="G304" s="145">
        <v>0.52180000000000004</v>
      </c>
      <c r="H304">
        <v>52.18</v>
      </c>
      <c r="I304" t="s">
        <v>187</v>
      </c>
      <c r="K304" t="s">
        <v>180</v>
      </c>
      <c r="L304" t="s">
        <v>567</v>
      </c>
      <c r="M304" t="s">
        <v>568</v>
      </c>
      <c r="N304" t="s">
        <v>118</v>
      </c>
      <c r="O304">
        <v>19441</v>
      </c>
      <c r="P304" s="150">
        <v>0.52180000000000004</v>
      </c>
      <c r="Q304">
        <v>52.18</v>
      </c>
      <c r="S304" t="str">
        <f t="shared" si="29"/>
        <v/>
      </c>
      <c r="T304" t="str">
        <f t="shared" si="30"/>
        <v/>
      </c>
      <c r="U304" t="str">
        <f t="shared" si="31"/>
        <v/>
      </c>
      <c r="V304" t="str">
        <f t="shared" si="32"/>
        <v/>
      </c>
      <c r="W304" t="str">
        <f t="shared" si="33"/>
        <v/>
      </c>
      <c r="X304" t="str">
        <f t="shared" si="34"/>
        <v/>
      </c>
      <c r="Y304" t="str">
        <f t="shared" si="35"/>
        <v/>
      </c>
    </row>
    <row r="305" spans="1:25" x14ac:dyDescent="0.35">
      <c r="A305" t="s">
        <v>180</v>
      </c>
      <c r="B305" t="s">
        <v>274</v>
      </c>
      <c r="C305" t="s">
        <v>569</v>
      </c>
      <c r="D305" t="s">
        <v>147</v>
      </c>
      <c r="E305" t="s">
        <v>147</v>
      </c>
      <c r="F305">
        <v>275</v>
      </c>
      <c r="G305" s="145">
        <v>6.4999999999999997E-3</v>
      </c>
      <c r="H305">
        <v>0.65</v>
      </c>
      <c r="K305" t="s">
        <v>180</v>
      </c>
      <c r="L305" t="s">
        <v>274</v>
      </c>
      <c r="M305" t="s">
        <v>569</v>
      </c>
      <c r="N305" t="s">
        <v>147</v>
      </c>
      <c r="O305">
        <v>275</v>
      </c>
      <c r="P305" s="150">
        <v>6.4999999999999997E-3</v>
      </c>
      <c r="Q305">
        <v>0.65</v>
      </c>
      <c r="S305" t="str">
        <f t="shared" si="29"/>
        <v/>
      </c>
      <c r="T305" t="str">
        <f t="shared" si="30"/>
        <v/>
      </c>
      <c r="U305" t="str">
        <f t="shared" si="31"/>
        <v/>
      </c>
      <c r="V305" t="str">
        <f t="shared" si="32"/>
        <v/>
      </c>
      <c r="W305" t="str">
        <f t="shared" si="33"/>
        <v/>
      </c>
      <c r="X305" t="str">
        <f t="shared" si="34"/>
        <v/>
      </c>
      <c r="Y305" t="str">
        <f t="shared" si="35"/>
        <v/>
      </c>
    </row>
    <row r="306" spans="1:25" x14ac:dyDescent="0.35">
      <c r="A306" t="s">
        <v>175</v>
      </c>
      <c r="B306" t="s">
        <v>295</v>
      </c>
      <c r="C306" t="s">
        <v>570</v>
      </c>
      <c r="D306" t="s">
        <v>97</v>
      </c>
      <c r="E306" t="s">
        <v>96</v>
      </c>
      <c r="F306">
        <v>222</v>
      </c>
      <c r="G306" s="145">
        <v>5.0000000000000001E-4</v>
      </c>
      <c r="H306">
        <v>0.05</v>
      </c>
      <c r="K306" t="s">
        <v>175</v>
      </c>
      <c r="L306" t="s">
        <v>295</v>
      </c>
      <c r="M306" t="s">
        <v>570</v>
      </c>
      <c r="N306" t="s">
        <v>97</v>
      </c>
      <c r="O306">
        <v>222</v>
      </c>
      <c r="P306" s="150">
        <v>5.0000000000000001E-4</v>
      </c>
      <c r="Q306">
        <v>0.05</v>
      </c>
      <c r="S306" t="str">
        <f t="shared" si="29"/>
        <v/>
      </c>
      <c r="T306" t="str">
        <f t="shared" si="30"/>
        <v/>
      </c>
      <c r="U306" t="str">
        <f t="shared" si="31"/>
        <v/>
      </c>
      <c r="V306" t="str">
        <f t="shared" si="32"/>
        <v/>
      </c>
      <c r="W306" t="str">
        <f t="shared" si="33"/>
        <v/>
      </c>
      <c r="X306" t="str">
        <f t="shared" si="34"/>
        <v/>
      </c>
      <c r="Y306" t="str">
        <f t="shared" si="35"/>
        <v/>
      </c>
    </row>
    <row r="307" spans="1:25" x14ac:dyDescent="0.35">
      <c r="A307" t="s">
        <v>175</v>
      </c>
      <c r="B307" t="s">
        <v>183</v>
      </c>
      <c r="C307" t="s">
        <v>571</v>
      </c>
      <c r="D307" s="148"/>
      <c r="F307">
        <v>6079</v>
      </c>
      <c r="G307" s="145">
        <v>1.2999999999999999E-2</v>
      </c>
      <c r="H307">
        <v>1.3</v>
      </c>
      <c r="K307" t="s">
        <v>175</v>
      </c>
      <c r="L307" t="s">
        <v>183</v>
      </c>
      <c r="M307" t="s">
        <v>571</v>
      </c>
      <c r="N307" t="s">
        <v>165</v>
      </c>
      <c r="O307">
        <v>6079</v>
      </c>
      <c r="P307" s="150">
        <v>1.2999999999999999E-2</v>
      </c>
      <c r="Q307">
        <v>1.3</v>
      </c>
      <c r="S307" t="str">
        <f t="shared" si="29"/>
        <v/>
      </c>
      <c r="T307" t="str">
        <f t="shared" si="30"/>
        <v/>
      </c>
      <c r="U307" t="str">
        <f t="shared" si="31"/>
        <v/>
      </c>
      <c r="V307" t="str">
        <f t="shared" si="32"/>
        <v>error</v>
      </c>
      <c r="W307" t="str">
        <f t="shared" si="33"/>
        <v/>
      </c>
      <c r="X307" t="str">
        <f t="shared" si="34"/>
        <v/>
      </c>
      <c r="Y307" t="str">
        <f t="shared" si="35"/>
        <v/>
      </c>
    </row>
    <row r="308" spans="1:25" x14ac:dyDescent="0.35">
      <c r="A308" t="s">
        <v>180</v>
      </c>
      <c r="B308" t="s">
        <v>440</v>
      </c>
      <c r="C308" t="s">
        <v>572</v>
      </c>
      <c r="D308" t="s">
        <v>91</v>
      </c>
      <c r="E308" t="s">
        <v>90</v>
      </c>
      <c r="F308">
        <v>21397</v>
      </c>
      <c r="G308" s="145">
        <v>0.6169</v>
      </c>
      <c r="H308">
        <v>61.69</v>
      </c>
      <c r="I308" t="s">
        <v>187</v>
      </c>
      <c r="K308" t="s">
        <v>180</v>
      </c>
      <c r="L308" t="s">
        <v>440</v>
      </c>
      <c r="M308" t="s">
        <v>572</v>
      </c>
      <c r="N308" t="s">
        <v>91</v>
      </c>
      <c r="O308">
        <v>21397</v>
      </c>
      <c r="P308" s="150">
        <v>0.6169</v>
      </c>
      <c r="Q308">
        <v>61.69</v>
      </c>
      <c r="S308" t="str">
        <f t="shared" si="29"/>
        <v/>
      </c>
      <c r="T308" t="str">
        <f t="shared" si="30"/>
        <v/>
      </c>
      <c r="U308" t="str">
        <f t="shared" si="31"/>
        <v/>
      </c>
      <c r="V308" t="str">
        <f t="shared" si="32"/>
        <v/>
      </c>
      <c r="W308" t="str">
        <f t="shared" si="33"/>
        <v/>
      </c>
      <c r="X308" t="str">
        <f t="shared" si="34"/>
        <v/>
      </c>
      <c r="Y308" t="str">
        <f t="shared" si="35"/>
        <v/>
      </c>
    </row>
    <row r="309" spans="1:25" x14ac:dyDescent="0.35">
      <c r="A309" t="s">
        <v>175</v>
      </c>
      <c r="B309" t="s">
        <v>210</v>
      </c>
      <c r="C309" t="s">
        <v>573</v>
      </c>
      <c r="D309" s="148"/>
      <c r="F309">
        <v>2966</v>
      </c>
      <c r="G309" s="145">
        <v>6.7999999999999996E-3</v>
      </c>
      <c r="H309">
        <v>0.68</v>
      </c>
      <c r="K309" t="s">
        <v>175</v>
      </c>
      <c r="L309" t="s">
        <v>210</v>
      </c>
      <c r="M309" t="s">
        <v>573</v>
      </c>
      <c r="N309" t="s">
        <v>165</v>
      </c>
      <c r="O309">
        <v>2966</v>
      </c>
      <c r="P309" s="150">
        <v>6.7999999999999996E-3</v>
      </c>
      <c r="Q309">
        <v>0.68</v>
      </c>
      <c r="S309" t="str">
        <f t="shared" si="29"/>
        <v/>
      </c>
      <c r="T309" t="str">
        <f t="shared" si="30"/>
        <v/>
      </c>
      <c r="U309" t="str">
        <f t="shared" si="31"/>
        <v/>
      </c>
      <c r="V309" t="str">
        <f t="shared" si="32"/>
        <v>error</v>
      </c>
      <c r="W309" t="str">
        <f t="shared" si="33"/>
        <v/>
      </c>
      <c r="X309" t="str">
        <f t="shared" si="34"/>
        <v/>
      </c>
      <c r="Y309" t="str">
        <f t="shared" si="35"/>
        <v/>
      </c>
    </row>
    <row r="310" spans="1:25" x14ac:dyDescent="0.35">
      <c r="A310" t="s">
        <v>180</v>
      </c>
      <c r="B310" t="s">
        <v>574</v>
      </c>
      <c r="C310" t="s">
        <v>575</v>
      </c>
      <c r="D310" t="s">
        <v>91</v>
      </c>
      <c r="E310" t="s">
        <v>90</v>
      </c>
      <c r="F310">
        <v>23877</v>
      </c>
      <c r="G310" s="145">
        <v>0.57120000000000004</v>
      </c>
      <c r="H310">
        <v>57.12</v>
      </c>
      <c r="I310" t="s">
        <v>187</v>
      </c>
      <c r="K310" t="s">
        <v>180</v>
      </c>
      <c r="L310" t="s">
        <v>574</v>
      </c>
      <c r="M310" t="s">
        <v>575</v>
      </c>
      <c r="N310" t="s">
        <v>91</v>
      </c>
      <c r="O310">
        <v>23877</v>
      </c>
      <c r="P310" s="150">
        <v>0.57120000000000004</v>
      </c>
      <c r="Q310">
        <v>57.12</v>
      </c>
      <c r="S310" t="str">
        <f t="shared" si="29"/>
        <v/>
      </c>
      <c r="T310" t="str">
        <f t="shared" si="30"/>
        <v/>
      </c>
      <c r="U310" t="str">
        <f t="shared" si="31"/>
        <v/>
      </c>
      <c r="V310" t="str">
        <f t="shared" si="32"/>
        <v/>
      </c>
      <c r="W310" t="str">
        <f t="shared" si="33"/>
        <v/>
      </c>
      <c r="X310" t="str">
        <f t="shared" si="34"/>
        <v/>
      </c>
      <c r="Y310" t="str">
        <f t="shared" si="35"/>
        <v/>
      </c>
    </row>
    <row r="311" spans="1:25" x14ac:dyDescent="0.35">
      <c r="A311" t="s">
        <v>180</v>
      </c>
      <c r="B311" t="s">
        <v>576</v>
      </c>
      <c r="C311" t="s">
        <v>577</v>
      </c>
      <c r="D311" t="s">
        <v>91</v>
      </c>
      <c r="E311" t="s">
        <v>90</v>
      </c>
      <c r="F311">
        <v>15121</v>
      </c>
      <c r="G311" s="145">
        <v>0.42080000000000001</v>
      </c>
      <c r="H311">
        <v>42.08</v>
      </c>
      <c r="I311" t="s">
        <v>187</v>
      </c>
      <c r="K311" t="s">
        <v>180</v>
      </c>
      <c r="L311" t="s">
        <v>576</v>
      </c>
      <c r="M311" t="s">
        <v>577</v>
      </c>
      <c r="N311" t="s">
        <v>91</v>
      </c>
      <c r="O311">
        <v>15121</v>
      </c>
      <c r="P311" s="150">
        <v>0.42080000000000001</v>
      </c>
      <c r="Q311">
        <v>42.08</v>
      </c>
      <c r="S311" t="str">
        <f t="shared" si="29"/>
        <v/>
      </c>
      <c r="T311" t="str">
        <f t="shared" si="30"/>
        <v/>
      </c>
      <c r="U311" t="str">
        <f t="shared" si="31"/>
        <v/>
      </c>
      <c r="V311" t="str">
        <f t="shared" si="32"/>
        <v/>
      </c>
      <c r="W311" t="str">
        <f t="shared" si="33"/>
        <v/>
      </c>
      <c r="X311" t="str">
        <f t="shared" si="34"/>
        <v/>
      </c>
      <c r="Y311" t="str">
        <f t="shared" si="35"/>
        <v/>
      </c>
    </row>
    <row r="312" spans="1:25" x14ac:dyDescent="0.35">
      <c r="A312" t="s">
        <v>180</v>
      </c>
      <c r="B312" t="s">
        <v>371</v>
      </c>
      <c r="C312" t="s">
        <v>578</v>
      </c>
      <c r="D312" t="s">
        <v>91</v>
      </c>
      <c r="E312" t="s">
        <v>90</v>
      </c>
      <c r="F312">
        <v>15360</v>
      </c>
      <c r="G312" s="145">
        <v>0.40050000000000002</v>
      </c>
      <c r="H312">
        <v>40.049999999999997</v>
      </c>
      <c r="I312" t="s">
        <v>187</v>
      </c>
      <c r="K312" t="s">
        <v>180</v>
      </c>
      <c r="L312" t="s">
        <v>371</v>
      </c>
      <c r="M312" t="s">
        <v>578</v>
      </c>
      <c r="N312" t="s">
        <v>91</v>
      </c>
      <c r="O312">
        <v>15360</v>
      </c>
      <c r="P312" s="150">
        <v>0.40050000000000002</v>
      </c>
      <c r="Q312">
        <v>40.049999999999997</v>
      </c>
      <c r="S312" t="str">
        <f t="shared" si="29"/>
        <v/>
      </c>
      <c r="T312" t="str">
        <f t="shared" si="30"/>
        <v/>
      </c>
      <c r="U312" t="str">
        <f t="shared" si="31"/>
        <v/>
      </c>
      <c r="V312" t="str">
        <f t="shared" si="32"/>
        <v/>
      </c>
      <c r="W312" t="str">
        <f t="shared" si="33"/>
        <v/>
      </c>
      <c r="X312" t="str">
        <f t="shared" si="34"/>
        <v/>
      </c>
      <c r="Y312" t="str">
        <f t="shared" si="35"/>
        <v/>
      </c>
    </row>
    <row r="313" spans="1:25" x14ac:dyDescent="0.35">
      <c r="A313" t="s">
        <v>180</v>
      </c>
      <c r="B313" t="s">
        <v>261</v>
      </c>
      <c r="C313" t="s">
        <v>579</v>
      </c>
      <c r="D313" t="s">
        <v>118</v>
      </c>
      <c r="E313" t="s">
        <v>117</v>
      </c>
      <c r="F313">
        <v>4812</v>
      </c>
      <c r="G313" s="145">
        <v>0.1142</v>
      </c>
      <c r="H313">
        <v>11.42</v>
      </c>
      <c r="K313" t="s">
        <v>180</v>
      </c>
      <c r="L313" t="s">
        <v>261</v>
      </c>
      <c r="M313" t="s">
        <v>579</v>
      </c>
      <c r="N313" t="s">
        <v>118</v>
      </c>
      <c r="O313">
        <v>4812</v>
      </c>
      <c r="P313" s="150">
        <v>0.1142</v>
      </c>
      <c r="Q313">
        <v>11.42</v>
      </c>
      <c r="R313" t="s">
        <v>187</v>
      </c>
      <c r="S313" t="str">
        <f t="shared" si="29"/>
        <v/>
      </c>
      <c r="T313" t="str">
        <f t="shared" si="30"/>
        <v/>
      </c>
      <c r="U313" t="str">
        <f t="shared" si="31"/>
        <v/>
      </c>
      <c r="V313" t="str">
        <f t="shared" si="32"/>
        <v/>
      </c>
      <c r="W313" t="str">
        <f t="shared" si="33"/>
        <v/>
      </c>
      <c r="X313" t="str">
        <f t="shared" si="34"/>
        <v/>
      </c>
      <c r="Y313" t="str">
        <f t="shared" si="35"/>
        <v/>
      </c>
    </row>
    <row r="314" spans="1:25" x14ac:dyDescent="0.35">
      <c r="A314" t="s">
        <v>180</v>
      </c>
      <c r="B314" t="s">
        <v>517</v>
      </c>
      <c r="C314" t="s">
        <v>580</v>
      </c>
      <c r="D314" t="s">
        <v>118</v>
      </c>
      <c r="E314" t="s">
        <v>117</v>
      </c>
      <c r="F314">
        <v>10967</v>
      </c>
      <c r="G314" s="145">
        <v>0.2656</v>
      </c>
      <c r="H314">
        <v>26.56</v>
      </c>
      <c r="K314" t="s">
        <v>180</v>
      </c>
      <c r="L314" t="s">
        <v>517</v>
      </c>
      <c r="M314" t="s">
        <v>580</v>
      </c>
      <c r="N314" t="s">
        <v>118</v>
      </c>
      <c r="O314">
        <v>10967</v>
      </c>
      <c r="P314" s="150">
        <v>0.2656</v>
      </c>
      <c r="Q314">
        <v>26.56</v>
      </c>
      <c r="S314" t="str">
        <f t="shared" si="29"/>
        <v/>
      </c>
      <c r="T314" t="str">
        <f t="shared" si="30"/>
        <v/>
      </c>
      <c r="U314" t="str">
        <f t="shared" si="31"/>
        <v/>
      </c>
      <c r="V314" t="str">
        <f t="shared" si="32"/>
        <v/>
      </c>
      <c r="W314" t="str">
        <f t="shared" si="33"/>
        <v/>
      </c>
      <c r="X314" t="str">
        <f t="shared" si="34"/>
        <v/>
      </c>
      <c r="Y314" t="str">
        <f t="shared" si="35"/>
        <v/>
      </c>
    </row>
    <row r="315" spans="1:25" x14ac:dyDescent="0.35">
      <c r="A315" t="s">
        <v>180</v>
      </c>
      <c r="B315" t="s">
        <v>375</v>
      </c>
      <c r="C315" t="s">
        <v>581</v>
      </c>
      <c r="F315">
        <v>328</v>
      </c>
      <c r="G315" s="145">
        <v>8.0999999999999996E-3</v>
      </c>
      <c r="H315">
        <v>0.81</v>
      </c>
      <c r="K315" t="s">
        <v>180</v>
      </c>
      <c r="L315" t="s">
        <v>375</v>
      </c>
      <c r="M315" t="s">
        <v>581</v>
      </c>
      <c r="O315">
        <v>328</v>
      </c>
      <c r="P315" s="150">
        <v>8.0999999999999996E-3</v>
      </c>
      <c r="Q315">
        <v>0.81</v>
      </c>
      <c r="R315" t="s">
        <v>187</v>
      </c>
      <c r="S315" t="str">
        <f t="shared" si="29"/>
        <v/>
      </c>
      <c r="T315" t="str">
        <f t="shared" si="30"/>
        <v/>
      </c>
      <c r="U315" t="str">
        <f t="shared" si="31"/>
        <v/>
      </c>
      <c r="V315" t="str">
        <f t="shared" si="32"/>
        <v/>
      </c>
      <c r="W315" t="str">
        <f t="shared" si="33"/>
        <v/>
      </c>
      <c r="X315" t="str">
        <f t="shared" si="34"/>
        <v/>
      </c>
      <c r="Y315" t="str">
        <f t="shared" si="35"/>
        <v/>
      </c>
    </row>
    <row r="316" spans="1:25" x14ac:dyDescent="0.35">
      <c r="A316" t="s">
        <v>175</v>
      </c>
      <c r="B316" t="s">
        <v>183</v>
      </c>
      <c r="C316" t="s">
        <v>582</v>
      </c>
      <c r="D316" t="s">
        <v>133</v>
      </c>
      <c r="E316" t="s">
        <v>132</v>
      </c>
      <c r="F316">
        <v>154</v>
      </c>
      <c r="G316" s="145">
        <v>2.9999999999999997E-4</v>
      </c>
      <c r="H316">
        <v>0.03</v>
      </c>
      <c r="K316" t="s">
        <v>175</v>
      </c>
      <c r="L316" t="s">
        <v>183</v>
      </c>
      <c r="M316" t="s">
        <v>582</v>
      </c>
      <c r="N316" t="s">
        <v>133</v>
      </c>
      <c r="O316">
        <v>154</v>
      </c>
      <c r="P316" s="150">
        <v>2.9999999999999997E-4</v>
      </c>
      <c r="Q316">
        <v>0.03</v>
      </c>
      <c r="S316" t="str">
        <f t="shared" si="29"/>
        <v/>
      </c>
      <c r="T316" t="str">
        <f t="shared" si="30"/>
        <v/>
      </c>
      <c r="U316" t="str">
        <f t="shared" si="31"/>
        <v/>
      </c>
      <c r="V316" t="str">
        <f t="shared" si="32"/>
        <v/>
      </c>
      <c r="W316" t="str">
        <f t="shared" si="33"/>
        <v/>
      </c>
      <c r="X316" t="str">
        <f t="shared" si="34"/>
        <v/>
      </c>
      <c r="Y316" t="str">
        <f t="shared" si="35"/>
        <v/>
      </c>
    </row>
    <row r="317" spans="1:25" x14ac:dyDescent="0.35">
      <c r="A317" t="s">
        <v>180</v>
      </c>
      <c r="B317" t="s">
        <v>451</v>
      </c>
      <c r="C317" t="s">
        <v>583</v>
      </c>
      <c r="D317" t="s">
        <v>118</v>
      </c>
      <c r="E317" t="s">
        <v>117</v>
      </c>
      <c r="F317">
        <v>8584</v>
      </c>
      <c r="G317" s="145">
        <v>0.20369999999999999</v>
      </c>
      <c r="H317">
        <v>20.37</v>
      </c>
      <c r="K317" t="s">
        <v>180</v>
      </c>
      <c r="L317" t="s">
        <v>451</v>
      </c>
      <c r="M317" t="s">
        <v>583</v>
      </c>
      <c r="N317" t="s">
        <v>118</v>
      </c>
      <c r="O317">
        <v>8584</v>
      </c>
      <c r="P317" s="150">
        <v>0.20369999999999999</v>
      </c>
      <c r="Q317">
        <v>20.37</v>
      </c>
      <c r="S317" t="str">
        <f t="shared" si="29"/>
        <v/>
      </c>
      <c r="T317" t="str">
        <f t="shared" si="30"/>
        <v/>
      </c>
      <c r="U317" t="str">
        <f t="shared" si="31"/>
        <v/>
      </c>
      <c r="V317" t="str">
        <f t="shared" si="32"/>
        <v/>
      </c>
      <c r="W317" t="str">
        <f t="shared" si="33"/>
        <v/>
      </c>
      <c r="X317" t="str">
        <f t="shared" si="34"/>
        <v/>
      </c>
      <c r="Y317" t="str">
        <f t="shared" si="35"/>
        <v/>
      </c>
    </row>
    <row r="318" spans="1:25" x14ac:dyDescent="0.35">
      <c r="A318" t="s">
        <v>180</v>
      </c>
      <c r="B318" t="s">
        <v>584</v>
      </c>
      <c r="C318" t="s">
        <v>585</v>
      </c>
      <c r="D318" t="s">
        <v>103</v>
      </c>
      <c r="E318" t="s">
        <v>138</v>
      </c>
      <c r="F318">
        <v>2754</v>
      </c>
      <c r="G318" s="145">
        <v>6.3899999999999998E-2</v>
      </c>
      <c r="H318">
        <v>6.39</v>
      </c>
      <c r="K318" t="s">
        <v>180</v>
      </c>
      <c r="L318" t="s">
        <v>584</v>
      </c>
      <c r="M318" t="s">
        <v>585</v>
      </c>
      <c r="N318" t="s">
        <v>103</v>
      </c>
      <c r="O318">
        <v>2754</v>
      </c>
      <c r="P318" s="150">
        <v>6.3899999999999998E-2</v>
      </c>
      <c r="Q318">
        <v>6.39</v>
      </c>
      <c r="R318" t="s">
        <v>187</v>
      </c>
      <c r="S318" t="str">
        <f t="shared" si="29"/>
        <v/>
      </c>
      <c r="T318" t="str">
        <f t="shared" si="30"/>
        <v/>
      </c>
      <c r="U318" t="str">
        <f t="shared" si="31"/>
        <v/>
      </c>
      <c r="V318" t="str">
        <f t="shared" si="32"/>
        <v/>
      </c>
      <c r="W318" t="str">
        <f t="shared" si="33"/>
        <v/>
      </c>
      <c r="X318" t="str">
        <f t="shared" si="34"/>
        <v/>
      </c>
      <c r="Y318" t="str">
        <f t="shared" si="35"/>
        <v/>
      </c>
    </row>
    <row r="319" spans="1:25" x14ac:dyDescent="0.35">
      <c r="A319" t="s">
        <v>180</v>
      </c>
      <c r="B319" t="s">
        <v>299</v>
      </c>
      <c r="C319" t="s">
        <v>586</v>
      </c>
      <c r="D319" t="s">
        <v>118</v>
      </c>
      <c r="E319" t="s">
        <v>117</v>
      </c>
      <c r="F319">
        <v>4955</v>
      </c>
      <c r="G319" s="145">
        <v>0.1234</v>
      </c>
      <c r="H319">
        <v>12.34</v>
      </c>
      <c r="K319" t="s">
        <v>180</v>
      </c>
      <c r="L319" t="s">
        <v>299</v>
      </c>
      <c r="M319" t="s">
        <v>586</v>
      </c>
      <c r="N319" t="s">
        <v>118</v>
      </c>
      <c r="O319">
        <v>4955</v>
      </c>
      <c r="P319" s="150">
        <v>0.1234</v>
      </c>
      <c r="Q319">
        <v>12.34</v>
      </c>
      <c r="R319" t="s">
        <v>187</v>
      </c>
      <c r="S319" t="str">
        <f t="shared" si="29"/>
        <v/>
      </c>
      <c r="T319" t="str">
        <f t="shared" si="30"/>
        <v/>
      </c>
      <c r="U319" t="str">
        <f t="shared" si="31"/>
        <v/>
      </c>
      <c r="V319" t="str">
        <f t="shared" si="32"/>
        <v/>
      </c>
      <c r="W319" t="str">
        <f t="shared" si="33"/>
        <v/>
      </c>
      <c r="X319" t="str">
        <f t="shared" si="34"/>
        <v/>
      </c>
      <c r="Y319" t="str">
        <f t="shared" si="35"/>
        <v/>
      </c>
    </row>
    <row r="320" spans="1:25" x14ac:dyDescent="0.35">
      <c r="A320" t="s">
        <v>175</v>
      </c>
      <c r="B320" t="s">
        <v>178</v>
      </c>
      <c r="C320" t="s">
        <v>587</v>
      </c>
      <c r="D320" t="s">
        <v>103</v>
      </c>
      <c r="E320" t="s">
        <v>138</v>
      </c>
      <c r="F320">
        <v>1084</v>
      </c>
      <c r="G320" s="145">
        <v>2.5999999999999999E-3</v>
      </c>
      <c r="H320">
        <v>0.26</v>
      </c>
      <c r="K320" t="s">
        <v>175</v>
      </c>
      <c r="L320" t="s">
        <v>178</v>
      </c>
      <c r="M320" t="s">
        <v>587</v>
      </c>
      <c r="N320" t="s">
        <v>103</v>
      </c>
      <c r="O320">
        <v>1084</v>
      </c>
      <c r="P320" s="150">
        <v>2.5999999999999999E-3</v>
      </c>
      <c r="Q320" s="147">
        <v>0.25</v>
      </c>
      <c r="S320" t="str">
        <f t="shared" si="29"/>
        <v/>
      </c>
      <c r="T320" t="str">
        <f t="shared" si="30"/>
        <v/>
      </c>
      <c r="U320" t="str">
        <f t="shared" si="31"/>
        <v/>
      </c>
      <c r="V320" t="str">
        <f t="shared" si="32"/>
        <v/>
      </c>
      <c r="W320" t="str">
        <f t="shared" si="33"/>
        <v/>
      </c>
      <c r="X320" t="str">
        <f t="shared" si="34"/>
        <v/>
      </c>
      <c r="Y320" t="str">
        <f t="shared" si="35"/>
        <v>error</v>
      </c>
    </row>
    <row r="321" spans="1:25" x14ac:dyDescent="0.35">
      <c r="A321" t="s">
        <v>175</v>
      </c>
      <c r="B321" t="s">
        <v>212</v>
      </c>
      <c r="C321" t="s">
        <v>588</v>
      </c>
      <c r="D321" t="s">
        <v>107</v>
      </c>
      <c r="E321" t="s">
        <v>106</v>
      </c>
      <c r="F321">
        <v>157</v>
      </c>
      <c r="G321" s="145">
        <v>2.9999999999999997E-4</v>
      </c>
      <c r="H321">
        <v>0.03</v>
      </c>
      <c r="K321" t="s">
        <v>175</v>
      </c>
      <c r="L321" t="s">
        <v>212</v>
      </c>
      <c r="M321" t="s">
        <v>588</v>
      </c>
      <c r="N321" t="s">
        <v>107</v>
      </c>
      <c r="O321">
        <v>157</v>
      </c>
      <c r="P321" s="150">
        <v>2.9999999999999997E-4</v>
      </c>
      <c r="Q321">
        <v>0.03</v>
      </c>
      <c r="S321" t="str">
        <f t="shared" si="29"/>
        <v/>
      </c>
      <c r="T321" t="str">
        <f t="shared" si="30"/>
        <v/>
      </c>
      <c r="U321" t="str">
        <f t="shared" si="31"/>
        <v/>
      </c>
      <c r="V321" t="str">
        <f t="shared" si="32"/>
        <v/>
      </c>
      <c r="W321" t="str">
        <f t="shared" si="33"/>
        <v/>
      </c>
      <c r="X321" t="str">
        <f t="shared" si="34"/>
        <v/>
      </c>
      <c r="Y321" t="str">
        <f t="shared" si="35"/>
        <v/>
      </c>
    </row>
    <row r="322" spans="1:25" x14ac:dyDescent="0.35">
      <c r="A322" t="s">
        <v>180</v>
      </c>
      <c r="B322" t="s">
        <v>397</v>
      </c>
      <c r="C322" t="s">
        <v>589</v>
      </c>
      <c r="D322" t="s">
        <v>147</v>
      </c>
      <c r="E322" t="s">
        <v>147</v>
      </c>
      <c r="F322">
        <v>464</v>
      </c>
      <c r="G322" s="145">
        <v>1.12E-2</v>
      </c>
      <c r="H322">
        <v>1.1200000000000001</v>
      </c>
      <c r="K322" t="s">
        <v>180</v>
      </c>
      <c r="L322" t="s">
        <v>397</v>
      </c>
      <c r="M322" t="s">
        <v>589</v>
      </c>
      <c r="N322" t="s">
        <v>147</v>
      </c>
      <c r="O322">
        <v>464</v>
      </c>
      <c r="P322" s="150">
        <v>1.12E-2</v>
      </c>
      <c r="Q322">
        <v>1.1200000000000001</v>
      </c>
      <c r="S322" t="str">
        <f t="shared" ref="S322:S385" si="36">IF(A322=K322,"","error")</f>
        <v/>
      </c>
      <c r="T322" t="str">
        <f t="shared" ref="T322:T385" si="37">IF(B322=L322,"","error")</f>
        <v/>
      </c>
      <c r="U322" t="str">
        <f t="shared" ref="U322:U385" si="38">IF(C322=M322,"","error")</f>
        <v/>
      </c>
      <c r="V322" t="str">
        <f t="shared" ref="V322:V385" si="39">IF(D322=N322,"","error")</f>
        <v/>
      </c>
      <c r="W322" t="str">
        <f t="shared" si="33"/>
        <v/>
      </c>
      <c r="X322" t="str">
        <f t="shared" si="34"/>
        <v/>
      </c>
      <c r="Y322" t="str">
        <f t="shared" si="35"/>
        <v/>
      </c>
    </row>
    <row r="323" spans="1:25" x14ac:dyDescent="0.35">
      <c r="A323" t="s">
        <v>180</v>
      </c>
      <c r="B323" t="s">
        <v>244</v>
      </c>
      <c r="C323" t="s">
        <v>590</v>
      </c>
      <c r="F323">
        <v>6687</v>
      </c>
      <c r="G323" s="145">
        <v>0.16139999999999999</v>
      </c>
      <c r="H323">
        <v>16.14</v>
      </c>
      <c r="K323" t="s">
        <v>180</v>
      </c>
      <c r="L323" t="s">
        <v>244</v>
      </c>
      <c r="M323" t="s">
        <v>590</v>
      </c>
      <c r="O323">
        <v>6687</v>
      </c>
      <c r="P323" s="150">
        <v>0.16139999999999999</v>
      </c>
      <c r="Q323">
        <v>16.14</v>
      </c>
      <c r="S323" t="str">
        <f t="shared" si="36"/>
        <v/>
      </c>
      <c r="T323" t="str">
        <f t="shared" si="37"/>
        <v/>
      </c>
      <c r="U323" t="str">
        <f t="shared" si="38"/>
        <v/>
      </c>
      <c r="V323" t="str">
        <f t="shared" si="39"/>
        <v/>
      </c>
      <c r="W323" t="str">
        <f t="shared" ref="W323:W386" si="40">IF(F323=O323,"","error")</f>
        <v/>
      </c>
      <c r="X323" t="str">
        <f t="shared" ref="X323:X386" si="41">IF(G323=P323,"","error")</f>
        <v/>
      </c>
      <c r="Y323" t="str">
        <f t="shared" ref="Y323:Y386" si="42">IF(H323=Q323,"","error")</f>
        <v/>
      </c>
    </row>
    <row r="324" spans="1:25" x14ac:dyDescent="0.35">
      <c r="A324" t="s">
        <v>175</v>
      </c>
      <c r="B324" t="s">
        <v>214</v>
      </c>
      <c r="C324" t="s">
        <v>591</v>
      </c>
      <c r="D324" t="s">
        <v>133</v>
      </c>
      <c r="E324" t="s">
        <v>132</v>
      </c>
      <c r="F324">
        <v>5404</v>
      </c>
      <c r="G324" s="145">
        <v>1.26E-2</v>
      </c>
      <c r="H324">
        <v>1.26</v>
      </c>
      <c r="I324" t="s">
        <v>187</v>
      </c>
      <c r="K324" t="s">
        <v>175</v>
      </c>
      <c r="L324" t="s">
        <v>214</v>
      </c>
      <c r="M324" t="s">
        <v>591</v>
      </c>
      <c r="N324" t="s">
        <v>133</v>
      </c>
      <c r="O324">
        <v>5404</v>
      </c>
      <c r="P324" s="150">
        <v>1.26E-2</v>
      </c>
      <c r="Q324">
        <v>1.26</v>
      </c>
      <c r="S324" t="str">
        <f t="shared" si="36"/>
        <v/>
      </c>
      <c r="T324" t="str">
        <f t="shared" si="37"/>
        <v/>
      </c>
      <c r="U324" t="str">
        <f t="shared" si="38"/>
        <v/>
      </c>
      <c r="V324" t="str">
        <f t="shared" si="39"/>
        <v/>
      </c>
      <c r="W324" t="str">
        <f t="shared" si="40"/>
        <v/>
      </c>
      <c r="X324" t="str">
        <f t="shared" si="41"/>
        <v/>
      </c>
      <c r="Y324" t="str">
        <f t="shared" si="42"/>
        <v/>
      </c>
    </row>
    <row r="325" spans="1:25" x14ac:dyDescent="0.35">
      <c r="A325" t="s">
        <v>175</v>
      </c>
      <c r="B325" t="s">
        <v>227</v>
      </c>
      <c r="C325" t="s">
        <v>592</v>
      </c>
      <c r="D325" t="s">
        <v>118</v>
      </c>
      <c r="E325" t="s">
        <v>117</v>
      </c>
      <c r="F325">
        <v>206</v>
      </c>
      <c r="G325" s="145">
        <v>5.0000000000000001E-4</v>
      </c>
      <c r="H325">
        <v>0.05</v>
      </c>
      <c r="K325" t="s">
        <v>175</v>
      </c>
      <c r="L325" t="s">
        <v>227</v>
      </c>
      <c r="M325" t="s">
        <v>592</v>
      </c>
      <c r="N325" t="s">
        <v>118</v>
      </c>
      <c r="O325">
        <v>206</v>
      </c>
      <c r="P325" s="150">
        <v>5.0000000000000001E-4</v>
      </c>
      <c r="Q325">
        <v>0.05</v>
      </c>
      <c r="S325" t="str">
        <f t="shared" si="36"/>
        <v/>
      </c>
      <c r="T325" t="str">
        <f t="shared" si="37"/>
        <v/>
      </c>
      <c r="U325" t="str">
        <f t="shared" si="38"/>
        <v/>
      </c>
      <c r="V325" t="str">
        <f t="shared" si="39"/>
        <v/>
      </c>
      <c r="W325" t="str">
        <f t="shared" si="40"/>
        <v/>
      </c>
      <c r="X325" t="str">
        <f t="shared" si="41"/>
        <v/>
      </c>
      <c r="Y325" t="str">
        <f t="shared" si="42"/>
        <v/>
      </c>
    </row>
    <row r="326" spans="1:25" x14ac:dyDescent="0.35">
      <c r="A326" t="s">
        <v>175</v>
      </c>
      <c r="B326" t="s">
        <v>227</v>
      </c>
      <c r="C326" t="s">
        <v>593</v>
      </c>
      <c r="D326" t="s">
        <v>118</v>
      </c>
      <c r="E326" t="s">
        <v>117</v>
      </c>
      <c r="F326">
        <v>646</v>
      </c>
      <c r="G326" s="145">
        <v>1.4E-3</v>
      </c>
      <c r="H326">
        <v>0.14000000000000001</v>
      </c>
      <c r="K326" t="s">
        <v>175</v>
      </c>
      <c r="L326" t="s">
        <v>227</v>
      </c>
      <c r="M326" t="s">
        <v>593</v>
      </c>
      <c r="N326" t="s">
        <v>118</v>
      </c>
      <c r="O326">
        <v>646</v>
      </c>
      <c r="P326" s="150">
        <v>1.4E-3</v>
      </c>
      <c r="Q326">
        <v>0.14000000000000001</v>
      </c>
      <c r="R326" t="s">
        <v>187</v>
      </c>
      <c r="S326" t="str">
        <f t="shared" si="36"/>
        <v/>
      </c>
      <c r="T326" t="str">
        <f t="shared" si="37"/>
        <v/>
      </c>
      <c r="U326" t="str">
        <f t="shared" si="38"/>
        <v/>
      </c>
      <c r="V326" t="str">
        <f t="shared" si="39"/>
        <v/>
      </c>
      <c r="W326" t="str">
        <f t="shared" si="40"/>
        <v/>
      </c>
      <c r="X326" t="str">
        <f t="shared" si="41"/>
        <v/>
      </c>
      <c r="Y326" t="str">
        <f t="shared" si="42"/>
        <v/>
      </c>
    </row>
    <row r="327" spans="1:25" x14ac:dyDescent="0.35">
      <c r="A327" t="s">
        <v>180</v>
      </c>
      <c r="B327" t="s">
        <v>517</v>
      </c>
      <c r="C327" t="s">
        <v>594</v>
      </c>
      <c r="D327" t="s">
        <v>91</v>
      </c>
      <c r="E327" t="s">
        <v>90</v>
      </c>
      <c r="F327">
        <v>4772</v>
      </c>
      <c r="G327" s="145">
        <v>0.11559999999999999</v>
      </c>
      <c r="H327">
        <v>11.56</v>
      </c>
      <c r="K327" t="s">
        <v>180</v>
      </c>
      <c r="L327" t="s">
        <v>517</v>
      </c>
      <c r="M327" t="s">
        <v>594</v>
      </c>
      <c r="N327" t="s">
        <v>91</v>
      </c>
      <c r="O327">
        <v>4772</v>
      </c>
      <c r="P327" s="150">
        <v>0.11559999999999999</v>
      </c>
      <c r="Q327">
        <v>11.56</v>
      </c>
      <c r="R327" t="s">
        <v>187</v>
      </c>
      <c r="S327" t="str">
        <f t="shared" si="36"/>
        <v/>
      </c>
      <c r="T327" t="str">
        <f t="shared" si="37"/>
        <v/>
      </c>
      <c r="U327" t="str">
        <f t="shared" si="38"/>
        <v/>
      </c>
      <c r="V327" t="str">
        <f t="shared" si="39"/>
        <v/>
      </c>
      <c r="W327" t="str">
        <f t="shared" si="40"/>
        <v/>
      </c>
      <c r="X327" t="str">
        <f t="shared" si="41"/>
        <v/>
      </c>
      <c r="Y327" t="str">
        <f t="shared" si="42"/>
        <v/>
      </c>
    </row>
    <row r="328" spans="1:25" x14ac:dyDescent="0.35">
      <c r="A328" t="s">
        <v>175</v>
      </c>
      <c r="B328" t="s">
        <v>178</v>
      </c>
      <c r="C328" t="s">
        <v>595</v>
      </c>
      <c r="D328" t="s">
        <v>118</v>
      </c>
      <c r="E328" t="s">
        <v>117</v>
      </c>
      <c r="F328">
        <v>266</v>
      </c>
      <c r="G328" s="145">
        <v>5.9999999999999995E-4</v>
      </c>
      <c r="H328">
        <v>0.06</v>
      </c>
      <c r="K328" t="s">
        <v>175</v>
      </c>
      <c r="L328" t="s">
        <v>178</v>
      </c>
      <c r="M328" t="s">
        <v>595</v>
      </c>
      <c r="N328" t="s">
        <v>118</v>
      </c>
      <c r="O328">
        <v>266</v>
      </c>
      <c r="P328" s="150">
        <v>5.9999999999999995E-4</v>
      </c>
      <c r="Q328">
        <v>0.06</v>
      </c>
      <c r="S328" t="str">
        <f t="shared" si="36"/>
        <v/>
      </c>
      <c r="T328" t="str">
        <f t="shared" si="37"/>
        <v/>
      </c>
      <c r="U328" t="str">
        <f t="shared" si="38"/>
        <v/>
      </c>
      <c r="V328" t="str">
        <f t="shared" si="39"/>
        <v/>
      </c>
      <c r="W328" t="str">
        <f t="shared" si="40"/>
        <v/>
      </c>
      <c r="X328" t="str">
        <f t="shared" si="41"/>
        <v/>
      </c>
      <c r="Y328" t="str">
        <f t="shared" si="42"/>
        <v/>
      </c>
    </row>
    <row r="329" spans="1:25" x14ac:dyDescent="0.35">
      <c r="A329" t="s">
        <v>180</v>
      </c>
      <c r="B329" t="s">
        <v>276</v>
      </c>
      <c r="C329" t="s">
        <v>596</v>
      </c>
      <c r="F329">
        <v>4407</v>
      </c>
      <c r="G329" s="145">
        <v>0.1016</v>
      </c>
      <c r="H329">
        <v>10.16</v>
      </c>
      <c r="K329" t="s">
        <v>180</v>
      </c>
      <c r="L329" t="s">
        <v>276</v>
      </c>
      <c r="M329" t="s">
        <v>596</v>
      </c>
      <c r="O329">
        <v>4407</v>
      </c>
      <c r="P329" s="150">
        <v>0.1016</v>
      </c>
      <c r="Q329">
        <v>10.16</v>
      </c>
      <c r="S329" t="str">
        <f t="shared" si="36"/>
        <v/>
      </c>
      <c r="T329" t="str">
        <f t="shared" si="37"/>
        <v/>
      </c>
      <c r="U329" t="str">
        <f t="shared" si="38"/>
        <v/>
      </c>
      <c r="V329" t="str">
        <f t="shared" si="39"/>
        <v/>
      </c>
      <c r="W329" t="str">
        <f t="shared" si="40"/>
        <v/>
      </c>
      <c r="X329" t="str">
        <f t="shared" si="41"/>
        <v/>
      </c>
      <c r="Y329" t="str">
        <f t="shared" si="42"/>
        <v/>
      </c>
    </row>
    <row r="330" spans="1:25" x14ac:dyDescent="0.35">
      <c r="A330" t="s">
        <v>180</v>
      </c>
      <c r="B330" t="s">
        <v>225</v>
      </c>
      <c r="C330" t="s">
        <v>597</v>
      </c>
      <c r="D330" t="s">
        <v>91</v>
      </c>
      <c r="E330" t="s">
        <v>90</v>
      </c>
      <c r="F330">
        <v>24112</v>
      </c>
      <c r="G330" s="145">
        <v>0.51400000000000001</v>
      </c>
      <c r="H330">
        <v>51.4</v>
      </c>
      <c r="I330" t="s">
        <v>187</v>
      </c>
      <c r="K330" t="s">
        <v>180</v>
      </c>
      <c r="L330" t="s">
        <v>225</v>
      </c>
      <c r="M330" t="s">
        <v>597</v>
      </c>
      <c r="N330" t="s">
        <v>91</v>
      </c>
      <c r="O330">
        <v>24112</v>
      </c>
      <c r="P330" s="150">
        <v>0.51400000000000001</v>
      </c>
      <c r="Q330">
        <v>51.4</v>
      </c>
      <c r="S330" t="str">
        <f t="shared" si="36"/>
        <v/>
      </c>
      <c r="T330" t="str">
        <f t="shared" si="37"/>
        <v/>
      </c>
      <c r="U330" t="str">
        <f t="shared" si="38"/>
        <v/>
      </c>
      <c r="V330" t="str">
        <f t="shared" si="39"/>
        <v/>
      </c>
      <c r="W330" t="str">
        <f t="shared" si="40"/>
        <v/>
      </c>
      <c r="X330" t="str">
        <f t="shared" si="41"/>
        <v/>
      </c>
      <c r="Y330" t="str">
        <f t="shared" si="42"/>
        <v/>
      </c>
    </row>
    <row r="331" spans="1:25" x14ac:dyDescent="0.35">
      <c r="A331" t="s">
        <v>175</v>
      </c>
      <c r="B331" t="s">
        <v>210</v>
      </c>
      <c r="C331" t="s">
        <v>598</v>
      </c>
      <c r="D331" s="148"/>
      <c r="F331">
        <v>1173</v>
      </c>
      <c r="G331" s="145">
        <v>2.7000000000000001E-3</v>
      </c>
      <c r="H331">
        <v>0.27</v>
      </c>
      <c r="K331" t="s">
        <v>175</v>
      </c>
      <c r="L331" t="s">
        <v>210</v>
      </c>
      <c r="M331" t="s">
        <v>598</v>
      </c>
      <c r="N331" t="s">
        <v>98</v>
      </c>
      <c r="O331">
        <v>1173</v>
      </c>
      <c r="P331" s="150">
        <v>2.7000000000000001E-3</v>
      </c>
      <c r="Q331">
        <v>0.27</v>
      </c>
      <c r="S331" t="str">
        <f t="shared" si="36"/>
        <v/>
      </c>
      <c r="T331" t="str">
        <f t="shared" si="37"/>
        <v/>
      </c>
      <c r="U331" t="str">
        <f t="shared" si="38"/>
        <v/>
      </c>
      <c r="V331" t="str">
        <f t="shared" si="39"/>
        <v>error</v>
      </c>
      <c r="W331" t="str">
        <f t="shared" si="40"/>
        <v/>
      </c>
      <c r="X331" t="str">
        <f t="shared" si="41"/>
        <v/>
      </c>
      <c r="Y331" t="str">
        <f t="shared" si="42"/>
        <v/>
      </c>
    </row>
    <row r="332" spans="1:25" x14ac:dyDescent="0.35">
      <c r="A332" t="s">
        <v>180</v>
      </c>
      <c r="B332" t="s">
        <v>508</v>
      </c>
      <c r="C332" t="s">
        <v>599</v>
      </c>
      <c r="D332" t="s">
        <v>118</v>
      </c>
      <c r="E332" t="s">
        <v>117</v>
      </c>
      <c r="F332">
        <v>16483</v>
      </c>
      <c r="G332" s="145">
        <v>0.32219999999999999</v>
      </c>
      <c r="H332">
        <v>32.22</v>
      </c>
      <c r="K332" t="s">
        <v>180</v>
      </c>
      <c r="L332" t="s">
        <v>508</v>
      </c>
      <c r="M332" t="s">
        <v>599</v>
      </c>
      <c r="N332" t="s">
        <v>118</v>
      </c>
      <c r="O332">
        <v>16483</v>
      </c>
      <c r="P332" s="150">
        <v>0.32219999999999999</v>
      </c>
      <c r="Q332">
        <v>32.22</v>
      </c>
      <c r="S332" t="str">
        <f t="shared" si="36"/>
        <v/>
      </c>
      <c r="T332" t="str">
        <f t="shared" si="37"/>
        <v/>
      </c>
      <c r="U332" t="str">
        <f t="shared" si="38"/>
        <v/>
      </c>
      <c r="V332" t="str">
        <f t="shared" si="39"/>
        <v/>
      </c>
      <c r="W332" t="str">
        <f t="shared" si="40"/>
        <v/>
      </c>
      <c r="X332" t="str">
        <f t="shared" si="41"/>
        <v/>
      </c>
      <c r="Y332" t="str">
        <f t="shared" si="42"/>
        <v/>
      </c>
    </row>
    <row r="333" spans="1:25" x14ac:dyDescent="0.35">
      <c r="A333" t="s">
        <v>180</v>
      </c>
      <c r="B333" t="s">
        <v>198</v>
      </c>
      <c r="C333" t="s">
        <v>600</v>
      </c>
      <c r="D333" t="s">
        <v>103</v>
      </c>
      <c r="E333" t="s">
        <v>138</v>
      </c>
      <c r="F333">
        <v>11347</v>
      </c>
      <c r="G333" s="145">
        <v>0.28070000000000001</v>
      </c>
      <c r="H333">
        <v>28.07</v>
      </c>
      <c r="I333" t="s">
        <v>187</v>
      </c>
      <c r="K333" t="s">
        <v>180</v>
      </c>
      <c r="L333" t="s">
        <v>198</v>
      </c>
      <c r="M333" t="s">
        <v>600</v>
      </c>
      <c r="N333" t="s">
        <v>103</v>
      </c>
      <c r="O333">
        <v>11347</v>
      </c>
      <c r="P333" s="150">
        <v>0.28070000000000001</v>
      </c>
      <c r="Q333">
        <v>28.07</v>
      </c>
      <c r="S333" t="str">
        <f t="shared" si="36"/>
        <v/>
      </c>
      <c r="T333" t="str">
        <f t="shared" si="37"/>
        <v/>
      </c>
      <c r="U333" t="str">
        <f t="shared" si="38"/>
        <v/>
      </c>
      <c r="V333" t="str">
        <f t="shared" si="39"/>
        <v/>
      </c>
      <c r="W333" t="str">
        <f t="shared" si="40"/>
        <v/>
      </c>
      <c r="X333" t="str">
        <f t="shared" si="41"/>
        <v/>
      </c>
      <c r="Y333" t="str">
        <f t="shared" si="42"/>
        <v/>
      </c>
    </row>
    <row r="334" spans="1:25" x14ac:dyDescent="0.35">
      <c r="A334" t="s">
        <v>175</v>
      </c>
      <c r="B334" t="s">
        <v>178</v>
      </c>
      <c r="C334" t="s">
        <v>601</v>
      </c>
      <c r="D334" t="s">
        <v>129</v>
      </c>
      <c r="E334" t="s">
        <v>129</v>
      </c>
      <c r="F334">
        <v>2285</v>
      </c>
      <c r="G334" s="145">
        <v>5.4999999999999997E-3</v>
      </c>
      <c r="H334">
        <v>0.55000000000000004</v>
      </c>
      <c r="K334" t="s">
        <v>175</v>
      </c>
      <c r="L334" t="s">
        <v>178</v>
      </c>
      <c r="M334" t="s">
        <v>601</v>
      </c>
      <c r="N334" t="s">
        <v>129</v>
      </c>
      <c r="O334">
        <v>2285</v>
      </c>
      <c r="P334" s="150">
        <v>5.4999999999999997E-3</v>
      </c>
      <c r="Q334">
        <v>0.55000000000000004</v>
      </c>
      <c r="R334" t="s">
        <v>187</v>
      </c>
      <c r="S334" t="str">
        <f t="shared" si="36"/>
        <v/>
      </c>
      <c r="T334" t="str">
        <f t="shared" si="37"/>
        <v/>
      </c>
      <c r="U334" t="str">
        <f t="shared" si="38"/>
        <v/>
      </c>
      <c r="V334" t="str">
        <f t="shared" si="39"/>
        <v/>
      </c>
      <c r="W334" t="str">
        <f t="shared" si="40"/>
        <v/>
      </c>
      <c r="X334" t="str">
        <f t="shared" si="41"/>
        <v/>
      </c>
      <c r="Y334" t="str">
        <f t="shared" si="42"/>
        <v/>
      </c>
    </row>
    <row r="335" spans="1:25" x14ac:dyDescent="0.35">
      <c r="A335" t="s">
        <v>180</v>
      </c>
      <c r="B335" t="s">
        <v>405</v>
      </c>
      <c r="C335" t="s">
        <v>602</v>
      </c>
      <c r="D335" t="s">
        <v>103</v>
      </c>
      <c r="E335" t="s">
        <v>138</v>
      </c>
      <c r="F335">
        <v>5826</v>
      </c>
      <c r="G335" s="145">
        <v>0.15340000000000001</v>
      </c>
      <c r="H335">
        <v>15.34</v>
      </c>
      <c r="K335" t="s">
        <v>180</v>
      </c>
      <c r="L335" t="s">
        <v>405</v>
      </c>
      <c r="M335" t="s">
        <v>602</v>
      </c>
      <c r="N335" t="s">
        <v>103</v>
      </c>
      <c r="O335">
        <v>5826</v>
      </c>
      <c r="P335" s="150">
        <v>0.15340000000000001</v>
      </c>
      <c r="Q335">
        <v>15.34</v>
      </c>
      <c r="R335" t="s">
        <v>187</v>
      </c>
      <c r="S335" t="str">
        <f t="shared" si="36"/>
        <v/>
      </c>
      <c r="T335" t="str">
        <f t="shared" si="37"/>
        <v/>
      </c>
      <c r="U335" t="str">
        <f t="shared" si="38"/>
        <v/>
      </c>
      <c r="V335" t="str">
        <f t="shared" si="39"/>
        <v/>
      </c>
      <c r="W335" t="str">
        <f t="shared" si="40"/>
        <v/>
      </c>
      <c r="X335" t="str">
        <f t="shared" si="41"/>
        <v/>
      </c>
      <c r="Y335" t="str">
        <f t="shared" si="42"/>
        <v/>
      </c>
    </row>
    <row r="336" spans="1:25" x14ac:dyDescent="0.35">
      <c r="A336" t="s">
        <v>175</v>
      </c>
      <c r="B336" t="s">
        <v>210</v>
      </c>
      <c r="C336" t="s">
        <v>603</v>
      </c>
      <c r="D336" t="s">
        <v>118</v>
      </c>
      <c r="E336" t="s">
        <v>117</v>
      </c>
      <c r="F336">
        <v>475</v>
      </c>
      <c r="G336" s="145">
        <v>1.1000000000000001E-3</v>
      </c>
      <c r="H336">
        <v>0.11</v>
      </c>
      <c r="K336" t="s">
        <v>175</v>
      </c>
      <c r="L336" t="s">
        <v>210</v>
      </c>
      <c r="M336" t="s">
        <v>603</v>
      </c>
      <c r="N336" t="s">
        <v>118</v>
      </c>
      <c r="O336">
        <v>475</v>
      </c>
      <c r="P336" s="150">
        <v>1.1000000000000001E-3</v>
      </c>
      <c r="Q336">
        <v>0.11</v>
      </c>
      <c r="R336" t="s">
        <v>187</v>
      </c>
      <c r="S336" t="str">
        <f t="shared" si="36"/>
        <v/>
      </c>
      <c r="T336" t="str">
        <f t="shared" si="37"/>
        <v/>
      </c>
      <c r="U336" t="str">
        <f t="shared" si="38"/>
        <v/>
      </c>
      <c r="V336" t="str">
        <f t="shared" si="39"/>
        <v/>
      </c>
      <c r="W336" t="str">
        <f t="shared" si="40"/>
        <v/>
      </c>
      <c r="X336" t="str">
        <f t="shared" si="41"/>
        <v/>
      </c>
      <c r="Y336" t="str">
        <f t="shared" si="42"/>
        <v/>
      </c>
    </row>
    <row r="337" spans="1:25" x14ac:dyDescent="0.35">
      <c r="A337" t="s">
        <v>175</v>
      </c>
      <c r="B337" t="s">
        <v>227</v>
      </c>
      <c r="C337" t="s">
        <v>604</v>
      </c>
      <c r="D337" s="148"/>
      <c r="F337">
        <v>143</v>
      </c>
      <c r="G337" s="145">
        <v>2.9999999999999997E-4</v>
      </c>
      <c r="H337">
        <v>0.03</v>
      </c>
      <c r="K337" t="s">
        <v>175</v>
      </c>
      <c r="L337" t="s">
        <v>227</v>
      </c>
      <c r="M337" t="s">
        <v>604</v>
      </c>
      <c r="N337" t="s">
        <v>165</v>
      </c>
      <c r="O337">
        <v>143</v>
      </c>
      <c r="P337" s="150">
        <v>2.9999999999999997E-4</v>
      </c>
      <c r="Q337">
        <v>0.03</v>
      </c>
      <c r="R337" t="s">
        <v>187</v>
      </c>
      <c r="S337" t="str">
        <f t="shared" si="36"/>
        <v/>
      </c>
      <c r="T337" t="str">
        <f t="shared" si="37"/>
        <v/>
      </c>
      <c r="U337" t="str">
        <f t="shared" si="38"/>
        <v/>
      </c>
      <c r="V337" t="str">
        <f t="shared" si="39"/>
        <v>error</v>
      </c>
      <c r="W337" t="str">
        <f t="shared" si="40"/>
        <v/>
      </c>
      <c r="X337" t="str">
        <f t="shared" si="41"/>
        <v/>
      </c>
      <c r="Y337" t="str">
        <f t="shared" si="42"/>
        <v/>
      </c>
    </row>
    <row r="338" spans="1:25" x14ac:dyDescent="0.35">
      <c r="A338" t="s">
        <v>175</v>
      </c>
      <c r="B338" t="s">
        <v>210</v>
      </c>
      <c r="C338" t="s">
        <v>605</v>
      </c>
      <c r="D338" s="148"/>
      <c r="F338">
        <v>47</v>
      </c>
      <c r="G338" s="145">
        <v>1E-4</v>
      </c>
      <c r="H338">
        <v>0.01</v>
      </c>
      <c r="K338" t="s">
        <v>175</v>
      </c>
      <c r="L338" t="s">
        <v>210</v>
      </c>
      <c r="M338" t="s">
        <v>605</v>
      </c>
      <c r="N338" t="s">
        <v>165</v>
      </c>
      <c r="O338">
        <v>47</v>
      </c>
      <c r="P338" s="150">
        <v>1E-4</v>
      </c>
      <c r="Q338">
        <v>0.01</v>
      </c>
      <c r="S338" t="str">
        <f t="shared" si="36"/>
        <v/>
      </c>
      <c r="T338" t="str">
        <f t="shared" si="37"/>
        <v/>
      </c>
      <c r="U338" t="str">
        <f t="shared" si="38"/>
        <v/>
      </c>
      <c r="V338" t="str">
        <f t="shared" si="39"/>
        <v>error</v>
      </c>
      <c r="W338" t="str">
        <f t="shared" si="40"/>
        <v/>
      </c>
      <c r="X338" t="str">
        <f t="shared" si="41"/>
        <v/>
      </c>
      <c r="Y338" t="str">
        <f t="shared" si="42"/>
        <v/>
      </c>
    </row>
    <row r="339" spans="1:25" x14ac:dyDescent="0.35">
      <c r="A339" t="s">
        <v>175</v>
      </c>
      <c r="B339" t="s">
        <v>214</v>
      </c>
      <c r="C339" t="s">
        <v>606</v>
      </c>
      <c r="D339" s="148"/>
      <c r="F339">
        <v>1662</v>
      </c>
      <c r="G339" s="145">
        <v>3.8999999999999998E-3</v>
      </c>
      <c r="H339">
        <v>0.39</v>
      </c>
      <c r="K339" t="s">
        <v>175</v>
      </c>
      <c r="L339" t="s">
        <v>214</v>
      </c>
      <c r="M339" t="s">
        <v>606</v>
      </c>
      <c r="N339" t="s">
        <v>92</v>
      </c>
      <c r="O339">
        <v>1662</v>
      </c>
      <c r="P339" s="150">
        <v>3.8999999999999998E-3</v>
      </c>
      <c r="Q339">
        <v>0.39</v>
      </c>
      <c r="R339" t="s">
        <v>187</v>
      </c>
      <c r="S339" t="str">
        <f t="shared" si="36"/>
        <v/>
      </c>
      <c r="T339" t="str">
        <f t="shared" si="37"/>
        <v/>
      </c>
      <c r="U339" t="str">
        <f t="shared" si="38"/>
        <v/>
      </c>
      <c r="V339" t="str">
        <f t="shared" si="39"/>
        <v>error</v>
      </c>
      <c r="W339" t="str">
        <f t="shared" si="40"/>
        <v/>
      </c>
      <c r="X339" t="str">
        <f t="shared" si="41"/>
        <v/>
      </c>
      <c r="Y339" t="str">
        <f t="shared" si="42"/>
        <v/>
      </c>
    </row>
    <row r="340" spans="1:25" x14ac:dyDescent="0.35">
      <c r="A340" t="s">
        <v>180</v>
      </c>
      <c r="B340" t="s">
        <v>432</v>
      </c>
      <c r="C340" t="s">
        <v>607</v>
      </c>
      <c r="D340" t="s">
        <v>86</v>
      </c>
      <c r="E340" t="s">
        <v>86</v>
      </c>
      <c r="F340">
        <v>835</v>
      </c>
      <c r="G340" s="145">
        <v>2.0799999999999999E-2</v>
      </c>
      <c r="H340">
        <v>2.08</v>
      </c>
      <c r="K340" t="s">
        <v>180</v>
      </c>
      <c r="L340" t="s">
        <v>432</v>
      </c>
      <c r="M340" t="s">
        <v>607</v>
      </c>
      <c r="N340" t="s">
        <v>86</v>
      </c>
      <c r="O340">
        <v>835</v>
      </c>
      <c r="P340" s="150">
        <v>2.0799999999999999E-2</v>
      </c>
      <c r="Q340">
        <v>2.08</v>
      </c>
      <c r="R340" t="s">
        <v>187</v>
      </c>
      <c r="S340" t="str">
        <f t="shared" si="36"/>
        <v/>
      </c>
      <c r="T340" t="str">
        <f t="shared" si="37"/>
        <v/>
      </c>
      <c r="U340" t="str">
        <f t="shared" si="38"/>
        <v/>
      </c>
      <c r="V340" t="str">
        <f t="shared" si="39"/>
        <v/>
      </c>
      <c r="W340" t="str">
        <f t="shared" si="40"/>
        <v/>
      </c>
      <c r="X340" t="str">
        <f t="shared" si="41"/>
        <v/>
      </c>
      <c r="Y340" t="str">
        <f t="shared" si="42"/>
        <v/>
      </c>
    </row>
    <row r="341" spans="1:25" x14ac:dyDescent="0.35">
      <c r="A341" t="s">
        <v>180</v>
      </c>
      <c r="B341" t="s">
        <v>185</v>
      </c>
      <c r="C341" t="s">
        <v>608</v>
      </c>
      <c r="D341" t="s">
        <v>86</v>
      </c>
      <c r="E341" t="s">
        <v>86</v>
      </c>
      <c r="F341">
        <v>1303</v>
      </c>
      <c r="G341" s="145">
        <v>3.4599999999999999E-2</v>
      </c>
      <c r="H341">
        <v>3.46</v>
      </c>
      <c r="K341" t="s">
        <v>180</v>
      </c>
      <c r="L341" t="s">
        <v>185</v>
      </c>
      <c r="M341" t="s">
        <v>608</v>
      </c>
      <c r="N341" t="s">
        <v>86</v>
      </c>
      <c r="O341">
        <v>1303</v>
      </c>
      <c r="P341" s="150">
        <v>3.4599999999999999E-2</v>
      </c>
      <c r="Q341">
        <v>3.46</v>
      </c>
      <c r="S341" t="str">
        <f t="shared" si="36"/>
        <v/>
      </c>
      <c r="T341" t="str">
        <f t="shared" si="37"/>
        <v/>
      </c>
      <c r="U341" t="str">
        <f t="shared" si="38"/>
        <v/>
      </c>
      <c r="V341" t="str">
        <f t="shared" si="39"/>
        <v/>
      </c>
      <c r="W341" t="str">
        <f t="shared" si="40"/>
        <v/>
      </c>
      <c r="X341" t="str">
        <f t="shared" si="41"/>
        <v/>
      </c>
      <c r="Y341" t="str">
        <f t="shared" si="42"/>
        <v/>
      </c>
    </row>
    <row r="342" spans="1:25" x14ac:dyDescent="0.35">
      <c r="A342" t="s">
        <v>175</v>
      </c>
      <c r="B342" t="s">
        <v>210</v>
      </c>
      <c r="C342" t="s">
        <v>609</v>
      </c>
      <c r="F342">
        <v>62</v>
      </c>
      <c r="G342" s="145">
        <v>1E-4</v>
      </c>
      <c r="H342">
        <v>0.01</v>
      </c>
      <c r="K342" t="s">
        <v>175</v>
      </c>
      <c r="L342" t="s">
        <v>210</v>
      </c>
      <c r="M342" t="s">
        <v>609</v>
      </c>
      <c r="O342">
        <v>62</v>
      </c>
      <c r="P342" s="150">
        <v>1E-4</v>
      </c>
      <c r="Q342">
        <v>0.01</v>
      </c>
      <c r="R342" t="s">
        <v>187</v>
      </c>
      <c r="S342" t="str">
        <f t="shared" si="36"/>
        <v/>
      </c>
      <c r="T342" t="str">
        <f t="shared" si="37"/>
        <v/>
      </c>
      <c r="U342" t="str">
        <f t="shared" si="38"/>
        <v/>
      </c>
      <c r="V342" t="str">
        <f t="shared" si="39"/>
        <v/>
      </c>
      <c r="W342" t="str">
        <f t="shared" si="40"/>
        <v/>
      </c>
      <c r="X342" t="str">
        <f t="shared" si="41"/>
        <v/>
      </c>
      <c r="Y342" t="str">
        <f t="shared" si="42"/>
        <v/>
      </c>
    </row>
    <row r="343" spans="1:25" x14ac:dyDescent="0.35">
      <c r="A343" t="s">
        <v>175</v>
      </c>
      <c r="B343" t="s">
        <v>295</v>
      </c>
      <c r="C343" t="s">
        <v>610</v>
      </c>
      <c r="D343" t="s">
        <v>112</v>
      </c>
      <c r="E343" t="s">
        <v>111</v>
      </c>
      <c r="F343">
        <v>6067</v>
      </c>
      <c r="G343" s="145">
        <v>1.35E-2</v>
      </c>
      <c r="H343">
        <v>1.35</v>
      </c>
      <c r="K343" t="s">
        <v>175</v>
      </c>
      <c r="L343" t="s">
        <v>295</v>
      </c>
      <c r="M343" t="s">
        <v>610</v>
      </c>
      <c r="N343" t="s">
        <v>112</v>
      </c>
      <c r="O343">
        <v>6067</v>
      </c>
      <c r="P343" s="150">
        <v>1.35E-2</v>
      </c>
      <c r="Q343">
        <v>1.35</v>
      </c>
      <c r="S343" t="str">
        <f t="shared" si="36"/>
        <v/>
      </c>
      <c r="T343" t="str">
        <f t="shared" si="37"/>
        <v/>
      </c>
      <c r="U343" t="str">
        <f t="shared" si="38"/>
        <v/>
      </c>
      <c r="V343" t="str">
        <f t="shared" si="39"/>
        <v/>
      </c>
      <c r="W343" t="str">
        <f t="shared" si="40"/>
        <v/>
      </c>
      <c r="X343" t="str">
        <f t="shared" si="41"/>
        <v/>
      </c>
      <c r="Y343" t="str">
        <f t="shared" si="42"/>
        <v/>
      </c>
    </row>
    <row r="344" spans="1:25" x14ac:dyDescent="0.35">
      <c r="A344" t="s">
        <v>180</v>
      </c>
      <c r="B344" t="s">
        <v>394</v>
      </c>
      <c r="C344" t="s">
        <v>611</v>
      </c>
      <c r="D344" t="s">
        <v>118</v>
      </c>
      <c r="E344" t="s">
        <v>117</v>
      </c>
      <c r="F344">
        <v>18108</v>
      </c>
      <c r="G344" s="145">
        <v>0.47970000000000002</v>
      </c>
      <c r="H344">
        <v>47.97</v>
      </c>
      <c r="I344" t="s">
        <v>187</v>
      </c>
      <c r="K344" t="s">
        <v>180</v>
      </c>
      <c r="L344" t="s">
        <v>394</v>
      </c>
      <c r="M344" t="s">
        <v>611</v>
      </c>
      <c r="N344" t="s">
        <v>118</v>
      </c>
      <c r="O344">
        <v>18108</v>
      </c>
      <c r="P344" s="150">
        <v>0.47970000000000002</v>
      </c>
      <c r="Q344">
        <v>47.97</v>
      </c>
      <c r="R344" t="s">
        <v>187</v>
      </c>
      <c r="S344" t="str">
        <f t="shared" si="36"/>
        <v/>
      </c>
      <c r="T344" t="str">
        <f t="shared" si="37"/>
        <v/>
      </c>
      <c r="U344" t="str">
        <f t="shared" si="38"/>
        <v/>
      </c>
      <c r="V344" t="str">
        <f t="shared" si="39"/>
        <v/>
      </c>
      <c r="W344" t="str">
        <f t="shared" si="40"/>
        <v/>
      </c>
      <c r="X344" t="str">
        <f t="shared" si="41"/>
        <v/>
      </c>
      <c r="Y344" t="str">
        <f t="shared" si="42"/>
        <v/>
      </c>
    </row>
    <row r="345" spans="1:25" x14ac:dyDescent="0.35">
      <c r="A345" t="s">
        <v>175</v>
      </c>
      <c r="B345" t="s">
        <v>183</v>
      </c>
      <c r="C345" t="s">
        <v>612</v>
      </c>
      <c r="D345" t="s">
        <v>129</v>
      </c>
      <c r="E345" t="s">
        <v>129</v>
      </c>
      <c r="F345">
        <v>203</v>
      </c>
      <c r="G345" s="145">
        <v>4.0000000000000002E-4</v>
      </c>
      <c r="H345">
        <v>0.04</v>
      </c>
      <c r="K345" t="s">
        <v>175</v>
      </c>
      <c r="L345" t="s">
        <v>183</v>
      </c>
      <c r="M345" t="s">
        <v>612</v>
      </c>
      <c r="N345" t="s">
        <v>129</v>
      </c>
      <c r="O345">
        <v>203</v>
      </c>
      <c r="P345" s="150">
        <v>4.0000000000000002E-4</v>
      </c>
      <c r="Q345">
        <v>0.04</v>
      </c>
      <c r="S345" t="str">
        <f t="shared" si="36"/>
        <v/>
      </c>
      <c r="T345" t="str">
        <f t="shared" si="37"/>
        <v/>
      </c>
      <c r="U345" t="str">
        <f t="shared" si="38"/>
        <v/>
      </c>
      <c r="V345" t="str">
        <f t="shared" si="39"/>
        <v/>
      </c>
      <c r="W345" t="str">
        <f t="shared" si="40"/>
        <v/>
      </c>
      <c r="X345" t="str">
        <f t="shared" si="41"/>
        <v/>
      </c>
      <c r="Y345" t="str">
        <f t="shared" si="42"/>
        <v/>
      </c>
    </row>
    <row r="346" spans="1:25" x14ac:dyDescent="0.35">
      <c r="A346" t="s">
        <v>180</v>
      </c>
      <c r="B346" t="s">
        <v>225</v>
      </c>
      <c r="C346" t="s">
        <v>613</v>
      </c>
      <c r="F346">
        <v>5861</v>
      </c>
      <c r="G346" s="145">
        <v>0.125</v>
      </c>
      <c r="H346">
        <v>12.5</v>
      </c>
      <c r="K346" t="s">
        <v>180</v>
      </c>
      <c r="L346" t="s">
        <v>225</v>
      </c>
      <c r="M346" t="s">
        <v>613</v>
      </c>
      <c r="O346">
        <v>5861</v>
      </c>
      <c r="P346" s="150">
        <v>0.125</v>
      </c>
      <c r="Q346">
        <v>12.5</v>
      </c>
      <c r="S346" t="str">
        <f t="shared" si="36"/>
        <v/>
      </c>
      <c r="T346" t="str">
        <f t="shared" si="37"/>
        <v/>
      </c>
      <c r="U346" t="str">
        <f t="shared" si="38"/>
        <v/>
      </c>
      <c r="V346" t="str">
        <f t="shared" si="39"/>
        <v/>
      </c>
      <c r="W346" t="str">
        <f t="shared" si="40"/>
        <v/>
      </c>
      <c r="X346" t="str">
        <f t="shared" si="41"/>
        <v/>
      </c>
      <c r="Y346" t="str">
        <f t="shared" si="42"/>
        <v/>
      </c>
    </row>
    <row r="347" spans="1:25" x14ac:dyDescent="0.35">
      <c r="A347" t="s">
        <v>175</v>
      </c>
      <c r="B347" t="s">
        <v>295</v>
      </c>
      <c r="C347" t="s">
        <v>614</v>
      </c>
      <c r="D347" t="s">
        <v>107</v>
      </c>
      <c r="E347" t="s">
        <v>106</v>
      </c>
      <c r="F347">
        <v>65</v>
      </c>
      <c r="G347" s="145">
        <v>1E-4</v>
      </c>
      <c r="H347">
        <v>0.01</v>
      </c>
      <c r="K347" t="s">
        <v>175</v>
      </c>
      <c r="L347" t="s">
        <v>295</v>
      </c>
      <c r="M347" t="s">
        <v>614</v>
      </c>
      <c r="N347" t="s">
        <v>107</v>
      </c>
      <c r="O347">
        <v>65</v>
      </c>
      <c r="P347" s="150">
        <v>1E-4</v>
      </c>
      <c r="Q347">
        <v>0.01</v>
      </c>
      <c r="S347" t="str">
        <f t="shared" si="36"/>
        <v/>
      </c>
      <c r="T347" t="str">
        <f t="shared" si="37"/>
        <v/>
      </c>
      <c r="U347" t="str">
        <f t="shared" si="38"/>
        <v/>
      </c>
      <c r="V347" t="str">
        <f t="shared" si="39"/>
        <v/>
      </c>
      <c r="W347" t="str">
        <f t="shared" si="40"/>
        <v/>
      </c>
      <c r="X347" t="str">
        <f t="shared" si="41"/>
        <v/>
      </c>
      <c r="Y347" t="str">
        <f t="shared" si="42"/>
        <v/>
      </c>
    </row>
    <row r="348" spans="1:25" x14ac:dyDescent="0.35">
      <c r="A348" t="s">
        <v>180</v>
      </c>
      <c r="B348" t="s">
        <v>276</v>
      </c>
      <c r="C348" t="s">
        <v>615</v>
      </c>
      <c r="D348" t="s">
        <v>91</v>
      </c>
      <c r="E348" t="s">
        <v>90</v>
      </c>
      <c r="F348">
        <v>21839</v>
      </c>
      <c r="G348" s="145">
        <v>0.50360000000000005</v>
      </c>
      <c r="H348">
        <v>50.36</v>
      </c>
      <c r="I348" t="s">
        <v>187</v>
      </c>
      <c r="K348" t="s">
        <v>180</v>
      </c>
      <c r="L348" t="s">
        <v>276</v>
      </c>
      <c r="M348" t="s">
        <v>615</v>
      </c>
      <c r="N348" t="s">
        <v>91</v>
      </c>
      <c r="O348">
        <v>21839</v>
      </c>
      <c r="P348" s="150">
        <v>0.50360000000000005</v>
      </c>
      <c r="Q348">
        <v>50.36</v>
      </c>
      <c r="S348" t="str">
        <f t="shared" si="36"/>
        <v/>
      </c>
      <c r="T348" t="str">
        <f t="shared" si="37"/>
        <v/>
      </c>
      <c r="U348" t="str">
        <f t="shared" si="38"/>
        <v/>
      </c>
      <c r="V348" t="str">
        <f t="shared" si="39"/>
        <v/>
      </c>
      <c r="W348" t="str">
        <f t="shared" si="40"/>
        <v/>
      </c>
      <c r="X348" t="str">
        <f t="shared" si="41"/>
        <v/>
      </c>
      <c r="Y348" t="str">
        <f t="shared" si="42"/>
        <v/>
      </c>
    </row>
    <row r="349" spans="1:25" x14ac:dyDescent="0.35">
      <c r="A349" t="s">
        <v>180</v>
      </c>
      <c r="B349" t="s">
        <v>292</v>
      </c>
      <c r="C349" t="s">
        <v>616</v>
      </c>
      <c r="D349" t="s">
        <v>103</v>
      </c>
      <c r="E349" t="s">
        <v>138</v>
      </c>
      <c r="F349">
        <v>2679</v>
      </c>
      <c r="G349" s="145">
        <v>5.9700000000000003E-2</v>
      </c>
      <c r="H349">
        <v>5.97</v>
      </c>
      <c r="K349" t="s">
        <v>180</v>
      </c>
      <c r="L349" t="s">
        <v>292</v>
      </c>
      <c r="M349" t="s">
        <v>616</v>
      </c>
      <c r="N349" t="s">
        <v>103</v>
      </c>
      <c r="O349">
        <v>2679</v>
      </c>
      <c r="P349" s="150">
        <v>5.9700000000000003E-2</v>
      </c>
      <c r="Q349">
        <v>5.97</v>
      </c>
      <c r="S349" t="str">
        <f t="shared" si="36"/>
        <v/>
      </c>
      <c r="T349" t="str">
        <f t="shared" si="37"/>
        <v/>
      </c>
      <c r="U349" t="str">
        <f t="shared" si="38"/>
        <v/>
      </c>
      <c r="V349" t="str">
        <f t="shared" si="39"/>
        <v/>
      </c>
      <c r="W349" t="str">
        <f t="shared" si="40"/>
        <v/>
      </c>
      <c r="X349" t="str">
        <f t="shared" si="41"/>
        <v/>
      </c>
      <c r="Y349" t="str">
        <f t="shared" si="42"/>
        <v/>
      </c>
    </row>
    <row r="350" spans="1:25" x14ac:dyDescent="0.35">
      <c r="A350" t="s">
        <v>180</v>
      </c>
      <c r="B350" t="s">
        <v>515</v>
      </c>
      <c r="C350" t="s">
        <v>617</v>
      </c>
      <c r="D350" t="s">
        <v>91</v>
      </c>
      <c r="E350" t="s">
        <v>90</v>
      </c>
      <c r="F350">
        <v>12918</v>
      </c>
      <c r="G350" s="145">
        <v>0.32890000000000003</v>
      </c>
      <c r="H350">
        <v>32.89</v>
      </c>
      <c r="K350" t="s">
        <v>180</v>
      </c>
      <c r="L350" t="s">
        <v>515</v>
      </c>
      <c r="M350" t="s">
        <v>617</v>
      </c>
      <c r="N350" t="s">
        <v>91</v>
      </c>
      <c r="O350">
        <v>12918</v>
      </c>
      <c r="P350" s="150">
        <v>0.32890000000000003</v>
      </c>
      <c r="Q350">
        <v>32.89</v>
      </c>
      <c r="S350" t="str">
        <f t="shared" si="36"/>
        <v/>
      </c>
      <c r="T350" t="str">
        <f t="shared" si="37"/>
        <v/>
      </c>
      <c r="U350" t="str">
        <f t="shared" si="38"/>
        <v/>
      </c>
      <c r="V350" t="str">
        <f t="shared" si="39"/>
        <v/>
      </c>
      <c r="W350" t="str">
        <f t="shared" si="40"/>
        <v/>
      </c>
      <c r="X350" t="str">
        <f t="shared" si="41"/>
        <v/>
      </c>
      <c r="Y350" t="str">
        <f t="shared" si="42"/>
        <v/>
      </c>
    </row>
    <row r="351" spans="1:25" x14ac:dyDescent="0.35">
      <c r="A351" t="s">
        <v>175</v>
      </c>
      <c r="B351" t="s">
        <v>214</v>
      </c>
      <c r="C351" t="s">
        <v>618</v>
      </c>
      <c r="D351" t="s">
        <v>133</v>
      </c>
      <c r="E351" t="s">
        <v>132</v>
      </c>
      <c r="F351">
        <v>254</v>
      </c>
      <c r="G351" s="145">
        <v>5.9999999999999995E-4</v>
      </c>
      <c r="H351">
        <v>0.06</v>
      </c>
      <c r="K351" t="s">
        <v>175</v>
      </c>
      <c r="L351" t="s">
        <v>214</v>
      </c>
      <c r="M351" t="s">
        <v>618</v>
      </c>
      <c r="N351" t="s">
        <v>133</v>
      </c>
      <c r="O351">
        <v>254</v>
      </c>
      <c r="P351" s="150">
        <v>5.9999999999999995E-4</v>
      </c>
      <c r="Q351">
        <v>0.06</v>
      </c>
      <c r="S351" t="str">
        <f t="shared" si="36"/>
        <v/>
      </c>
      <c r="T351" t="str">
        <f t="shared" si="37"/>
        <v/>
      </c>
      <c r="U351" t="str">
        <f t="shared" si="38"/>
        <v/>
      </c>
      <c r="V351" t="str">
        <f t="shared" si="39"/>
        <v/>
      </c>
      <c r="W351" t="str">
        <f t="shared" si="40"/>
        <v/>
      </c>
      <c r="X351" t="str">
        <f t="shared" si="41"/>
        <v/>
      </c>
      <c r="Y351" t="str">
        <f t="shared" si="42"/>
        <v/>
      </c>
    </row>
    <row r="352" spans="1:25" x14ac:dyDescent="0.35">
      <c r="A352" t="s">
        <v>180</v>
      </c>
      <c r="B352" t="s">
        <v>449</v>
      </c>
      <c r="C352" t="s">
        <v>619</v>
      </c>
      <c r="D352" t="s">
        <v>133</v>
      </c>
      <c r="E352" t="s">
        <v>132</v>
      </c>
      <c r="F352">
        <v>594</v>
      </c>
      <c r="G352" s="145">
        <v>1.66E-2</v>
      </c>
      <c r="H352">
        <v>1.66</v>
      </c>
      <c r="K352" t="s">
        <v>180</v>
      </c>
      <c r="L352" t="s">
        <v>449</v>
      </c>
      <c r="M352" t="s">
        <v>619</v>
      </c>
      <c r="N352" t="s">
        <v>133</v>
      </c>
      <c r="O352">
        <v>594</v>
      </c>
      <c r="P352" s="150">
        <v>1.66E-2</v>
      </c>
      <c r="Q352">
        <v>1.66</v>
      </c>
      <c r="S352" t="str">
        <f t="shared" si="36"/>
        <v/>
      </c>
      <c r="T352" t="str">
        <f t="shared" si="37"/>
        <v/>
      </c>
      <c r="U352" t="str">
        <f t="shared" si="38"/>
        <v/>
      </c>
      <c r="V352" t="str">
        <f t="shared" si="39"/>
        <v/>
      </c>
      <c r="W352" t="str">
        <f t="shared" si="40"/>
        <v/>
      </c>
      <c r="X352" t="str">
        <f t="shared" si="41"/>
        <v/>
      </c>
      <c r="Y352" t="str">
        <f t="shared" si="42"/>
        <v/>
      </c>
    </row>
    <row r="353" spans="1:25" x14ac:dyDescent="0.35">
      <c r="A353" t="s">
        <v>175</v>
      </c>
      <c r="B353" t="s">
        <v>183</v>
      </c>
      <c r="C353" t="s">
        <v>620</v>
      </c>
      <c r="D353" t="s">
        <v>123</v>
      </c>
      <c r="E353" t="s">
        <v>122</v>
      </c>
      <c r="F353">
        <v>582</v>
      </c>
      <c r="G353" s="145">
        <v>1.1999999999999999E-3</v>
      </c>
      <c r="H353">
        <v>0.12</v>
      </c>
      <c r="K353" t="s">
        <v>175</v>
      </c>
      <c r="L353" t="s">
        <v>183</v>
      </c>
      <c r="M353" t="s">
        <v>620</v>
      </c>
      <c r="N353" t="s">
        <v>123</v>
      </c>
      <c r="O353">
        <v>582</v>
      </c>
      <c r="P353" s="150">
        <v>1.1999999999999999E-3</v>
      </c>
      <c r="Q353">
        <v>0.12</v>
      </c>
      <c r="S353" t="str">
        <f t="shared" si="36"/>
        <v/>
      </c>
      <c r="T353" t="str">
        <f t="shared" si="37"/>
        <v/>
      </c>
      <c r="U353" t="str">
        <f t="shared" si="38"/>
        <v/>
      </c>
      <c r="V353" t="str">
        <f t="shared" si="39"/>
        <v/>
      </c>
      <c r="W353" t="str">
        <f t="shared" si="40"/>
        <v/>
      </c>
      <c r="X353" t="str">
        <f t="shared" si="41"/>
        <v/>
      </c>
      <c r="Y353" t="str">
        <f t="shared" si="42"/>
        <v/>
      </c>
    </row>
    <row r="354" spans="1:25" x14ac:dyDescent="0.35">
      <c r="A354" t="s">
        <v>175</v>
      </c>
      <c r="B354" t="s">
        <v>210</v>
      </c>
      <c r="C354" t="s">
        <v>621</v>
      </c>
      <c r="D354" t="s">
        <v>118</v>
      </c>
      <c r="E354" t="s">
        <v>117</v>
      </c>
      <c r="F354">
        <v>311</v>
      </c>
      <c r="G354" s="145">
        <v>6.9999999999999999E-4</v>
      </c>
      <c r="H354">
        <v>7.0000000000000007E-2</v>
      </c>
      <c r="K354" t="s">
        <v>175</v>
      </c>
      <c r="L354" t="s">
        <v>210</v>
      </c>
      <c r="M354" t="s">
        <v>621</v>
      </c>
      <c r="N354" t="s">
        <v>118</v>
      </c>
      <c r="O354">
        <v>311</v>
      </c>
      <c r="P354" s="150">
        <v>6.9999999999999999E-4</v>
      </c>
      <c r="Q354">
        <v>7.0000000000000007E-2</v>
      </c>
      <c r="S354" t="str">
        <f t="shared" si="36"/>
        <v/>
      </c>
      <c r="T354" t="str">
        <f t="shared" si="37"/>
        <v/>
      </c>
      <c r="U354" t="str">
        <f t="shared" si="38"/>
        <v/>
      </c>
      <c r="V354" t="str">
        <f t="shared" si="39"/>
        <v/>
      </c>
      <c r="W354" t="str">
        <f t="shared" si="40"/>
        <v/>
      </c>
      <c r="X354" t="str">
        <f t="shared" si="41"/>
        <v/>
      </c>
      <c r="Y354" t="str">
        <f t="shared" si="42"/>
        <v/>
      </c>
    </row>
    <row r="355" spans="1:25" x14ac:dyDescent="0.35">
      <c r="A355" t="s">
        <v>175</v>
      </c>
      <c r="B355" t="s">
        <v>227</v>
      </c>
      <c r="C355" t="s">
        <v>622</v>
      </c>
      <c r="D355" s="148"/>
      <c r="F355">
        <v>4100</v>
      </c>
      <c r="G355" s="145">
        <v>8.9999999999999993E-3</v>
      </c>
      <c r="H355">
        <v>0.9</v>
      </c>
      <c r="K355" t="s">
        <v>175</v>
      </c>
      <c r="L355" t="s">
        <v>227</v>
      </c>
      <c r="M355" t="s">
        <v>622</v>
      </c>
      <c r="N355" t="s">
        <v>134</v>
      </c>
      <c r="O355">
        <v>4100</v>
      </c>
      <c r="P355" s="150">
        <v>8.9999999999999993E-3</v>
      </c>
      <c r="Q355">
        <v>0.9</v>
      </c>
      <c r="S355" t="str">
        <f t="shared" si="36"/>
        <v/>
      </c>
      <c r="T355" t="str">
        <f t="shared" si="37"/>
        <v/>
      </c>
      <c r="U355" t="str">
        <f t="shared" si="38"/>
        <v/>
      </c>
      <c r="V355" t="str">
        <f t="shared" si="39"/>
        <v>error</v>
      </c>
      <c r="W355" t="str">
        <f t="shared" si="40"/>
        <v/>
      </c>
      <c r="X355" t="str">
        <f t="shared" si="41"/>
        <v/>
      </c>
      <c r="Y355" t="str">
        <f t="shared" si="42"/>
        <v/>
      </c>
    </row>
    <row r="356" spans="1:25" x14ac:dyDescent="0.35">
      <c r="A356" t="s">
        <v>175</v>
      </c>
      <c r="B356" t="s">
        <v>183</v>
      </c>
      <c r="C356" t="s">
        <v>623</v>
      </c>
      <c r="D356" s="148"/>
      <c r="F356">
        <v>10</v>
      </c>
      <c r="G356" s="145">
        <v>0</v>
      </c>
      <c r="H356">
        <v>0</v>
      </c>
      <c r="K356" t="s">
        <v>175</v>
      </c>
      <c r="L356" t="s">
        <v>183</v>
      </c>
      <c r="M356" t="s">
        <v>623</v>
      </c>
      <c r="N356" t="s">
        <v>134</v>
      </c>
      <c r="O356">
        <v>10</v>
      </c>
      <c r="P356" s="150">
        <v>0</v>
      </c>
      <c r="Q356">
        <v>0</v>
      </c>
      <c r="S356" t="str">
        <f t="shared" si="36"/>
        <v/>
      </c>
      <c r="T356" t="str">
        <f t="shared" si="37"/>
        <v/>
      </c>
      <c r="U356" t="str">
        <f t="shared" si="38"/>
        <v/>
      </c>
      <c r="V356" t="str">
        <f t="shared" si="39"/>
        <v>error</v>
      </c>
      <c r="W356" t="str">
        <f t="shared" si="40"/>
        <v/>
      </c>
      <c r="X356" t="str">
        <f t="shared" si="41"/>
        <v/>
      </c>
      <c r="Y356" t="str">
        <f t="shared" si="42"/>
        <v/>
      </c>
    </row>
    <row r="357" spans="1:25" x14ac:dyDescent="0.35">
      <c r="A357" t="s">
        <v>175</v>
      </c>
      <c r="B357" t="s">
        <v>212</v>
      </c>
      <c r="C357" t="s">
        <v>624</v>
      </c>
      <c r="D357" s="148"/>
      <c r="F357">
        <v>208</v>
      </c>
      <c r="G357" s="145">
        <v>5.0000000000000001E-4</v>
      </c>
      <c r="H357">
        <v>0.05</v>
      </c>
      <c r="K357" t="s">
        <v>175</v>
      </c>
      <c r="L357" t="s">
        <v>212</v>
      </c>
      <c r="M357" t="s">
        <v>624</v>
      </c>
      <c r="N357" t="s">
        <v>134</v>
      </c>
      <c r="O357">
        <v>208</v>
      </c>
      <c r="P357" s="150">
        <v>5.0000000000000001E-4</v>
      </c>
      <c r="Q357">
        <v>0.05</v>
      </c>
      <c r="S357" t="str">
        <f t="shared" si="36"/>
        <v/>
      </c>
      <c r="T357" t="str">
        <f t="shared" si="37"/>
        <v/>
      </c>
      <c r="U357" t="str">
        <f t="shared" si="38"/>
        <v/>
      </c>
      <c r="V357" t="str">
        <f t="shared" si="39"/>
        <v>error</v>
      </c>
      <c r="W357" t="str">
        <f t="shared" si="40"/>
        <v/>
      </c>
      <c r="X357" t="str">
        <f t="shared" si="41"/>
        <v/>
      </c>
      <c r="Y357" t="str">
        <f t="shared" si="42"/>
        <v/>
      </c>
    </row>
    <row r="358" spans="1:25" x14ac:dyDescent="0.35">
      <c r="A358" t="s">
        <v>175</v>
      </c>
      <c r="B358" t="s">
        <v>183</v>
      </c>
      <c r="C358" t="s">
        <v>625</v>
      </c>
      <c r="D358" s="148"/>
      <c r="F358">
        <v>5575</v>
      </c>
      <c r="G358" s="145">
        <v>1.1900000000000001E-2</v>
      </c>
      <c r="H358">
        <v>1.19</v>
      </c>
      <c r="K358" t="s">
        <v>175</v>
      </c>
      <c r="L358" t="s">
        <v>183</v>
      </c>
      <c r="M358" t="s">
        <v>625</v>
      </c>
      <c r="N358" t="s">
        <v>92</v>
      </c>
      <c r="O358">
        <v>5575</v>
      </c>
      <c r="P358" s="150">
        <v>1.1900000000000001E-2</v>
      </c>
      <c r="Q358">
        <v>1.19</v>
      </c>
      <c r="S358" t="str">
        <f t="shared" si="36"/>
        <v/>
      </c>
      <c r="T358" t="str">
        <f t="shared" si="37"/>
        <v/>
      </c>
      <c r="U358" t="str">
        <f t="shared" si="38"/>
        <v/>
      </c>
      <c r="V358" t="str">
        <f t="shared" si="39"/>
        <v>error</v>
      </c>
      <c r="W358" t="str">
        <f t="shared" si="40"/>
        <v/>
      </c>
      <c r="X358" t="str">
        <f t="shared" si="41"/>
        <v/>
      </c>
      <c r="Y358" t="str">
        <f t="shared" si="42"/>
        <v/>
      </c>
    </row>
    <row r="359" spans="1:25" x14ac:dyDescent="0.35">
      <c r="A359" t="s">
        <v>180</v>
      </c>
      <c r="B359" t="s">
        <v>576</v>
      </c>
      <c r="C359" t="s">
        <v>626</v>
      </c>
      <c r="D359" t="s">
        <v>103</v>
      </c>
      <c r="E359" t="s">
        <v>138</v>
      </c>
      <c r="F359">
        <v>4926</v>
      </c>
      <c r="G359" s="145">
        <v>0.1371</v>
      </c>
      <c r="H359">
        <v>13.71</v>
      </c>
      <c r="K359" t="s">
        <v>180</v>
      </c>
      <c r="L359" t="s">
        <v>576</v>
      </c>
      <c r="M359" t="s">
        <v>626</v>
      </c>
      <c r="N359" t="s">
        <v>103</v>
      </c>
      <c r="O359">
        <v>4926</v>
      </c>
      <c r="P359" s="150">
        <v>0.1371</v>
      </c>
      <c r="Q359">
        <v>13.71</v>
      </c>
      <c r="S359" t="str">
        <f t="shared" si="36"/>
        <v/>
      </c>
      <c r="T359" t="str">
        <f t="shared" si="37"/>
        <v/>
      </c>
      <c r="U359" t="str">
        <f t="shared" si="38"/>
        <v/>
      </c>
      <c r="V359" t="str">
        <f t="shared" si="39"/>
        <v/>
      </c>
      <c r="W359" t="str">
        <f t="shared" si="40"/>
        <v/>
      </c>
      <c r="X359" t="str">
        <f t="shared" si="41"/>
        <v/>
      </c>
      <c r="Y359" t="str">
        <f t="shared" si="42"/>
        <v/>
      </c>
    </row>
    <row r="360" spans="1:25" x14ac:dyDescent="0.35">
      <c r="A360" t="s">
        <v>180</v>
      </c>
      <c r="B360" t="s">
        <v>584</v>
      </c>
      <c r="C360" t="s">
        <v>627</v>
      </c>
      <c r="D360" t="s">
        <v>91</v>
      </c>
      <c r="E360" t="s">
        <v>90</v>
      </c>
      <c r="F360">
        <v>26264</v>
      </c>
      <c r="G360" s="145">
        <v>0.60940000000000005</v>
      </c>
      <c r="H360">
        <v>60.94</v>
      </c>
      <c r="I360" t="s">
        <v>187</v>
      </c>
      <c r="K360" t="s">
        <v>180</v>
      </c>
      <c r="L360" t="s">
        <v>584</v>
      </c>
      <c r="M360" t="s">
        <v>627</v>
      </c>
      <c r="N360" t="s">
        <v>91</v>
      </c>
      <c r="O360">
        <v>26264</v>
      </c>
      <c r="P360" s="150">
        <v>0.60940000000000005</v>
      </c>
      <c r="Q360">
        <v>60.94</v>
      </c>
      <c r="S360" t="str">
        <f t="shared" si="36"/>
        <v/>
      </c>
      <c r="T360" t="str">
        <f t="shared" si="37"/>
        <v/>
      </c>
      <c r="U360" t="str">
        <f t="shared" si="38"/>
        <v/>
      </c>
      <c r="V360" t="str">
        <f t="shared" si="39"/>
        <v/>
      </c>
      <c r="W360" t="str">
        <f t="shared" si="40"/>
        <v/>
      </c>
      <c r="X360" t="str">
        <f t="shared" si="41"/>
        <v/>
      </c>
      <c r="Y360" t="str">
        <f t="shared" si="42"/>
        <v/>
      </c>
    </row>
    <row r="361" spans="1:25" x14ac:dyDescent="0.35">
      <c r="A361" t="s">
        <v>180</v>
      </c>
      <c r="B361" t="s">
        <v>292</v>
      </c>
      <c r="C361" t="s">
        <v>628</v>
      </c>
      <c r="F361">
        <v>1613</v>
      </c>
      <c r="G361" s="145">
        <v>3.5900000000000001E-2</v>
      </c>
      <c r="H361">
        <v>3.59</v>
      </c>
      <c r="K361" t="s">
        <v>180</v>
      </c>
      <c r="L361" t="s">
        <v>292</v>
      </c>
      <c r="M361" t="s">
        <v>628</v>
      </c>
      <c r="O361">
        <v>1613</v>
      </c>
      <c r="P361" s="150">
        <v>3.5900000000000001E-2</v>
      </c>
      <c r="Q361">
        <v>3.59</v>
      </c>
      <c r="S361" t="str">
        <f t="shared" si="36"/>
        <v/>
      </c>
      <c r="T361" t="str">
        <f t="shared" si="37"/>
        <v/>
      </c>
      <c r="U361" t="str">
        <f t="shared" si="38"/>
        <v/>
      </c>
      <c r="V361" t="str">
        <f t="shared" si="39"/>
        <v/>
      </c>
      <c r="W361" t="str">
        <f t="shared" si="40"/>
        <v/>
      </c>
      <c r="X361" t="str">
        <f t="shared" si="41"/>
        <v/>
      </c>
      <c r="Y361" t="str">
        <f t="shared" si="42"/>
        <v/>
      </c>
    </row>
    <row r="362" spans="1:25" x14ac:dyDescent="0.35">
      <c r="A362" t="s">
        <v>180</v>
      </c>
      <c r="B362" t="s">
        <v>629</v>
      </c>
      <c r="C362" t="s">
        <v>630</v>
      </c>
      <c r="F362">
        <v>1393</v>
      </c>
      <c r="G362" s="145">
        <v>3.7199999999999997E-2</v>
      </c>
      <c r="H362">
        <v>3.72</v>
      </c>
      <c r="K362" t="s">
        <v>180</v>
      </c>
      <c r="L362" t="s">
        <v>629</v>
      </c>
      <c r="M362" t="s">
        <v>630</v>
      </c>
      <c r="O362">
        <v>1393</v>
      </c>
      <c r="P362" s="150">
        <v>3.7199999999999997E-2</v>
      </c>
      <c r="Q362">
        <v>3.72</v>
      </c>
      <c r="S362" t="str">
        <f t="shared" si="36"/>
        <v/>
      </c>
      <c r="T362" t="str">
        <f t="shared" si="37"/>
        <v/>
      </c>
      <c r="U362" t="str">
        <f t="shared" si="38"/>
        <v/>
      </c>
      <c r="V362" t="str">
        <f t="shared" si="39"/>
        <v/>
      </c>
      <c r="W362" t="str">
        <f t="shared" si="40"/>
        <v/>
      </c>
      <c r="X362" t="str">
        <f t="shared" si="41"/>
        <v/>
      </c>
      <c r="Y362" t="str">
        <f t="shared" si="42"/>
        <v/>
      </c>
    </row>
    <row r="363" spans="1:25" x14ac:dyDescent="0.35">
      <c r="A363" t="s">
        <v>175</v>
      </c>
      <c r="B363" t="s">
        <v>212</v>
      </c>
      <c r="C363" t="s">
        <v>631</v>
      </c>
      <c r="D363" t="s">
        <v>147</v>
      </c>
      <c r="E363" t="s">
        <v>147</v>
      </c>
      <c r="F363">
        <v>110</v>
      </c>
      <c r="G363" s="145">
        <v>2.0000000000000001E-4</v>
      </c>
      <c r="H363">
        <v>0.02</v>
      </c>
      <c r="K363" t="s">
        <v>175</v>
      </c>
      <c r="L363" t="s">
        <v>212</v>
      </c>
      <c r="M363" t="s">
        <v>631</v>
      </c>
      <c r="N363" t="s">
        <v>147</v>
      </c>
      <c r="O363">
        <v>110</v>
      </c>
      <c r="P363" s="150">
        <v>2.0000000000000001E-4</v>
      </c>
      <c r="Q363">
        <v>0.02</v>
      </c>
      <c r="S363" t="str">
        <f t="shared" si="36"/>
        <v/>
      </c>
      <c r="T363" t="str">
        <f t="shared" si="37"/>
        <v/>
      </c>
      <c r="U363" t="str">
        <f t="shared" si="38"/>
        <v/>
      </c>
      <c r="V363" t="str">
        <f t="shared" si="39"/>
        <v/>
      </c>
      <c r="W363" t="str">
        <f t="shared" si="40"/>
        <v/>
      </c>
      <c r="X363" t="str">
        <f t="shared" si="41"/>
        <v/>
      </c>
      <c r="Y363" t="str">
        <f t="shared" si="42"/>
        <v/>
      </c>
    </row>
    <row r="364" spans="1:25" x14ac:dyDescent="0.35">
      <c r="A364" t="s">
        <v>180</v>
      </c>
      <c r="B364" t="s">
        <v>632</v>
      </c>
      <c r="C364" t="s">
        <v>633</v>
      </c>
      <c r="D364" t="s">
        <v>86</v>
      </c>
      <c r="E364" t="s">
        <v>86</v>
      </c>
      <c r="F364">
        <v>2208</v>
      </c>
      <c r="G364" s="145">
        <v>5.33E-2</v>
      </c>
      <c r="H364">
        <v>5.33</v>
      </c>
      <c r="K364" t="s">
        <v>180</v>
      </c>
      <c r="L364" t="s">
        <v>632</v>
      </c>
      <c r="M364" t="s">
        <v>633</v>
      </c>
      <c r="N364" t="s">
        <v>86</v>
      </c>
      <c r="O364">
        <v>2208</v>
      </c>
      <c r="P364" s="150">
        <v>5.33E-2</v>
      </c>
      <c r="Q364">
        <v>5.33</v>
      </c>
      <c r="S364" t="str">
        <f t="shared" si="36"/>
        <v/>
      </c>
      <c r="T364" t="str">
        <f t="shared" si="37"/>
        <v/>
      </c>
      <c r="U364" t="str">
        <f t="shared" si="38"/>
        <v/>
      </c>
      <c r="V364" t="str">
        <f t="shared" si="39"/>
        <v/>
      </c>
      <c r="W364" t="str">
        <f t="shared" si="40"/>
        <v/>
      </c>
      <c r="X364" t="str">
        <f t="shared" si="41"/>
        <v/>
      </c>
      <c r="Y364" t="str">
        <f t="shared" si="42"/>
        <v/>
      </c>
    </row>
    <row r="365" spans="1:25" x14ac:dyDescent="0.35">
      <c r="A365" t="s">
        <v>180</v>
      </c>
      <c r="B365" t="s">
        <v>397</v>
      </c>
      <c r="C365" t="s">
        <v>634</v>
      </c>
      <c r="D365" t="s">
        <v>86</v>
      </c>
      <c r="E365" t="s">
        <v>86</v>
      </c>
      <c r="F365">
        <v>1173</v>
      </c>
      <c r="G365" s="145">
        <v>2.8400000000000002E-2</v>
      </c>
      <c r="H365">
        <v>2.84</v>
      </c>
      <c r="K365" t="s">
        <v>180</v>
      </c>
      <c r="L365" t="s">
        <v>397</v>
      </c>
      <c r="M365" t="s">
        <v>634</v>
      </c>
      <c r="N365" t="s">
        <v>86</v>
      </c>
      <c r="O365">
        <v>1173</v>
      </c>
      <c r="P365" s="150">
        <v>2.8400000000000002E-2</v>
      </c>
      <c r="Q365">
        <v>2.84</v>
      </c>
      <c r="S365" t="str">
        <f t="shared" si="36"/>
        <v/>
      </c>
      <c r="T365" t="str">
        <f t="shared" si="37"/>
        <v/>
      </c>
      <c r="U365" t="str">
        <f t="shared" si="38"/>
        <v/>
      </c>
      <c r="V365" t="str">
        <f t="shared" si="39"/>
        <v/>
      </c>
      <c r="W365" t="str">
        <f t="shared" si="40"/>
        <v/>
      </c>
      <c r="X365" t="str">
        <f t="shared" si="41"/>
        <v/>
      </c>
      <c r="Y365" t="str">
        <f t="shared" si="42"/>
        <v/>
      </c>
    </row>
    <row r="366" spans="1:25" x14ac:dyDescent="0.35">
      <c r="A366" t="s">
        <v>180</v>
      </c>
      <c r="B366" t="s">
        <v>261</v>
      </c>
      <c r="C366" t="s">
        <v>635</v>
      </c>
      <c r="D366" t="s">
        <v>103</v>
      </c>
      <c r="E366" t="s">
        <v>138</v>
      </c>
      <c r="F366">
        <v>5451</v>
      </c>
      <c r="G366" s="145">
        <v>0.12939999999999999</v>
      </c>
      <c r="H366">
        <v>12.94</v>
      </c>
      <c r="K366" t="s">
        <v>180</v>
      </c>
      <c r="L366" t="s">
        <v>261</v>
      </c>
      <c r="M366" t="s">
        <v>635</v>
      </c>
      <c r="N366" t="s">
        <v>103</v>
      </c>
      <c r="O366">
        <v>5451</v>
      </c>
      <c r="P366" s="150">
        <v>0.12939999999999999</v>
      </c>
      <c r="Q366">
        <v>12.94</v>
      </c>
      <c r="S366" t="str">
        <f t="shared" si="36"/>
        <v/>
      </c>
      <c r="T366" t="str">
        <f t="shared" si="37"/>
        <v/>
      </c>
      <c r="U366" t="str">
        <f t="shared" si="38"/>
        <v/>
      </c>
      <c r="V366" t="str">
        <f t="shared" si="39"/>
        <v/>
      </c>
      <c r="W366" t="str">
        <f t="shared" si="40"/>
        <v/>
      </c>
      <c r="X366" t="str">
        <f t="shared" si="41"/>
        <v/>
      </c>
      <c r="Y366" t="str">
        <f t="shared" si="42"/>
        <v/>
      </c>
    </row>
    <row r="367" spans="1:25" x14ac:dyDescent="0.35">
      <c r="A367" t="s">
        <v>180</v>
      </c>
      <c r="B367" t="s">
        <v>508</v>
      </c>
      <c r="C367" t="s">
        <v>636</v>
      </c>
      <c r="F367">
        <v>1265</v>
      </c>
      <c r="G367" s="145">
        <v>2.47E-2</v>
      </c>
      <c r="H367">
        <v>2.4700000000000002</v>
      </c>
      <c r="K367" t="s">
        <v>180</v>
      </c>
      <c r="L367" t="s">
        <v>508</v>
      </c>
      <c r="M367" t="s">
        <v>636</v>
      </c>
      <c r="O367">
        <v>1265</v>
      </c>
      <c r="P367" s="150">
        <v>2.47E-2</v>
      </c>
      <c r="Q367">
        <v>2.4700000000000002</v>
      </c>
      <c r="S367" t="str">
        <f t="shared" si="36"/>
        <v/>
      </c>
      <c r="T367" t="str">
        <f t="shared" si="37"/>
        <v/>
      </c>
      <c r="U367" t="str">
        <f t="shared" si="38"/>
        <v/>
      </c>
      <c r="V367" t="str">
        <f t="shared" si="39"/>
        <v/>
      </c>
      <c r="W367" t="str">
        <f t="shared" si="40"/>
        <v/>
      </c>
      <c r="X367" t="str">
        <f t="shared" si="41"/>
        <v/>
      </c>
      <c r="Y367" t="str">
        <f t="shared" si="42"/>
        <v/>
      </c>
    </row>
    <row r="368" spans="1:25" x14ac:dyDescent="0.35">
      <c r="A368" t="s">
        <v>175</v>
      </c>
      <c r="B368" t="s">
        <v>214</v>
      </c>
      <c r="C368" t="s">
        <v>637</v>
      </c>
      <c r="D368" t="s">
        <v>103</v>
      </c>
      <c r="E368" t="s">
        <v>138</v>
      </c>
      <c r="F368">
        <v>643</v>
      </c>
      <c r="G368" s="145">
        <v>1.5E-3</v>
      </c>
      <c r="H368">
        <v>0.15</v>
      </c>
      <c r="K368" t="s">
        <v>175</v>
      </c>
      <c r="L368" t="s">
        <v>214</v>
      </c>
      <c r="M368" t="s">
        <v>637</v>
      </c>
      <c r="N368" t="s">
        <v>103</v>
      </c>
      <c r="O368">
        <v>643</v>
      </c>
      <c r="P368" s="150">
        <v>1.5E-3</v>
      </c>
      <c r="Q368">
        <v>0.15</v>
      </c>
      <c r="S368" t="str">
        <f t="shared" si="36"/>
        <v/>
      </c>
      <c r="T368" t="str">
        <f t="shared" si="37"/>
        <v/>
      </c>
      <c r="U368" t="str">
        <f t="shared" si="38"/>
        <v/>
      </c>
      <c r="V368" t="str">
        <f t="shared" si="39"/>
        <v/>
      </c>
      <c r="W368" t="str">
        <f t="shared" si="40"/>
        <v/>
      </c>
      <c r="X368" t="str">
        <f t="shared" si="41"/>
        <v/>
      </c>
      <c r="Y368" t="str">
        <f t="shared" si="42"/>
        <v/>
      </c>
    </row>
    <row r="369" spans="1:25" x14ac:dyDescent="0.35">
      <c r="A369" t="s">
        <v>175</v>
      </c>
      <c r="B369" t="s">
        <v>227</v>
      </c>
      <c r="C369" t="s">
        <v>638</v>
      </c>
      <c r="D369" t="s">
        <v>86</v>
      </c>
      <c r="E369" t="s">
        <v>86</v>
      </c>
      <c r="F369">
        <v>10282</v>
      </c>
      <c r="G369" s="145">
        <v>2.2499999999999999E-2</v>
      </c>
      <c r="H369">
        <v>2.25</v>
      </c>
      <c r="K369" t="s">
        <v>175</v>
      </c>
      <c r="L369" t="s">
        <v>227</v>
      </c>
      <c r="M369" t="s">
        <v>638</v>
      </c>
      <c r="N369" t="s">
        <v>86</v>
      </c>
      <c r="O369">
        <v>10282</v>
      </c>
      <c r="P369" s="150">
        <v>2.2499999999999999E-2</v>
      </c>
      <c r="Q369">
        <v>2.25</v>
      </c>
      <c r="S369" t="str">
        <f t="shared" si="36"/>
        <v/>
      </c>
      <c r="T369" t="str">
        <f t="shared" si="37"/>
        <v/>
      </c>
      <c r="U369" t="str">
        <f t="shared" si="38"/>
        <v/>
      </c>
      <c r="V369" t="str">
        <f t="shared" si="39"/>
        <v/>
      </c>
      <c r="W369" t="str">
        <f t="shared" si="40"/>
        <v/>
      </c>
      <c r="X369" t="str">
        <f t="shared" si="41"/>
        <v/>
      </c>
      <c r="Y369" t="str">
        <f t="shared" si="42"/>
        <v/>
      </c>
    </row>
    <row r="370" spans="1:25" x14ac:dyDescent="0.35">
      <c r="A370" t="s">
        <v>175</v>
      </c>
      <c r="B370" t="s">
        <v>212</v>
      </c>
      <c r="C370" t="s">
        <v>639</v>
      </c>
      <c r="D370" t="s">
        <v>103</v>
      </c>
      <c r="E370" t="s">
        <v>138</v>
      </c>
      <c r="F370">
        <v>665</v>
      </c>
      <c r="G370" s="145">
        <v>1.4E-3</v>
      </c>
      <c r="H370">
        <v>0.14000000000000001</v>
      </c>
      <c r="K370" t="s">
        <v>175</v>
      </c>
      <c r="L370" t="s">
        <v>212</v>
      </c>
      <c r="M370" t="s">
        <v>639</v>
      </c>
      <c r="N370" t="s">
        <v>103</v>
      </c>
      <c r="O370">
        <v>665</v>
      </c>
      <c r="P370" s="150">
        <v>1.4E-3</v>
      </c>
      <c r="Q370">
        <v>0.14000000000000001</v>
      </c>
      <c r="S370" t="str">
        <f t="shared" si="36"/>
        <v/>
      </c>
      <c r="T370" t="str">
        <f t="shared" si="37"/>
        <v/>
      </c>
      <c r="U370" t="str">
        <f t="shared" si="38"/>
        <v/>
      </c>
      <c r="V370" t="str">
        <f t="shared" si="39"/>
        <v/>
      </c>
      <c r="W370" t="str">
        <f t="shared" si="40"/>
        <v/>
      </c>
      <c r="X370" t="str">
        <f t="shared" si="41"/>
        <v/>
      </c>
      <c r="Y370" t="str">
        <f t="shared" si="42"/>
        <v/>
      </c>
    </row>
    <row r="371" spans="1:25" x14ac:dyDescent="0.35">
      <c r="A371" t="s">
        <v>180</v>
      </c>
      <c r="B371" t="s">
        <v>188</v>
      </c>
      <c r="C371" t="s">
        <v>640</v>
      </c>
      <c r="D371" t="s">
        <v>86</v>
      </c>
      <c r="E371" t="s">
        <v>86</v>
      </c>
      <c r="F371">
        <v>1407</v>
      </c>
      <c r="G371" s="145">
        <v>3.6900000000000002E-2</v>
      </c>
      <c r="H371">
        <v>3.69</v>
      </c>
      <c r="K371" t="s">
        <v>180</v>
      </c>
      <c r="L371" t="s">
        <v>188</v>
      </c>
      <c r="M371" t="s">
        <v>640</v>
      </c>
      <c r="N371" t="s">
        <v>86</v>
      </c>
      <c r="O371">
        <v>1407</v>
      </c>
      <c r="P371" s="150">
        <v>3.6900000000000002E-2</v>
      </c>
      <c r="Q371">
        <v>3.69</v>
      </c>
      <c r="R371" t="s">
        <v>187</v>
      </c>
      <c r="S371" t="str">
        <f t="shared" si="36"/>
        <v/>
      </c>
      <c r="T371" t="str">
        <f t="shared" si="37"/>
        <v/>
      </c>
      <c r="U371" t="str">
        <f t="shared" si="38"/>
        <v/>
      </c>
      <c r="V371" t="str">
        <f t="shared" si="39"/>
        <v/>
      </c>
      <c r="W371" t="str">
        <f t="shared" si="40"/>
        <v/>
      </c>
      <c r="X371" t="str">
        <f t="shared" si="41"/>
        <v/>
      </c>
      <c r="Y371" t="str">
        <f t="shared" si="42"/>
        <v/>
      </c>
    </row>
    <row r="372" spans="1:25" x14ac:dyDescent="0.35">
      <c r="A372" t="s">
        <v>180</v>
      </c>
      <c r="B372" t="s">
        <v>342</v>
      </c>
      <c r="C372" t="s">
        <v>641</v>
      </c>
      <c r="D372" t="s">
        <v>97</v>
      </c>
      <c r="E372" t="s">
        <v>96</v>
      </c>
      <c r="F372">
        <v>660</v>
      </c>
      <c r="G372" s="145">
        <v>1.6299999999999999E-2</v>
      </c>
      <c r="H372">
        <v>1.63</v>
      </c>
      <c r="K372" t="s">
        <v>180</v>
      </c>
      <c r="L372" t="s">
        <v>342</v>
      </c>
      <c r="M372" t="s">
        <v>641</v>
      </c>
      <c r="N372" t="s">
        <v>97</v>
      </c>
      <c r="O372">
        <v>660</v>
      </c>
      <c r="P372" s="150">
        <v>1.6299999999999999E-2</v>
      </c>
      <c r="Q372">
        <v>1.63</v>
      </c>
      <c r="S372" t="str">
        <f t="shared" si="36"/>
        <v/>
      </c>
      <c r="T372" t="str">
        <f t="shared" si="37"/>
        <v/>
      </c>
      <c r="U372" t="str">
        <f t="shared" si="38"/>
        <v/>
      </c>
      <c r="V372" t="str">
        <f t="shared" si="39"/>
        <v/>
      </c>
      <c r="W372" t="str">
        <f t="shared" si="40"/>
        <v/>
      </c>
      <c r="X372" t="str">
        <f t="shared" si="41"/>
        <v/>
      </c>
      <c r="Y372" t="str">
        <f t="shared" si="42"/>
        <v/>
      </c>
    </row>
    <row r="373" spans="1:25" x14ac:dyDescent="0.35">
      <c r="A373" t="s">
        <v>175</v>
      </c>
      <c r="B373" t="s">
        <v>176</v>
      </c>
      <c r="C373" t="s">
        <v>642</v>
      </c>
      <c r="D373" t="s">
        <v>129</v>
      </c>
      <c r="E373" t="s">
        <v>129</v>
      </c>
      <c r="F373">
        <v>4276</v>
      </c>
      <c r="G373" s="145">
        <v>9.1999999999999998E-3</v>
      </c>
      <c r="H373">
        <v>0.92</v>
      </c>
      <c r="K373" t="s">
        <v>175</v>
      </c>
      <c r="L373" t="s">
        <v>176</v>
      </c>
      <c r="M373" t="s">
        <v>642</v>
      </c>
      <c r="N373" t="s">
        <v>129</v>
      </c>
      <c r="O373">
        <v>4276</v>
      </c>
      <c r="P373" s="150">
        <v>9.1999999999999998E-3</v>
      </c>
      <c r="Q373">
        <v>0.92</v>
      </c>
      <c r="R373" t="s">
        <v>187</v>
      </c>
      <c r="S373" t="str">
        <f t="shared" si="36"/>
        <v/>
      </c>
      <c r="T373" t="str">
        <f t="shared" si="37"/>
        <v/>
      </c>
      <c r="U373" t="str">
        <f t="shared" si="38"/>
        <v/>
      </c>
      <c r="V373" t="str">
        <f t="shared" si="39"/>
        <v/>
      </c>
      <c r="W373" t="str">
        <f t="shared" si="40"/>
        <v/>
      </c>
      <c r="X373" t="str">
        <f t="shared" si="41"/>
        <v/>
      </c>
      <c r="Y373" t="str">
        <f t="shared" si="42"/>
        <v/>
      </c>
    </row>
    <row r="374" spans="1:25" x14ac:dyDescent="0.35">
      <c r="A374" t="s">
        <v>180</v>
      </c>
      <c r="B374" t="s">
        <v>432</v>
      </c>
      <c r="C374" t="s">
        <v>643</v>
      </c>
      <c r="D374" t="s">
        <v>147</v>
      </c>
      <c r="E374" t="s">
        <v>147</v>
      </c>
      <c r="F374">
        <v>219</v>
      </c>
      <c r="G374" s="145">
        <v>5.4999999999999997E-3</v>
      </c>
      <c r="H374">
        <v>0.55000000000000004</v>
      </c>
      <c r="K374" t="s">
        <v>180</v>
      </c>
      <c r="L374" t="s">
        <v>432</v>
      </c>
      <c r="M374" t="s">
        <v>643</v>
      </c>
      <c r="N374" t="s">
        <v>147</v>
      </c>
      <c r="O374">
        <v>219</v>
      </c>
      <c r="P374" s="150">
        <v>5.4999999999999997E-3</v>
      </c>
      <c r="Q374">
        <v>0.55000000000000004</v>
      </c>
      <c r="R374" t="s">
        <v>187</v>
      </c>
      <c r="S374" t="str">
        <f t="shared" si="36"/>
        <v/>
      </c>
      <c r="T374" t="str">
        <f t="shared" si="37"/>
        <v/>
      </c>
      <c r="U374" t="str">
        <f t="shared" si="38"/>
        <v/>
      </c>
      <c r="V374" t="str">
        <f t="shared" si="39"/>
        <v/>
      </c>
      <c r="W374" t="str">
        <f t="shared" si="40"/>
        <v/>
      </c>
      <c r="X374" t="str">
        <f t="shared" si="41"/>
        <v/>
      </c>
      <c r="Y374" t="str">
        <f t="shared" si="42"/>
        <v/>
      </c>
    </row>
    <row r="375" spans="1:25" x14ac:dyDescent="0.35">
      <c r="A375" t="s">
        <v>175</v>
      </c>
      <c r="B375" t="s">
        <v>210</v>
      </c>
      <c r="C375" t="s">
        <v>644</v>
      </c>
      <c r="D375" t="s">
        <v>91</v>
      </c>
      <c r="E375" t="s">
        <v>90</v>
      </c>
      <c r="F375">
        <v>214730</v>
      </c>
      <c r="G375" s="145">
        <v>0.4914</v>
      </c>
      <c r="H375">
        <v>49.14</v>
      </c>
      <c r="I375" t="s">
        <v>187</v>
      </c>
      <c r="K375" t="s">
        <v>175</v>
      </c>
      <c r="L375" t="s">
        <v>210</v>
      </c>
      <c r="M375" t="s">
        <v>644</v>
      </c>
      <c r="N375" t="s">
        <v>91</v>
      </c>
      <c r="O375">
        <v>214730</v>
      </c>
      <c r="P375" s="150">
        <v>0.4914</v>
      </c>
      <c r="Q375">
        <v>49.14</v>
      </c>
      <c r="R375" t="s">
        <v>187</v>
      </c>
      <c r="S375" t="str">
        <f t="shared" si="36"/>
        <v/>
      </c>
      <c r="T375" t="str">
        <f t="shared" si="37"/>
        <v/>
      </c>
      <c r="U375" t="str">
        <f t="shared" si="38"/>
        <v/>
      </c>
      <c r="V375" t="str">
        <f t="shared" si="39"/>
        <v/>
      </c>
      <c r="W375" t="str">
        <f t="shared" si="40"/>
        <v/>
      </c>
      <c r="X375" t="str">
        <f t="shared" si="41"/>
        <v/>
      </c>
      <c r="Y375" t="str">
        <f t="shared" si="42"/>
        <v/>
      </c>
    </row>
    <row r="376" spans="1:25" x14ac:dyDescent="0.35">
      <c r="A376" t="s">
        <v>180</v>
      </c>
      <c r="B376" t="s">
        <v>574</v>
      </c>
      <c r="C376" t="s">
        <v>645</v>
      </c>
      <c r="D376" t="s">
        <v>118</v>
      </c>
      <c r="E376" t="s">
        <v>117</v>
      </c>
      <c r="F376">
        <v>7753</v>
      </c>
      <c r="G376" s="145">
        <v>0.1855</v>
      </c>
      <c r="H376">
        <v>18.55</v>
      </c>
      <c r="K376" t="s">
        <v>180</v>
      </c>
      <c r="L376" t="s">
        <v>574</v>
      </c>
      <c r="M376" t="s">
        <v>645</v>
      </c>
      <c r="N376" t="s">
        <v>118</v>
      </c>
      <c r="O376">
        <v>7753</v>
      </c>
      <c r="P376" s="150">
        <v>0.1855</v>
      </c>
      <c r="Q376">
        <v>18.55</v>
      </c>
      <c r="R376" t="s">
        <v>187</v>
      </c>
      <c r="S376" t="str">
        <f t="shared" si="36"/>
        <v/>
      </c>
      <c r="T376" t="str">
        <f t="shared" si="37"/>
        <v/>
      </c>
      <c r="U376" t="str">
        <f t="shared" si="38"/>
        <v/>
      </c>
      <c r="V376" t="str">
        <f t="shared" si="39"/>
        <v/>
      </c>
      <c r="W376" t="str">
        <f t="shared" si="40"/>
        <v/>
      </c>
      <c r="X376" t="str">
        <f t="shared" si="41"/>
        <v/>
      </c>
      <c r="Y376" t="str">
        <f t="shared" si="42"/>
        <v/>
      </c>
    </row>
    <row r="377" spans="1:25" x14ac:dyDescent="0.35">
      <c r="A377" t="s">
        <v>180</v>
      </c>
      <c r="B377" t="s">
        <v>185</v>
      </c>
      <c r="C377" t="s">
        <v>646</v>
      </c>
      <c r="D377" t="s">
        <v>118</v>
      </c>
      <c r="E377" t="s">
        <v>117</v>
      </c>
      <c r="F377">
        <v>13270</v>
      </c>
      <c r="G377" s="145">
        <v>0.35210000000000002</v>
      </c>
      <c r="H377">
        <v>35.21</v>
      </c>
      <c r="K377" t="s">
        <v>180</v>
      </c>
      <c r="L377" t="s">
        <v>185</v>
      </c>
      <c r="M377" t="s">
        <v>646</v>
      </c>
      <c r="N377" t="s">
        <v>118</v>
      </c>
      <c r="O377">
        <v>13270</v>
      </c>
      <c r="P377" s="150">
        <v>0.35210000000000002</v>
      </c>
      <c r="Q377">
        <v>35.21</v>
      </c>
      <c r="S377" t="str">
        <f t="shared" si="36"/>
        <v/>
      </c>
      <c r="T377" t="str">
        <f t="shared" si="37"/>
        <v/>
      </c>
      <c r="U377" t="str">
        <f t="shared" si="38"/>
        <v/>
      </c>
      <c r="V377" t="str">
        <f t="shared" si="39"/>
        <v/>
      </c>
      <c r="W377" t="str">
        <f t="shared" si="40"/>
        <v/>
      </c>
      <c r="X377" t="str">
        <f t="shared" si="41"/>
        <v/>
      </c>
      <c r="Y377" t="str">
        <f t="shared" si="42"/>
        <v/>
      </c>
    </row>
    <row r="378" spans="1:25" x14ac:dyDescent="0.35">
      <c r="A378" t="s">
        <v>180</v>
      </c>
      <c r="B378" t="s">
        <v>527</v>
      </c>
      <c r="C378" t="s">
        <v>647</v>
      </c>
      <c r="D378" t="s">
        <v>91</v>
      </c>
      <c r="E378" t="s">
        <v>90</v>
      </c>
      <c r="F378">
        <v>13338</v>
      </c>
      <c r="G378" s="145">
        <v>0.3306</v>
      </c>
      <c r="H378">
        <v>33.06</v>
      </c>
      <c r="K378" t="s">
        <v>180</v>
      </c>
      <c r="L378" t="s">
        <v>527</v>
      </c>
      <c r="M378" t="s">
        <v>647</v>
      </c>
      <c r="N378" t="s">
        <v>91</v>
      </c>
      <c r="O378">
        <v>13338</v>
      </c>
      <c r="P378" s="150">
        <v>0.3306</v>
      </c>
      <c r="Q378">
        <v>33.06</v>
      </c>
      <c r="R378" t="s">
        <v>187</v>
      </c>
      <c r="S378" t="str">
        <f t="shared" si="36"/>
        <v/>
      </c>
      <c r="T378" t="str">
        <f t="shared" si="37"/>
        <v/>
      </c>
      <c r="U378" t="str">
        <f t="shared" si="38"/>
        <v/>
      </c>
      <c r="V378" t="str">
        <f t="shared" si="39"/>
        <v/>
      </c>
      <c r="W378" t="str">
        <f t="shared" si="40"/>
        <v/>
      </c>
      <c r="X378" t="str">
        <f t="shared" si="41"/>
        <v/>
      </c>
      <c r="Y378" t="str">
        <f t="shared" si="42"/>
        <v/>
      </c>
    </row>
    <row r="379" spans="1:25" x14ac:dyDescent="0.35">
      <c r="A379" t="s">
        <v>175</v>
      </c>
      <c r="B379" t="s">
        <v>210</v>
      </c>
      <c r="C379" t="s">
        <v>648</v>
      </c>
      <c r="D379" t="s">
        <v>86</v>
      </c>
      <c r="E379" t="s">
        <v>86</v>
      </c>
      <c r="F379">
        <v>9573</v>
      </c>
      <c r="G379" s="145">
        <v>2.1899999999999999E-2</v>
      </c>
      <c r="H379">
        <v>2.19</v>
      </c>
      <c r="K379" t="s">
        <v>175</v>
      </c>
      <c r="L379" t="s">
        <v>210</v>
      </c>
      <c r="M379" t="s">
        <v>648</v>
      </c>
      <c r="N379" t="s">
        <v>86</v>
      </c>
      <c r="O379">
        <v>9573</v>
      </c>
      <c r="P379" s="150">
        <v>2.1899999999999999E-2</v>
      </c>
      <c r="Q379">
        <v>2.19</v>
      </c>
      <c r="S379" t="str">
        <f t="shared" si="36"/>
        <v/>
      </c>
      <c r="T379" t="str">
        <f t="shared" si="37"/>
        <v/>
      </c>
      <c r="U379" t="str">
        <f t="shared" si="38"/>
        <v/>
      </c>
      <c r="V379" t="str">
        <f t="shared" si="39"/>
        <v/>
      </c>
      <c r="W379" t="str">
        <f t="shared" si="40"/>
        <v/>
      </c>
      <c r="X379" t="str">
        <f t="shared" si="41"/>
        <v/>
      </c>
      <c r="Y379" t="str">
        <f t="shared" si="42"/>
        <v/>
      </c>
    </row>
    <row r="380" spans="1:25" x14ac:dyDescent="0.35">
      <c r="A380" t="s">
        <v>175</v>
      </c>
      <c r="B380" t="s">
        <v>295</v>
      </c>
      <c r="C380" t="s">
        <v>649</v>
      </c>
      <c r="D380" t="s">
        <v>147</v>
      </c>
      <c r="E380" t="s">
        <v>147</v>
      </c>
      <c r="F380">
        <v>18200</v>
      </c>
      <c r="G380" s="145">
        <v>4.0399999999999998E-2</v>
      </c>
      <c r="H380">
        <v>4.04</v>
      </c>
      <c r="K380" t="s">
        <v>175</v>
      </c>
      <c r="L380" t="s">
        <v>295</v>
      </c>
      <c r="M380" t="s">
        <v>649</v>
      </c>
      <c r="N380" t="s">
        <v>147</v>
      </c>
      <c r="O380">
        <v>18200</v>
      </c>
      <c r="P380" s="150">
        <v>4.0399999999999998E-2</v>
      </c>
      <c r="Q380">
        <v>4.04</v>
      </c>
      <c r="S380" t="str">
        <f t="shared" si="36"/>
        <v/>
      </c>
      <c r="T380" t="str">
        <f t="shared" si="37"/>
        <v/>
      </c>
      <c r="U380" t="str">
        <f t="shared" si="38"/>
        <v/>
      </c>
      <c r="V380" t="str">
        <f t="shared" si="39"/>
        <v/>
      </c>
      <c r="W380" t="str">
        <f t="shared" si="40"/>
        <v/>
      </c>
      <c r="X380" t="str">
        <f t="shared" si="41"/>
        <v/>
      </c>
      <c r="Y380" t="str">
        <f t="shared" si="42"/>
        <v/>
      </c>
    </row>
    <row r="381" spans="1:25" x14ac:dyDescent="0.35">
      <c r="A381" t="s">
        <v>175</v>
      </c>
      <c r="B381" t="s">
        <v>183</v>
      </c>
      <c r="C381" t="s">
        <v>650</v>
      </c>
      <c r="D381" s="148"/>
      <c r="F381">
        <v>52</v>
      </c>
      <c r="G381" s="145">
        <v>1E-4</v>
      </c>
      <c r="H381">
        <v>0.01</v>
      </c>
      <c r="K381" t="s">
        <v>175</v>
      </c>
      <c r="L381" t="s">
        <v>183</v>
      </c>
      <c r="M381" t="s">
        <v>650</v>
      </c>
      <c r="N381" t="s">
        <v>113</v>
      </c>
      <c r="O381">
        <v>52</v>
      </c>
      <c r="P381" s="150">
        <v>1E-4</v>
      </c>
      <c r="Q381">
        <v>0.01</v>
      </c>
      <c r="S381" t="str">
        <f t="shared" si="36"/>
        <v/>
      </c>
      <c r="T381" t="str">
        <f t="shared" si="37"/>
        <v/>
      </c>
      <c r="U381" t="str">
        <f t="shared" si="38"/>
        <v/>
      </c>
      <c r="V381" t="str">
        <f t="shared" si="39"/>
        <v>error</v>
      </c>
      <c r="W381" t="str">
        <f t="shared" si="40"/>
        <v/>
      </c>
      <c r="X381" t="str">
        <f t="shared" si="41"/>
        <v/>
      </c>
      <c r="Y381" t="str">
        <f t="shared" si="42"/>
        <v/>
      </c>
    </row>
    <row r="382" spans="1:25" x14ac:dyDescent="0.35">
      <c r="A382" t="s">
        <v>175</v>
      </c>
      <c r="B382" t="s">
        <v>214</v>
      </c>
      <c r="C382" t="s">
        <v>651</v>
      </c>
      <c r="D382" s="148"/>
      <c r="F382">
        <v>13</v>
      </c>
      <c r="G382" s="145">
        <v>0</v>
      </c>
      <c r="H382">
        <v>0</v>
      </c>
      <c r="K382" t="s">
        <v>175</v>
      </c>
      <c r="L382" t="s">
        <v>214</v>
      </c>
      <c r="M382" t="s">
        <v>651</v>
      </c>
      <c r="N382" t="s">
        <v>113</v>
      </c>
      <c r="O382">
        <v>13</v>
      </c>
      <c r="P382" s="150">
        <v>0</v>
      </c>
      <c r="Q382">
        <v>0</v>
      </c>
      <c r="S382" t="str">
        <f t="shared" si="36"/>
        <v/>
      </c>
      <c r="T382" t="str">
        <f t="shared" si="37"/>
        <v/>
      </c>
      <c r="U382" t="str">
        <f t="shared" si="38"/>
        <v/>
      </c>
      <c r="V382" t="str">
        <f t="shared" si="39"/>
        <v>error</v>
      </c>
      <c r="W382" t="str">
        <f t="shared" si="40"/>
        <v/>
      </c>
      <c r="X382" t="str">
        <f t="shared" si="41"/>
        <v/>
      </c>
      <c r="Y382" t="str">
        <f t="shared" si="42"/>
        <v/>
      </c>
    </row>
    <row r="383" spans="1:25" x14ac:dyDescent="0.35">
      <c r="A383" t="s">
        <v>175</v>
      </c>
      <c r="B383" t="s">
        <v>227</v>
      </c>
      <c r="C383" t="s">
        <v>652</v>
      </c>
      <c r="D383" s="148"/>
      <c r="F383">
        <v>9026</v>
      </c>
      <c r="G383" s="145">
        <v>1.9800000000000002E-2</v>
      </c>
      <c r="H383">
        <v>1.98</v>
      </c>
      <c r="K383" t="s">
        <v>175</v>
      </c>
      <c r="L383" t="s">
        <v>227</v>
      </c>
      <c r="M383" t="s">
        <v>652</v>
      </c>
      <c r="N383" t="s">
        <v>165</v>
      </c>
      <c r="O383">
        <v>9026</v>
      </c>
      <c r="P383" s="150">
        <v>1.9800000000000002E-2</v>
      </c>
      <c r="Q383">
        <v>1.98</v>
      </c>
      <c r="S383" t="str">
        <f t="shared" si="36"/>
        <v/>
      </c>
      <c r="T383" t="str">
        <f t="shared" si="37"/>
        <v/>
      </c>
      <c r="U383" t="str">
        <f t="shared" si="38"/>
        <v/>
      </c>
      <c r="V383" t="str">
        <f t="shared" si="39"/>
        <v>error</v>
      </c>
      <c r="W383" t="str">
        <f t="shared" si="40"/>
        <v/>
      </c>
      <c r="X383" t="str">
        <f t="shared" si="41"/>
        <v/>
      </c>
      <c r="Y383" t="str">
        <f t="shared" si="42"/>
        <v/>
      </c>
    </row>
    <row r="384" spans="1:25" x14ac:dyDescent="0.35">
      <c r="A384" t="s">
        <v>175</v>
      </c>
      <c r="B384" t="s">
        <v>176</v>
      </c>
      <c r="C384" t="s">
        <v>653</v>
      </c>
      <c r="D384" t="s">
        <v>147</v>
      </c>
      <c r="E384" t="s">
        <v>147</v>
      </c>
      <c r="F384">
        <v>2624</v>
      </c>
      <c r="G384" s="145">
        <v>5.7000000000000002E-3</v>
      </c>
      <c r="H384">
        <v>0.56999999999999995</v>
      </c>
      <c r="K384" t="s">
        <v>175</v>
      </c>
      <c r="L384" t="s">
        <v>176</v>
      </c>
      <c r="M384" t="s">
        <v>653</v>
      </c>
      <c r="N384" t="s">
        <v>147</v>
      </c>
      <c r="O384">
        <v>2624</v>
      </c>
      <c r="P384" s="150">
        <v>5.7000000000000002E-3</v>
      </c>
      <c r="Q384">
        <v>0.56999999999999995</v>
      </c>
      <c r="S384" t="str">
        <f t="shared" si="36"/>
        <v/>
      </c>
      <c r="T384" t="str">
        <f t="shared" si="37"/>
        <v/>
      </c>
      <c r="U384" t="str">
        <f t="shared" si="38"/>
        <v/>
      </c>
      <c r="V384" t="str">
        <f t="shared" si="39"/>
        <v/>
      </c>
      <c r="W384" t="str">
        <f t="shared" si="40"/>
        <v/>
      </c>
      <c r="X384" t="str">
        <f t="shared" si="41"/>
        <v/>
      </c>
      <c r="Y384" t="str">
        <f t="shared" si="42"/>
        <v/>
      </c>
    </row>
    <row r="385" spans="1:25" x14ac:dyDescent="0.35">
      <c r="A385" t="s">
        <v>180</v>
      </c>
      <c r="B385" t="s">
        <v>307</v>
      </c>
      <c r="C385" t="s">
        <v>654</v>
      </c>
      <c r="D385" t="s">
        <v>118</v>
      </c>
      <c r="E385" t="s">
        <v>117</v>
      </c>
      <c r="F385">
        <v>18570</v>
      </c>
      <c r="G385" s="145">
        <v>0.4395</v>
      </c>
      <c r="H385">
        <v>43.95</v>
      </c>
      <c r="K385" t="s">
        <v>180</v>
      </c>
      <c r="L385" t="s">
        <v>307</v>
      </c>
      <c r="M385" t="s">
        <v>654</v>
      </c>
      <c r="N385" t="s">
        <v>118</v>
      </c>
      <c r="O385">
        <v>18570</v>
      </c>
      <c r="P385" s="150">
        <v>0.4395</v>
      </c>
      <c r="Q385">
        <v>43.95</v>
      </c>
      <c r="S385" t="str">
        <f t="shared" si="36"/>
        <v/>
      </c>
      <c r="T385" t="str">
        <f t="shared" si="37"/>
        <v/>
      </c>
      <c r="U385" t="str">
        <f t="shared" si="38"/>
        <v/>
      </c>
      <c r="V385" t="str">
        <f t="shared" si="39"/>
        <v/>
      </c>
      <c r="W385" t="str">
        <f t="shared" si="40"/>
        <v/>
      </c>
      <c r="X385" t="str">
        <f t="shared" si="41"/>
        <v/>
      </c>
      <c r="Y385" t="str">
        <f t="shared" si="42"/>
        <v/>
      </c>
    </row>
    <row r="386" spans="1:25" x14ac:dyDescent="0.35">
      <c r="A386" t="s">
        <v>180</v>
      </c>
      <c r="B386" t="s">
        <v>276</v>
      </c>
      <c r="C386" t="s">
        <v>655</v>
      </c>
      <c r="D386" t="s">
        <v>118</v>
      </c>
      <c r="E386" t="s">
        <v>117</v>
      </c>
      <c r="F386">
        <v>7832</v>
      </c>
      <c r="G386" s="145">
        <v>0.18060000000000001</v>
      </c>
      <c r="H386">
        <v>18.059999999999999</v>
      </c>
      <c r="K386" t="s">
        <v>180</v>
      </c>
      <c r="L386" t="s">
        <v>276</v>
      </c>
      <c r="M386" t="s">
        <v>655</v>
      </c>
      <c r="N386" t="s">
        <v>118</v>
      </c>
      <c r="O386">
        <v>7832</v>
      </c>
      <c r="P386" s="150">
        <v>0.18060000000000001</v>
      </c>
      <c r="Q386">
        <v>18.059999999999999</v>
      </c>
      <c r="S386" t="str">
        <f t="shared" ref="S386:S449" si="43">IF(A386=K386,"","error")</f>
        <v/>
      </c>
      <c r="T386" t="str">
        <f t="shared" ref="T386:T449" si="44">IF(B386=L386,"","error")</f>
        <v/>
      </c>
      <c r="U386" t="str">
        <f t="shared" ref="U386:U449" si="45">IF(C386=M386,"","error")</f>
        <v/>
      </c>
      <c r="V386" t="str">
        <f t="shared" ref="V386:V449" si="46">IF(D386=N386,"","error")</f>
        <v/>
      </c>
      <c r="W386" t="str">
        <f t="shared" si="40"/>
        <v/>
      </c>
      <c r="X386" t="str">
        <f t="shared" si="41"/>
        <v/>
      </c>
      <c r="Y386" t="str">
        <f t="shared" si="42"/>
        <v/>
      </c>
    </row>
    <row r="387" spans="1:25" x14ac:dyDescent="0.35">
      <c r="A387" t="s">
        <v>180</v>
      </c>
      <c r="B387" t="s">
        <v>360</v>
      </c>
      <c r="C387" t="s">
        <v>656</v>
      </c>
      <c r="D387" t="s">
        <v>118</v>
      </c>
      <c r="E387" t="s">
        <v>117</v>
      </c>
      <c r="F387">
        <v>12232</v>
      </c>
      <c r="G387" s="145">
        <v>0.33289999999999997</v>
      </c>
      <c r="H387">
        <v>33.29</v>
      </c>
      <c r="K387" t="s">
        <v>180</v>
      </c>
      <c r="L387" t="s">
        <v>360</v>
      </c>
      <c r="M387" t="s">
        <v>656</v>
      </c>
      <c r="N387" t="s">
        <v>118</v>
      </c>
      <c r="O387">
        <v>12232</v>
      </c>
      <c r="P387" s="150">
        <v>0.33289999999999997</v>
      </c>
      <c r="Q387">
        <v>33.29</v>
      </c>
      <c r="S387" t="str">
        <f t="shared" si="43"/>
        <v/>
      </c>
      <c r="T387" t="str">
        <f t="shared" si="44"/>
        <v/>
      </c>
      <c r="U387" t="str">
        <f t="shared" si="45"/>
        <v/>
      </c>
      <c r="V387" t="str">
        <f t="shared" si="46"/>
        <v/>
      </c>
      <c r="W387" t="str">
        <f t="shared" ref="W387:W450" si="47">IF(F387=O387,"","error")</f>
        <v/>
      </c>
      <c r="X387" t="str">
        <f t="shared" ref="X387:X450" si="48">IF(G387=P387,"","error")</f>
        <v/>
      </c>
      <c r="Y387" t="str">
        <f t="shared" ref="Y387:Y450" si="49">IF(H387=Q387,"","error")</f>
        <v/>
      </c>
    </row>
    <row r="388" spans="1:25" x14ac:dyDescent="0.35">
      <c r="A388" t="s">
        <v>180</v>
      </c>
      <c r="B388" t="s">
        <v>397</v>
      </c>
      <c r="C388" t="s">
        <v>657</v>
      </c>
      <c r="F388">
        <v>256</v>
      </c>
      <c r="G388" s="145">
        <v>6.1999999999999998E-3</v>
      </c>
      <c r="H388">
        <v>0.62</v>
      </c>
      <c r="K388" t="s">
        <v>180</v>
      </c>
      <c r="L388" t="s">
        <v>397</v>
      </c>
      <c r="M388" t="s">
        <v>657</v>
      </c>
      <c r="O388">
        <v>256</v>
      </c>
      <c r="P388" s="150">
        <v>6.1999999999999998E-3</v>
      </c>
      <c r="Q388">
        <v>0.62</v>
      </c>
      <c r="S388" t="str">
        <f t="shared" si="43"/>
        <v/>
      </c>
      <c r="T388" t="str">
        <f t="shared" si="44"/>
        <v/>
      </c>
      <c r="U388" t="str">
        <f t="shared" si="45"/>
        <v/>
      </c>
      <c r="V388" t="str">
        <f t="shared" si="46"/>
        <v/>
      </c>
      <c r="W388" t="str">
        <f t="shared" si="47"/>
        <v/>
      </c>
      <c r="X388" t="str">
        <f t="shared" si="48"/>
        <v/>
      </c>
      <c r="Y388" t="str">
        <f t="shared" si="49"/>
        <v/>
      </c>
    </row>
    <row r="389" spans="1:25" x14ac:dyDescent="0.35">
      <c r="A389" t="s">
        <v>175</v>
      </c>
      <c r="B389" t="s">
        <v>210</v>
      </c>
      <c r="C389" t="s">
        <v>658</v>
      </c>
      <c r="D389" t="s">
        <v>107</v>
      </c>
      <c r="E389" t="s">
        <v>106</v>
      </c>
      <c r="F389">
        <v>60</v>
      </c>
      <c r="G389" s="145">
        <v>1E-4</v>
      </c>
      <c r="H389">
        <v>0.01</v>
      </c>
      <c r="K389" t="s">
        <v>175</v>
      </c>
      <c r="L389" t="s">
        <v>210</v>
      </c>
      <c r="M389" t="s">
        <v>658</v>
      </c>
      <c r="N389" t="s">
        <v>107</v>
      </c>
      <c r="O389">
        <v>60</v>
      </c>
      <c r="P389" s="150">
        <v>1E-4</v>
      </c>
      <c r="Q389">
        <v>0.01</v>
      </c>
      <c r="S389" t="str">
        <f t="shared" si="43"/>
        <v/>
      </c>
      <c r="T389" t="str">
        <f t="shared" si="44"/>
        <v/>
      </c>
      <c r="U389" t="str">
        <f t="shared" si="45"/>
        <v/>
      </c>
      <c r="V389" t="str">
        <f t="shared" si="46"/>
        <v/>
      </c>
      <c r="W389" t="str">
        <f t="shared" si="47"/>
        <v/>
      </c>
      <c r="X389" t="str">
        <f t="shared" si="48"/>
        <v/>
      </c>
      <c r="Y389" t="str">
        <f t="shared" si="49"/>
        <v/>
      </c>
    </row>
    <row r="390" spans="1:25" x14ac:dyDescent="0.35">
      <c r="A390" t="s">
        <v>180</v>
      </c>
      <c r="B390" t="s">
        <v>451</v>
      </c>
      <c r="C390" t="s">
        <v>659</v>
      </c>
      <c r="D390" t="s">
        <v>91</v>
      </c>
      <c r="E390" t="s">
        <v>90</v>
      </c>
      <c r="F390">
        <v>26769</v>
      </c>
      <c r="G390" s="145">
        <v>0.6351</v>
      </c>
      <c r="H390">
        <v>63.51</v>
      </c>
      <c r="I390" t="s">
        <v>187</v>
      </c>
      <c r="K390" t="s">
        <v>180</v>
      </c>
      <c r="L390" t="s">
        <v>451</v>
      </c>
      <c r="M390" t="s">
        <v>659</v>
      </c>
      <c r="N390" t="s">
        <v>91</v>
      </c>
      <c r="O390">
        <v>26769</v>
      </c>
      <c r="P390" s="150">
        <v>0.6351</v>
      </c>
      <c r="Q390">
        <v>63.51</v>
      </c>
      <c r="S390" t="str">
        <f t="shared" si="43"/>
        <v/>
      </c>
      <c r="T390" t="str">
        <f t="shared" si="44"/>
        <v/>
      </c>
      <c r="U390" t="str">
        <f t="shared" si="45"/>
        <v/>
      </c>
      <c r="V390" t="str">
        <f t="shared" si="46"/>
        <v/>
      </c>
      <c r="W390" t="str">
        <f t="shared" si="47"/>
        <v/>
      </c>
      <c r="X390" t="str">
        <f t="shared" si="48"/>
        <v/>
      </c>
      <c r="Y390" t="str">
        <f t="shared" si="49"/>
        <v/>
      </c>
    </row>
    <row r="391" spans="1:25" x14ac:dyDescent="0.35">
      <c r="A391" t="s">
        <v>180</v>
      </c>
      <c r="B391" t="s">
        <v>375</v>
      </c>
      <c r="C391" t="s">
        <v>660</v>
      </c>
      <c r="D391" t="s">
        <v>91</v>
      </c>
      <c r="E391" t="s">
        <v>90</v>
      </c>
      <c r="F391">
        <v>14568</v>
      </c>
      <c r="G391" s="145">
        <v>0.35920000000000002</v>
      </c>
      <c r="H391">
        <v>35.92</v>
      </c>
      <c r="K391" t="s">
        <v>180</v>
      </c>
      <c r="L391" t="s">
        <v>375</v>
      </c>
      <c r="M391" t="s">
        <v>660</v>
      </c>
      <c r="N391" t="s">
        <v>91</v>
      </c>
      <c r="O391">
        <v>14568</v>
      </c>
      <c r="P391" s="150">
        <v>0.35920000000000002</v>
      </c>
      <c r="Q391">
        <v>35.92</v>
      </c>
      <c r="S391" t="str">
        <f t="shared" si="43"/>
        <v/>
      </c>
      <c r="T391" t="str">
        <f t="shared" si="44"/>
        <v/>
      </c>
      <c r="U391" t="str">
        <f t="shared" si="45"/>
        <v/>
      </c>
      <c r="V391" t="str">
        <f t="shared" si="46"/>
        <v/>
      </c>
      <c r="W391" t="str">
        <f t="shared" si="47"/>
        <v/>
      </c>
      <c r="X391" t="str">
        <f t="shared" si="48"/>
        <v/>
      </c>
      <c r="Y391" t="str">
        <f t="shared" si="49"/>
        <v/>
      </c>
    </row>
    <row r="392" spans="1:25" x14ac:dyDescent="0.35">
      <c r="A392" t="s">
        <v>175</v>
      </c>
      <c r="B392" t="s">
        <v>176</v>
      </c>
      <c r="C392" t="s">
        <v>661</v>
      </c>
      <c r="D392" t="s">
        <v>112</v>
      </c>
      <c r="E392" t="s">
        <v>111</v>
      </c>
      <c r="F392">
        <v>7821</v>
      </c>
      <c r="G392" s="145">
        <v>1.6899999999999998E-2</v>
      </c>
      <c r="H392">
        <v>1.69</v>
      </c>
      <c r="K392" t="s">
        <v>175</v>
      </c>
      <c r="L392" t="s">
        <v>176</v>
      </c>
      <c r="M392" t="s">
        <v>661</v>
      </c>
      <c r="N392" t="s">
        <v>112</v>
      </c>
      <c r="O392">
        <v>7821</v>
      </c>
      <c r="P392" s="150">
        <v>1.6899999999999998E-2</v>
      </c>
      <c r="Q392">
        <v>1.69</v>
      </c>
      <c r="S392" t="str">
        <f t="shared" si="43"/>
        <v/>
      </c>
      <c r="T392" t="str">
        <f t="shared" si="44"/>
        <v/>
      </c>
      <c r="U392" t="str">
        <f t="shared" si="45"/>
        <v/>
      </c>
      <c r="V392" t="str">
        <f t="shared" si="46"/>
        <v/>
      </c>
      <c r="W392" t="str">
        <f t="shared" si="47"/>
        <v/>
      </c>
      <c r="X392" t="str">
        <f t="shared" si="48"/>
        <v/>
      </c>
      <c r="Y392" t="str">
        <f t="shared" si="49"/>
        <v/>
      </c>
    </row>
    <row r="393" spans="1:25" x14ac:dyDescent="0.35">
      <c r="A393" t="s">
        <v>180</v>
      </c>
      <c r="B393" t="s">
        <v>240</v>
      </c>
      <c r="C393" t="s">
        <v>662</v>
      </c>
      <c r="D393" t="s">
        <v>118</v>
      </c>
      <c r="E393" t="s">
        <v>117</v>
      </c>
      <c r="F393">
        <v>18180</v>
      </c>
      <c r="G393" s="145">
        <v>0.37609999999999999</v>
      </c>
      <c r="H393">
        <v>37.61</v>
      </c>
      <c r="K393" t="s">
        <v>180</v>
      </c>
      <c r="L393" t="s">
        <v>240</v>
      </c>
      <c r="M393" t="s">
        <v>662</v>
      </c>
      <c r="N393" t="s">
        <v>118</v>
      </c>
      <c r="O393">
        <v>18180</v>
      </c>
      <c r="P393" s="150">
        <v>0.37609999999999999</v>
      </c>
      <c r="Q393">
        <v>37.61</v>
      </c>
      <c r="S393" t="str">
        <f t="shared" si="43"/>
        <v/>
      </c>
      <c r="T393" t="str">
        <f t="shared" si="44"/>
        <v/>
      </c>
      <c r="U393" t="str">
        <f t="shared" si="45"/>
        <v/>
      </c>
      <c r="V393" t="str">
        <f t="shared" si="46"/>
        <v/>
      </c>
      <c r="W393" t="str">
        <f t="shared" si="47"/>
        <v/>
      </c>
      <c r="X393" t="str">
        <f t="shared" si="48"/>
        <v/>
      </c>
      <c r="Y393" t="str">
        <f t="shared" si="49"/>
        <v/>
      </c>
    </row>
    <row r="394" spans="1:25" x14ac:dyDescent="0.35">
      <c r="A394" t="s">
        <v>175</v>
      </c>
      <c r="B394" t="s">
        <v>210</v>
      </c>
      <c r="C394" t="s">
        <v>663</v>
      </c>
      <c r="D394" t="s">
        <v>143</v>
      </c>
      <c r="E394" t="s">
        <v>142</v>
      </c>
      <c r="F394">
        <v>56</v>
      </c>
      <c r="G394" s="145">
        <v>1E-4</v>
      </c>
      <c r="H394">
        <v>0.01</v>
      </c>
      <c r="K394" t="s">
        <v>175</v>
      </c>
      <c r="L394" t="s">
        <v>210</v>
      </c>
      <c r="M394" t="s">
        <v>663</v>
      </c>
      <c r="N394" t="s">
        <v>143</v>
      </c>
      <c r="O394">
        <v>56</v>
      </c>
      <c r="P394" s="150">
        <v>1E-4</v>
      </c>
      <c r="Q394">
        <v>0.01</v>
      </c>
      <c r="S394" t="str">
        <f t="shared" si="43"/>
        <v/>
      </c>
      <c r="T394" t="str">
        <f t="shared" si="44"/>
        <v/>
      </c>
      <c r="U394" t="str">
        <f t="shared" si="45"/>
        <v/>
      </c>
      <c r="V394" t="str">
        <f t="shared" si="46"/>
        <v/>
      </c>
      <c r="W394" t="str">
        <f t="shared" si="47"/>
        <v/>
      </c>
      <c r="X394" t="str">
        <f t="shared" si="48"/>
        <v/>
      </c>
      <c r="Y394" t="str">
        <f t="shared" si="49"/>
        <v/>
      </c>
    </row>
    <row r="395" spans="1:25" x14ac:dyDescent="0.35">
      <c r="A395" t="s">
        <v>175</v>
      </c>
      <c r="B395" t="s">
        <v>210</v>
      </c>
      <c r="C395" t="s">
        <v>664</v>
      </c>
      <c r="D395" t="s">
        <v>118</v>
      </c>
      <c r="E395" t="s">
        <v>117</v>
      </c>
      <c r="F395">
        <v>376</v>
      </c>
      <c r="G395" s="145">
        <v>8.9999999999999998E-4</v>
      </c>
      <c r="H395">
        <v>0.09</v>
      </c>
      <c r="K395" t="s">
        <v>175</v>
      </c>
      <c r="L395" t="s">
        <v>210</v>
      </c>
      <c r="M395" t="s">
        <v>664</v>
      </c>
      <c r="N395" t="s">
        <v>118</v>
      </c>
      <c r="O395">
        <v>376</v>
      </c>
      <c r="P395" s="150">
        <v>8.9999999999999998E-4</v>
      </c>
      <c r="Q395">
        <v>0.09</v>
      </c>
      <c r="S395" t="str">
        <f t="shared" si="43"/>
        <v/>
      </c>
      <c r="T395" t="str">
        <f t="shared" si="44"/>
        <v/>
      </c>
      <c r="U395" t="str">
        <f t="shared" si="45"/>
        <v/>
      </c>
      <c r="V395" t="str">
        <f t="shared" si="46"/>
        <v/>
      </c>
      <c r="W395" t="str">
        <f t="shared" si="47"/>
        <v/>
      </c>
      <c r="X395" t="str">
        <f t="shared" si="48"/>
        <v/>
      </c>
      <c r="Y395" t="str">
        <f t="shared" si="49"/>
        <v/>
      </c>
    </row>
    <row r="396" spans="1:25" x14ac:dyDescent="0.35">
      <c r="A396" t="s">
        <v>180</v>
      </c>
      <c r="B396" t="s">
        <v>261</v>
      </c>
      <c r="C396" t="s">
        <v>665</v>
      </c>
      <c r="F396">
        <v>3242</v>
      </c>
      <c r="G396" s="145">
        <v>7.6899999999999996E-2</v>
      </c>
      <c r="H396">
        <v>7.69</v>
      </c>
      <c r="K396" t="s">
        <v>180</v>
      </c>
      <c r="L396" t="s">
        <v>261</v>
      </c>
      <c r="M396" t="s">
        <v>665</v>
      </c>
      <c r="O396">
        <v>3242</v>
      </c>
      <c r="P396" s="150">
        <v>7.6899999999999996E-2</v>
      </c>
      <c r="Q396">
        <v>7.69</v>
      </c>
      <c r="S396" t="str">
        <f t="shared" si="43"/>
        <v/>
      </c>
      <c r="T396" t="str">
        <f t="shared" si="44"/>
        <v/>
      </c>
      <c r="U396" t="str">
        <f t="shared" si="45"/>
        <v/>
      </c>
      <c r="V396" t="str">
        <f t="shared" si="46"/>
        <v/>
      </c>
      <c r="W396" t="str">
        <f t="shared" si="47"/>
        <v/>
      </c>
      <c r="X396" t="str">
        <f t="shared" si="48"/>
        <v/>
      </c>
      <c r="Y396" t="str">
        <f t="shared" si="49"/>
        <v/>
      </c>
    </row>
    <row r="397" spans="1:25" x14ac:dyDescent="0.35">
      <c r="A397" t="s">
        <v>180</v>
      </c>
      <c r="B397" t="s">
        <v>326</v>
      </c>
      <c r="C397" t="s">
        <v>666</v>
      </c>
      <c r="D397" t="s">
        <v>103</v>
      </c>
      <c r="E397" t="s">
        <v>138</v>
      </c>
      <c r="F397">
        <v>3028</v>
      </c>
      <c r="G397" s="145">
        <v>7.7700000000000005E-2</v>
      </c>
      <c r="H397">
        <v>7.77</v>
      </c>
      <c r="K397" t="s">
        <v>180</v>
      </c>
      <c r="L397" t="s">
        <v>326</v>
      </c>
      <c r="M397" t="s">
        <v>666</v>
      </c>
      <c r="N397" t="s">
        <v>103</v>
      </c>
      <c r="O397">
        <v>3028</v>
      </c>
      <c r="P397" s="150">
        <v>7.7700000000000005E-2</v>
      </c>
      <c r="Q397">
        <v>7.77</v>
      </c>
      <c r="S397" t="str">
        <f t="shared" si="43"/>
        <v/>
      </c>
      <c r="T397" t="str">
        <f t="shared" si="44"/>
        <v/>
      </c>
      <c r="U397" t="str">
        <f t="shared" si="45"/>
        <v/>
      </c>
      <c r="V397" t="str">
        <f t="shared" si="46"/>
        <v/>
      </c>
      <c r="W397" t="str">
        <f t="shared" si="47"/>
        <v/>
      </c>
      <c r="X397" t="str">
        <f t="shared" si="48"/>
        <v/>
      </c>
      <c r="Y397" t="str">
        <f t="shared" si="49"/>
        <v/>
      </c>
    </row>
    <row r="398" spans="1:25" x14ac:dyDescent="0.35">
      <c r="A398" t="s">
        <v>180</v>
      </c>
      <c r="B398" t="s">
        <v>667</v>
      </c>
      <c r="C398" t="s">
        <v>668</v>
      </c>
      <c r="D398" t="s">
        <v>86</v>
      </c>
      <c r="E398" t="s">
        <v>86</v>
      </c>
      <c r="F398">
        <v>1268</v>
      </c>
      <c r="G398" s="145">
        <v>2.86E-2</v>
      </c>
      <c r="H398">
        <v>2.86</v>
      </c>
      <c r="K398" t="s">
        <v>180</v>
      </c>
      <c r="L398" t="s">
        <v>667</v>
      </c>
      <c r="M398" t="s">
        <v>668</v>
      </c>
      <c r="N398" t="s">
        <v>86</v>
      </c>
      <c r="O398">
        <v>1268</v>
      </c>
      <c r="P398" s="150">
        <v>2.86E-2</v>
      </c>
      <c r="Q398">
        <v>2.86</v>
      </c>
      <c r="S398" t="str">
        <f t="shared" si="43"/>
        <v/>
      </c>
      <c r="T398" t="str">
        <f t="shared" si="44"/>
        <v/>
      </c>
      <c r="U398" t="str">
        <f t="shared" si="45"/>
        <v/>
      </c>
      <c r="V398" t="str">
        <f t="shared" si="46"/>
        <v/>
      </c>
      <c r="W398" t="str">
        <f t="shared" si="47"/>
        <v/>
      </c>
      <c r="X398" t="str">
        <f t="shared" si="48"/>
        <v/>
      </c>
      <c r="Y398" t="str">
        <f t="shared" si="49"/>
        <v/>
      </c>
    </row>
    <row r="399" spans="1:25" x14ac:dyDescent="0.35">
      <c r="A399" t="s">
        <v>180</v>
      </c>
      <c r="B399" t="s">
        <v>286</v>
      </c>
      <c r="C399" t="s">
        <v>669</v>
      </c>
      <c r="D399" t="s">
        <v>123</v>
      </c>
      <c r="E399" t="s">
        <v>122</v>
      </c>
      <c r="F399">
        <v>25562</v>
      </c>
      <c r="G399" s="145">
        <v>0.6694</v>
      </c>
      <c r="H399">
        <v>66.94</v>
      </c>
      <c r="I399" t="s">
        <v>187</v>
      </c>
      <c r="K399" t="s">
        <v>180</v>
      </c>
      <c r="L399" t="s">
        <v>286</v>
      </c>
      <c r="M399" t="s">
        <v>669</v>
      </c>
      <c r="N399" t="s">
        <v>123</v>
      </c>
      <c r="O399">
        <v>25562</v>
      </c>
      <c r="P399" s="150">
        <v>0.6694</v>
      </c>
      <c r="Q399">
        <v>66.94</v>
      </c>
      <c r="S399" t="str">
        <f t="shared" si="43"/>
        <v/>
      </c>
      <c r="T399" t="str">
        <f t="shared" si="44"/>
        <v/>
      </c>
      <c r="U399" t="str">
        <f t="shared" si="45"/>
        <v/>
      </c>
      <c r="V399" t="str">
        <f t="shared" si="46"/>
        <v/>
      </c>
      <c r="W399" t="str">
        <f t="shared" si="47"/>
        <v/>
      </c>
      <c r="X399" t="str">
        <f t="shared" si="48"/>
        <v/>
      </c>
      <c r="Y399" t="str">
        <f t="shared" si="49"/>
        <v/>
      </c>
    </row>
    <row r="400" spans="1:25" x14ac:dyDescent="0.35">
      <c r="A400" t="s">
        <v>180</v>
      </c>
      <c r="B400" t="s">
        <v>567</v>
      </c>
      <c r="C400" t="s">
        <v>670</v>
      </c>
      <c r="D400" t="s">
        <v>103</v>
      </c>
      <c r="E400" t="s">
        <v>138</v>
      </c>
      <c r="F400">
        <v>4219</v>
      </c>
      <c r="G400" s="145">
        <v>0.1132</v>
      </c>
      <c r="H400">
        <v>11.32</v>
      </c>
      <c r="K400" t="s">
        <v>180</v>
      </c>
      <c r="L400" t="s">
        <v>567</v>
      </c>
      <c r="M400" t="s">
        <v>670</v>
      </c>
      <c r="N400" t="s">
        <v>103</v>
      </c>
      <c r="O400">
        <v>4219</v>
      </c>
      <c r="P400" s="150">
        <v>0.1132</v>
      </c>
      <c r="Q400">
        <v>11.32</v>
      </c>
      <c r="S400" t="str">
        <f t="shared" si="43"/>
        <v/>
      </c>
      <c r="T400" t="str">
        <f t="shared" si="44"/>
        <v/>
      </c>
      <c r="U400" t="str">
        <f t="shared" si="45"/>
        <v/>
      </c>
      <c r="V400" t="str">
        <f t="shared" si="46"/>
        <v/>
      </c>
      <c r="W400" t="str">
        <f t="shared" si="47"/>
        <v/>
      </c>
      <c r="X400" t="str">
        <f t="shared" si="48"/>
        <v/>
      </c>
      <c r="Y400" t="str">
        <f t="shared" si="49"/>
        <v/>
      </c>
    </row>
    <row r="401" spans="1:25" x14ac:dyDescent="0.35">
      <c r="A401" t="s">
        <v>175</v>
      </c>
      <c r="B401" t="s">
        <v>176</v>
      </c>
      <c r="C401" t="s">
        <v>671</v>
      </c>
      <c r="D401" s="148"/>
      <c r="F401">
        <v>57</v>
      </c>
      <c r="G401" s="145">
        <v>1E-4</v>
      </c>
      <c r="H401">
        <v>0.01</v>
      </c>
      <c r="K401" t="s">
        <v>175</v>
      </c>
      <c r="L401" t="s">
        <v>176</v>
      </c>
      <c r="M401" t="s">
        <v>671</v>
      </c>
      <c r="N401" t="s">
        <v>92</v>
      </c>
      <c r="O401">
        <v>57</v>
      </c>
      <c r="P401" s="150">
        <v>1E-4</v>
      </c>
      <c r="Q401">
        <v>0.01</v>
      </c>
      <c r="S401" t="str">
        <f t="shared" si="43"/>
        <v/>
      </c>
      <c r="T401" t="str">
        <f t="shared" si="44"/>
        <v/>
      </c>
      <c r="U401" t="str">
        <f t="shared" si="45"/>
        <v/>
      </c>
      <c r="V401" t="str">
        <f t="shared" si="46"/>
        <v>error</v>
      </c>
      <c r="W401" t="str">
        <f t="shared" si="47"/>
        <v/>
      </c>
      <c r="X401" t="str">
        <f t="shared" si="48"/>
        <v/>
      </c>
      <c r="Y401" t="str">
        <f t="shared" si="49"/>
        <v/>
      </c>
    </row>
    <row r="402" spans="1:25" x14ac:dyDescent="0.35">
      <c r="A402" t="s">
        <v>180</v>
      </c>
      <c r="B402" t="s">
        <v>299</v>
      </c>
      <c r="C402" t="s">
        <v>672</v>
      </c>
      <c r="D402" t="s">
        <v>97</v>
      </c>
      <c r="E402" t="s">
        <v>96</v>
      </c>
      <c r="F402">
        <v>654</v>
      </c>
      <c r="G402" s="145">
        <v>1.6299999999999999E-2</v>
      </c>
      <c r="H402">
        <v>1.63</v>
      </c>
      <c r="K402" t="s">
        <v>180</v>
      </c>
      <c r="L402" t="s">
        <v>299</v>
      </c>
      <c r="M402" t="s">
        <v>672</v>
      </c>
      <c r="N402" t="s">
        <v>97</v>
      </c>
      <c r="O402">
        <v>654</v>
      </c>
      <c r="P402" s="150">
        <v>1.6299999999999999E-2</v>
      </c>
      <c r="Q402">
        <v>1.63</v>
      </c>
      <c r="S402" t="str">
        <f t="shared" si="43"/>
        <v/>
      </c>
      <c r="T402" t="str">
        <f t="shared" si="44"/>
        <v/>
      </c>
      <c r="U402" t="str">
        <f t="shared" si="45"/>
        <v/>
      </c>
      <c r="V402" t="str">
        <f t="shared" si="46"/>
        <v/>
      </c>
      <c r="W402" t="str">
        <f t="shared" si="47"/>
        <v/>
      </c>
      <c r="X402" t="str">
        <f t="shared" si="48"/>
        <v/>
      </c>
      <c r="Y402" t="str">
        <f t="shared" si="49"/>
        <v/>
      </c>
    </row>
    <row r="403" spans="1:25" x14ac:dyDescent="0.35">
      <c r="A403" t="s">
        <v>180</v>
      </c>
      <c r="B403" t="s">
        <v>206</v>
      </c>
      <c r="C403" t="s">
        <v>673</v>
      </c>
      <c r="D403" t="s">
        <v>97</v>
      </c>
      <c r="E403" t="s">
        <v>96</v>
      </c>
      <c r="F403">
        <v>942</v>
      </c>
      <c r="G403" s="145">
        <v>2.7199999999999998E-2</v>
      </c>
      <c r="H403">
        <v>2.72</v>
      </c>
      <c r="K403" t="s">
        <v>180</v>
      </c>
      <c r="L403" t="s">
        <v>206</v>
      </c>
      <c r="M403" t="s">
        <v>673</v>
      </c>
      <c r="N403" t="s">
        <v>97</v>
      </c>
      <c r="O403">
        <v>942</v>
      </c>
      <c r="P403" s="150">
        <v>2.7199999999999998E-2</v>
      </c>
      <c r="Q403">
        <v>2.72</v>
      </c>
      <c r="S403" t="str">
        <f t="shared" si="43"/>
        <v/>
      </c>
      <c r="T403" t="str">
        <f t="shared" si="44"/>
        <v/>
      </c>
      <c r="U403" t="str">
        <f t="shared" si="45"/>
        <v/>
      </c>
      <c r="V403" t="str">
        <f t="shared" si="46"/>
        <v/>
      </c>
      <c r="W403" t="str">
        <f t="shared" si="47"/>
        <v/>
      </c>
      <c r="X403" t="str">
        <f t="shared" si="48"/>
        <v/>
      </c>
      <c r="Y403" t="str">
        <f t="shared" si="49"/>
        <v/>
      </c>
    </row>
    <row r="404" spans="1:25" x14ac:dyDescent="0.35">
      <c r="A404" t="s">
        <v>175</v>
      </c>
      <c r="B404" t="s">
        <v>183</v>
      </c>
      <c r="C404" t="s">
        <v>674</v>
      </c>
      <c r="D404" t="s">
        <v>91</v>
      </c>
      <c r="E404" t="s">
        <v>90</v>
      </c>
      <c r="F404">
        <v>898</v>
      </c>
      <c r="G404" s="145">
        <v>1.9E-3</v>
      </c>
      <c r="H404">
        <v>0.19</v>
      </c>
      <c r="K404" t="s">
        <v>175</v>
      </c>
      <c r="L404" t="s">
        <v>183</v>
      </c>
      <c r="M404" t="s">
        <v>674</v>
      </c>
      <c r="N404" t="s">
        <v>91</v>
      </c>
      <c r="O404">
        <v>898</v>
      </c>
      <c r="P404" s="150">
        <v>1.9E-3</v>
      </c>
      <c r="Q404">
        <v>0.19</v>
      </c>
      <c r="S404" t="str">
        <f t="shared" si="43"/>
        <v/>
      </c>
      <c r="T404" t="str">
        <f t="shared" si="44"/>
        <v/>
      </c>
      <c r="U404" t="str">
        <f t="shared" si="45"/>
        <v/>
      </c>
      <c r="V404" t="str">
        <f t="shared" si="46"/>
        <v/>
      </c>
      <c r="W404" t="str">
        <f t="shared" si="47"/>
        <v/>
      </c>
      <c r="X404" t="str">
        <f t="shared" si="48"/>
        <v/>
      </c>
      <c r="Y404" t="str">
        <f t="shared" si="49"/>
        <v/>
      </c>
    </row>
    <row r="405" spans="1:25" x14ac:dyDescent="0.35">
      <c r="A405" t="s">
        <v>180</v>
      </c>
      <c r="B405" t="s">
        <v>469</v>
      </c>
      <c r="C405" t="s">
        <v>675</v>
      </c>
      <c r="F405">
        <v>790</v>
      </c>
      <c r="G405" s="145">
        <v>2.1499999999999998E-2</v>
      </c>
      <c r="H405">
        <v>2.15</v>
      </c>
      <c r="K405" t="s">
        <v>180</v>
      </c>
      <c r="L405" t="s">
        <v>469</v>
      </c>
      <c r="M405" t="s">
        <v>675</v>
      </c>
      <c r="O405">
        <v>790</v>
      </c>
      <c r="P405" s="150">
        <v>2.1499999999999998E-2</v>
      </c>
      <c r="Q405">
        <v>2.15</v>
      </c>
      <c r="S405" t="str">
        <f t="shared" si="43"/>
        <v/>
      </c>
      <c r="T405" t="str">
        <f t="shared" si="44"/>
        <v/>
      </c>
      <c r="U405" t="str">
        <f t="shared" si="45"/>
        <v/>
      </c>
      <c r="V405" t="str">
        <f t="shared" si="46"/>
        <v/>
      </c>
      <c r="W405" t="str">
        <f t="shared" si="47"/>
        <v/>
      </c>
      <c r="X405" t="str">
        <f t="shared" si="48"/>
        <v/>
      </c>
      <c r="Y405" t="str">
        <f t="shared" si="49"/>
        <v/>
      </c>
    </row>
    <row r="406" spans="1:25" x14ac:dyDescent="0.35">
      <c r="A406" t="s">
        <v>175</v>
      </c>
      <c r="B406" t="s">
        <v>214</v>
      </c>
      <c r="C406" t="s">
        <v>676</v>
      </c>
      <c r="D406" t="s">
        <v>91</v>
      </c>
      <c r="E406" t="s">
        <v>90</v>
      </c>
      <c r="F406">
        <v>605</v>
      </c>
      <c r="G406" s="145">
        <v>1.4E-3</v>
      </c>
      <c r="H406">
        <v>0.14000000000000001</v>
      </c>
      <c r="K406" t="s">
        <v>175</v>
      </c>
      <c r="L406" t="s">
        <v>214</v>
      </c>
      <c r="M406" t="s">
        <v>676</v>
      </c>
      <c r="N406" t="s">
        <v>91</v>
      </c>
      <c r="O406">
        <v>605</v>
      </c>
      <c r="P406" s="150">
        <v>1.4E-3</v>
      </c>
      <c r="Q406">
        <v>0.14000000000000001</v>
      </c>
      <c r="S406" t="str">
        <f t="shared" si="43"/>
        <v/>
      </c>
      <c r="T406" t="str">
        <f t="shared" si="44"/>
        <v/>
      </c>
      <c r="U406" t="str">
        <f t="shared" si="45"/>
        <v/>
      </c>
      <c r="V406" t="str">
        <f t="shared" si="46"/>
        <v/>
      </c>
      <c r="W406" t="str">
        <f t="shared" si="47"/>
        <v/>
      </c>
      <c r="X406" t="str">
        <f t="shared" si="48"/>
        <v/>
      </c>
      <c r="Y406" t="str">
        <f t="shared" si="49"/>
        <v/>
      </c>
    </row>
    <row r="407" spans="1:25" x14ac:dyDescent="0.35">
      <c r="A407" t="s">
        <v>180</v>
      </c>
      <c r="B407" t="s">
        <v>283</v>
      </c>
      <c r="C407" t="s">
        <v>677</v>
      </c>
      <c r="D407" t="s">
        <v>91</v>
      </c>
      <c r="E407" t="s">
        <v>90</v>
      </c>
      <c r="F407">
        <v>12646</v>
      </c>
      <c r="G407" s="145">
        <v>0.3221</v>
      </c>
      <c r="H407">
        <v>32.21</v>
      </c>
      <c r="I407" t="s">
        <v>187</v>
      </c>
      <c r="K407" t="s">
        <v>180</v>
      </c>
      <c r="L407" t="s">
        <v>283</v>
      </c>
      <c r="M407" t="s">
        <v>677</v>
      </c>
      <c r="N407" t="s">
        <v>91</v>
      </c>
      <c r="O407">
        <v>12646</v>
      </c>
      <c r="P407" s="150">
        <v>0.3221</v>
      </c>
      <c r="Q407">
        <v>32.21</v>
      </c>
      <c r="S407" t="str">
        <f t="shared" si="43"/>
        <v/>
      </c>
      <c r="T407" t="str">
        <f t="shared" si="44"/>
        <v/>
      </c>
      <c r="U407" t="str">
        <f t="shared" si="45"/>
        <v/>
      </c>
      <c r="V407" t="str">
        <f t="shared" si="46"/>
        <v/>
      </c>
      <c r="W407" t="str">
        <f t="shared" si="47"/>
        <v/>
      </c>
      <c r="X407" t="str">
        <f t="shared" si="48"/>
        <v/>
      </c>
      <c r="Y407" t="str">
        <f t="shared" si="49"/>
        <v/>
      </c>
    </row>
    <row r="408" spans="1:25" x14ac:dyDescent="0.35">
      <c r="A408" t="s">
        <v>175</v>
      </c>
      <c r="B408" t="s">
        <v>214</v>
      </c>
      <c r="C408" t="s">
        <v>678</v>
      </c>
      <c r="D408" t="s">
        <v>112</v>
      </c>
      <c r="E408" t="s">
        <v>111</v>
      </c>
      <c r="F408">
        <v>5884</v>
      </c>
      <c r="G408" s="145">
        <v>1.37E-2</v>
      </c>
      <c r="H408">
        <v>1.37</v>
      </c>
      <c r="K408" t="s">
        <v>175</v>
      </c>
      <c r="L408" t="s">
        <v>214</v>
      </c>
      <c r="M408" t="s">
        <v>678</v>
      </c>
      <c r="N408" t="s">
        <v>112</v>
      </c>
      <c r="O408">
        <v>5884</v>
      </c>
      <c r="P408" s="150">
        <v>1.37E-2</v>
      </c>
      <c r="Q408">
        <v>1.37</v>
      </c>
      <c r="S408" t="str">
        <f t="shared" si="43"/>
        <v/>
      </c>
      <c r="T408" t="str">
        <f t="shared" si="44"/>
        <v/>
      </c>
      <c r="U408" t="str">
        <f t="shared" si="45"/>
        <v/>
      </c>
      <c r="V408" t="str">
        <f t="shared" si="46"/>
        <v/>
      </c>
      <c r="W408" t="str">
        <f t="shared" si="47"/>
        <v/>
      </c>
      <c r="X408" t="str">
        <f t="shared" si="48"/>
        <v/>
      </c>
      <c r="Y408" t="str">
        <f t="shared" si="49"/>
        <v/>
      </c>
    </row>
    <row r="409" spans="1:25" x14ac:dyDescent="0.35">
      <c r="A409" t="s">
        <v>180</v>
      </c>
      <c r="B409" t="s">
        <v>584</v>
      </c>
      <c r="C409" t="s">
        <v>679</v>
      </c>
      <c r="D409" t="s">
        <v>118</v>
      </c>
      <c r="E409" t="s">
        <v>117</v>
      </c>
      <c r="F409">
        <v>12303</v>
      </c>
      <c r="G409" s="145">
        <v>0.28539999999999999</v>
      </c>
      <c r="H409">
        <v>28.54</v>
      </c>
      <c r="K409" t="s">
        <v>180</v>
      </c>
      <c r="L409" t="s">
        <v>584</v>
      </c>
      <c r="M409" t="s">
        <v>679</v>
      </c>
      <c r="N409" t="s">
        <v>118</v>
      </c>
      <c r="O409">
        <v>12303</v>
      </c>
      <c r="P409" s="150">
        <v>0.28539999999999999</v>
      </c>
      <c r="Q409">
        <v>28.54</v>
      </c>
      <c r="S409" t="str">
        <f t="shared" si="43"/>
        <v/>
      </c>
      <c r="T409" t="str">
        <f t="shared" si="44"/>
        <v/>
      </c>
      <c r="U409" t="str">
        <f t="shared" si="45"/>
        <v/>
      </c>
      <c r="V409" t="str">
        <f t="shared" si="46"/>
        <v/>
      </c>
      <c r="W409" t="str">
        <f t="shared" si="47"/>
        <v/>
      </c>
      <c r="X409" t="str">
        <f t="shared" si="48"/>
        <v/>
      </c>
      <c r="Y409" t="str">
        <f t="shared" si="49"/>
        <v/>
      </c>
    </row>
    <row r="410" spans="1:25" x14ac:dyDescent="0.35">
      <c r="A410" t="s">
        <v>175</v>
      </c>
      <c r="B410" t="s">
        <v>210</v>
      </c>
      <c r="C410" t="s">
        <v>680</v>
      </c>
      <c r="D410" t="s">
        <v>143</v>
      </c>
      <c r="E410" t="s">
        <v>142</v>
      </c>
      <c r="F410">
        <v>5070</v>
      </c>
      <c r="G410" s="145">
        <v>1.1599999999999999E-2</v>
      </c>
      <c r="H410">
        <v>1.1599999999999999</v>
      </c>
      <c r="K410" t="s">
        <v>175</v>
      </c>
      <c r="L410" t="s">
        <v>210</v>
      </c>
      <c r="M410" t="s">
        <v>680</v>
      </c>
      <c r="N410" t="s">
        <v>143</v>
      </c>
      <c r="O410">
        <v>5070</v>
      </c>
      <c r="P410" s="150">
        <v>1.1599999999999999E-2</v>
      </c>
      <c r="Q410">
        <v>1.1599999999999999</v>
      </c>
      <c r="S410" t="str">
        <f t="shared" si="43"/>
        <v/>
      </c>
      <c r="T410" t="str">
        <f t="shared" si="44"/>
        <v/>
      </c>
      <c r="U410" t="str">
        <f t="shared" si="45"/>
        <v/>
      </c>
      <c r="V410" t="str">
        <f t="shared" si="46"/>
        <v/>
      </c>
      <c r="W410" t="str">
        <f t="shared" si="47"/>
        <v/>
      </c>
      <c r="X410" t="str">
        <f t="shared" si="48"/>
        <v/>
      </c>
      <c r="Y410" t="str">
        <f t="shared" si="49"/>
        <v/>
      </c>
    </row>
    <row r="411" spans="1:25" x14ac:dyDescent="0.35">
      <c r="A411" t="s">
        <v>175</v>
      </c>
      <c r="B411" t="s">
        <v>210</v>
      </c>
      <c r="C411" t="s">
        <v>681</v>
      </c>
      <c r="D411" t="s">
        <v>91</v>
      </c>
      <c r="E411" t="s">
        <v>90</v>
      </c>
      <c r="F411">
        <v>829</v>
      </c>
      <c r="G411" s="145">
        <v>1.9E-3</v>
      </c>
      <c r="H411">
        <v>0.19</v>
      </c>
      <c r="I411" t="s">
        <v>187</v>
      </c>
      <c r="K411" t="s">
        <v>175</v>
      </c>
      <c r="L411" t="s">
        <v>210</v>
      </c>
      <c r="M411" t="s">
        <v>681</v>
      </c>
      <c r="N411" t="s">
        <v>91</v>
      </c>
      <c r="O411">
        <v>829</v>
      </c>
      <c r="P411" s="150">
        <v>1.9E-3</v>
      </c>
      <c r="Q411">
        <v>0.19</v>
      </c>
      <c r="S411" t="str">
        <f t="shared" si="43"/>
        <v/>
      </c>
      <c r="T411" t="str">
        <f t="shared" si="44"/>
        <v/>
      </c>
      <c r="U411" t="str">
        <f t="shared" si="45"/>
        <v/>
      </c>
      <c r="V411" t="str">
        <f t="shared" si="46"/>
        <v/>
      </c>
      <c r="W411" t="str">
        <f t="shared" si="47"/>
        <v/>
      </c>
      <c r="X411" t="str">
        <f t="shared" si="48"/>
        <v/>
      </c>
      <c r="Y411" t="str">
        <f t="shared" si="49"/>
        <v/>
      </c>
    </row>
    <row r="412" spans="1:25" x14ac:dyDescent="0.35">
      <c r="A412" t="s">
        <v>180</v>
      </c>
      <c r="B412" t="s">
        <v>254</v>
      </c>
      <c r="C412" t="s">
        <v>682</v>
      </c>
      <c r="D412" t="s">
        <v>91</v>
      </c>
      <c r="E412" t="s">
        <v>90</v>
      </c>
      <c r="F412">
        <v>21844</v>
      </c>
      <c r="G412" s="145">
        <v>0.52739999999999998</v>
      </c>
      <c r="H412">
        <v>52.74</v>
      </c>
      <c r="I412" t="s">
        <v>187</v>
      </c>
      <c r="K412" t="s">
        <v>180</v>
      </c>
      <c r="L412" t="s">
        <v>254</v>
      </c>
      <c r="M412" t="s">
        <v>682</v>
      </c>
      <c r="N412" t="s">
        <v>91</v>
      </c>
      <c r="O412">
        <v>21844</v>
      </c>
      <c r="P412" s="150">
        <v>0.52739999999999998</v>
      </c>
      <c r="Q412">
        <v>52.74</v>
      </c>
      <c r="S412" t="str">
        <f t="shared" si="43"/>
        <v/>
      </c>
      <c r="T412" t="str">
        <f t="shared" si="44"/>
        <v/>
      </c>
      <c r="U412" t="str">
        <f t="shared" si="45"/>
        <v/>
      </c>
      <c r="V412" t="str">
        <f t="shared" si="46"/>
        <v/>
      </c>
      <c r="W412" t="str">
        <f t="shared" si="47"/>
        <v/>
      </c>
      <c r="X412" t="str">
        <f t="shared" si="48"/>
        <v/>
      </c>
      <c r="Y412" t="str">
        <f t="shared" si="49"/>
        <v/>
      </c>
    </row>
    <row r="413" spans="1:25" x14ac:dyDescent="0.35">
      <c r="A413" t="s">
        <v>180</v>
      </c>
      <c r="B413" t="s">
        <v>380</v>
      </c>
      <c r="C413" t="s">
        <v>683</v>
      </c>
      <c r="D413" t="s">
        <v>118</v>
      </c>
      <c r="E413" t="s">
        <v>117</v>
      </c>
      <c r="F413">
        <v>11921</v>
      </c>
      <c r="G413" s="145">
        <v>0.30890000000000001</v>
      </c>
      <c r="H413">
        <v>30.89</v>
      </c>
      <c r="K413" t="s">
        <v>180</v>
      </c>
      <c r="L413" t="s">
        <v>380</v>
      </c>
      <c r="M413" t="s">
        <v>683</v>
      </c>
      <c r="N413" t="s">
        <v>118</v>
      </c>
      <c r="O413">
        <v>11921</v>
      </c>
      <c r="P413" s="150">
        <v>0.30890000000000001</v>
      </c>
      <c r="Q413">
        <v>30.89</v>
      </c>
      <c r="S413" t="str">
        <f t="shared" si="43"/>
        <v/>
      </c>
      <c r="T413" t="str">
        <f t="shared" si="44"/>
        <v/>
      </c>
      <c r="U413" t="str">
        <f t="shared" si="45"/>
        <v/>
      </c>
      <c r="V413" t="str">
        <f t="shared" si="46"/>
        <v/>
      </c>
      <c r="W413" t="str">
        <f t="shared" si="47"/>
        <v/>
      </c>
      <c r="X413" t="str">
        <f t="shared" si="48"/>
        <v/>
      </c>
      <c r="Y413" t="str">
        <f t="shared" si="49"/>
        <v/>
      </c>
    </row>
    <row r="414" spans="1:25" x14ac:dyDescent="0.35">
      <c r="A414" t="s">
        <v>180</v>
      </c>
      <c r="B414" t="s">
        <v>515</v>
      </c>
      <c r="C414" t="s">
        <v>684</v>
      </c>
      <c r="D414" t="s">
        <v>133</v>
      </c>
      <c r="E414" t="s">
        <v>132</v>
      </c>
      <c r="F414">
        <v>609</v>
      </c>
      <c r="G414" s="145">
        <v>1.55E-2</v>
      </c>
      <c r="H414">
        <v>1.55</v>
      </c>
      <c r="K414" t="s">
        <v>180</v>
      </c>
      <c r="L414" t="s">
        <v>515</v>
      </c>
      <c r="M414" t="s">
        <v>684</v>
      </c>
      <c r="N414" t="s">
        <v>133</v>
      </c>
      <c r="O414">
        <v>609</v>
      </c>
      <c r="P414" s="150">
        <v>1.55E-2</v>
      </c>
      <c r="Q414">
        <v>1.55</v>
      </c>
      <c r="S414" t="str">
        <f t="shared" si="43"/>
        <v/>
      </c>
      <c r="T414" t="str">
        <f t="shared" si="44"/>
        <v/>
      </c>
      <c r="U414" t="str">
        <f t="shared" si="45"/>
        <v/>
      </c>
      <c r="V414" t="str">
        <f t="shared" si="46"/>
        <v/>
      </c>
      <c r="W414" t="str">
        <f t="shared" si="47"/>
        <v/>
      </c>
      <c r="X414" t="str">
        <f t="shared" si="48"/>
        <v/>
      </c>
      <c r="Y414" t="str">
        <f t="shared" si="49"/>
        <v/>
      </c>
    </row>
    <row r="415" spans="1:25" x14ac:dyDescent="0.35">
      <c r="A415" t="s">
        <v>175</v>
      </c>
      <c r="B415" t="s">
        <v>227</v>
      </c>
      <c r="C415" t="s">
        <v>685</v>
      </c>
      <c r="D415" t="s">
        <v>112</v>
      </c>
      <c r="E415" t="s">
        <v>111</v>
      </c>
      <c r="F415">
        <v>87</v>
      </c>
      <c r="G415" s="145">
        <v>2.0000000000000001E-4</v>
      </c>
      <c r="H415">
        <v>0.02</v>
      </c>
      <c r="K415" t="s">
        <v>175</v>
      </c>
      <c r="L415" t="s">
        <v>227</v>
      </c>
      <c r="M415" t="s">
        <v>685</v>
      </c>
      <c r="N415" t="s">
        <v>112</v>
      </c>
      <c r="O415">
        <v>87</v>
      </c>
      <c r="P415" s="150">
        <v>2.0000000000000001E-4</v>
      </c>
      <c r="Q415">
        <v>0.02</v>
      </c>
      <c r="S415" t="str">
        <f t="shared" si="43"/>
        <v/>
      </c>
      <c r="T415" t="str">
        <f t="shared" si="44"/>
        <v/>
      </c>
      <c r="U415" t="str">
        <f t="shared" si="45"/>
        <v/>
      </c>
      <c r="V415" t="str">
        <f t="shared" si="46"/>
        <v/>
      </c>
      <c r="W415" t="str">
        <f t="shared" si="47"/>
        <v/>
      </c>
      <c r="X415" t="str">
        <f t="shared" si="48"/>
        <v/>
      </c>
      <c r="Y415" t="str">
        <f t="shared" si="49"/>
        <v/>
      </c>
    </row>
    <row r="416" spans="1:25" x14ac:dyDescent="0.35">
      <c r="A416" t="s">
        <v>175</v>
      </c>
      <c r="B416" t="s">
        <v>210</v>
      </c>
      <c r="C416" t="s">
        <v>686</v>
      </c>
      <c r="D416" t="s">
        <v>129</v>
      </c>
      <c r="E416" t="s">
        <v>129</v>
      </c>
      <c r="F416">
        <v>3637</v>
      </c>
      <c r="G416" s="145">
        <v>8.3000000000000001E-3</v>
      </c>
      <c r="H416">
        <v>0.83</v>
      </c>
      <c r="K416" t="s">
        <v>175</v>
      </c>
      <c r="L416" t="s">
        <v>210</v>
      </c>
      <c r="M416" t="s">
        <v>686</v>
      </c>
      <c r="N416" t="s">
        <v>129</v>
      </c>
      <c r="O416">
        <v>3637</v>
      </c>
      <c r="P416" s="150">
        <v>8.3000000000000001E-3</v>
      </c>
      <c r="Q416">
        <v>0.83</v>
      </c>
      <c r="S416" t="str">
        <f t="shared" si="43"/>
        <v/>
      </c>
      <c r="T416" t="str">
        <f t="shared" si="44"/>
        <v/>
      </c>
      <c r="U416" t="str">
        <f t="shared" si="45"/>
        <v/>
      </c>
      <c r="V416" t="str">
        <f t="shared" si="46"/>
        <v/>
      </c>
      <c r="W416" t="str">
        <f t="shared" si="47"/>
        <v/>
      </c>
      <c r="X416" t="str">
        <f t="shared" si="48"/>
        <v/>
      </c>
      <c r="Y416" t="str">
        <f t="shared" si="49"/>
        <v/>
      </c>
    </row>
    <row r="417" spans="1:25" x14ac:dyDescent="0.35">
      <c r="A417" t="s">
        <v>180</v>
      </c>
      <c r="B417" t="s">
        <v>449</v>
      </c>
      <c r="C417" t="s">
        <v>687</v>
      </c>
      <c r="F417">
        <v>373</v>
      </c>
      <c r="G417" s="145">
        <v>1.04E-2</v>
      </c>
      <c r="H417">
        <v>1.04</v>
      </c>
      <c r="K417" t="s">
        <v>180</v>
      </c>
      <c r="L417" t="s">
        <v>449</v>
      </c>
      <c r="M417" t="s">
        <v>687</v>
      </c>
      <c r="O417">
        <v>373</v>
      </c>
      <c r="P417" s="150">
        <v>1.04E-2</v>
      </c>
      <c r="Q417">
        <v>1.04</v>
      </c>
      <c r="S417" t="str">
        <f t="shared" si="43"/>
        <v/>
      </c>
      <c r="T417" t="str">
        <f t="shared" si="44"/>
        <v/>
      </c>
      <c r="U417" t="str">
        <f t="shared" si="45"/>
        <v/>
      </c>
      <c r="V417" t="str">
        <f t="shared" si="46"/>
        <v/>
      </c>
      <c r="W417" t="str">
        <f t="shared" si="47"/>
        <v/>
      </c>
      <c r="X417" t="str">
        <f t="shared" si="48"/>
        <v/>
      </c>
      <c r="Y417" t="str">
        <f t="shared" si="49"/>
        <v/>
      </c>
    </row>
    <row r="418" spans="1:25" x14ac:dyDescent="0.35">
      <c r="A418" t="s">
        <v>175</v>
      </c>
      <c r="B418" t="s">
        <v>210</v>
      </c>
      <c r="C418" t="s">
        <v>688</v>
      </c>
      <c r="D418" t="s">
        <v>103</v>
      </c>
      <c r="E418" t="s">
        <v>138</v>
      </c>
      <c r="F418">
        <v>220</v>
      </c>
      <c r="G418" s="145">
        <v>5.0000000000000001E-4</v>
      </c>
      <c r="H418">
        <v>0.05</v>
      </c>
      <c r="K418" t="s">
        <v>175</v>
      </c>
      <c r="L418" t="s">
        <v>210</v>
      </c>
      <c r="M418" t="s">
        <v>688</v>
      </c>
      <c r="N418" t="s">
        <v>103</v>
      </c>
      <c r="O418">
        <v>220</v>
      </c>
      <c r="P418" s="150">
        <v>5.0000000000000001E-4</v>
      </c>
      <c r="Q418">
        <v>0.05</v>
      </c>
      <c r="S418" t="str">
        <f t="shared" si="43"/>
        <v/>
      </c>
      <c r="T418" t="str">
        <f t="shared" si="44"/>
        <v/>
      </c>
      <c r="U418" t="str">
        <f t="shared" si="45"/>
        <v/>
      </c>
      <c r="V418" t="str">
        <f t="shared" si="46"/>
        <v/>
      </c>
      <c r="W418" t="str">
        <f t="shared" si="47"/>
        <v/>
      </c>
      <c r="X418" t="str">
        <f t="shared" si="48"/>
        <v/>
      </c>
      <c r="Y418" t="str">
        <f t="shared" si="49"/>
        <v/>
      </c>
    </row>
    <row r="419" spans="1:25" x14ac:dyDescent="0.35">
      <c r="A419" s="152" t="s">
        <v>180</v>
      </c>
      <c r="B419" s="152" t="s">
        <v>192</v>
      </c>
      <c r="C419" s="152" t="s">
        <v>689</v>
      </c>
      <c r="D419" s="148" t="s">
        <v>118</v>
      </c>
      <c r="E419" t="s">
        <v>117</v>
      </c>
      <c r="F419">
        <v>13324</v>
      </c>
      <c r="G419" s="145">
        <v>0.27079999999999999</v>
      </c>
      <c r="H419" s="147">
        <v>27.08</v>
      </c>
      <c r="K419" t="s">
        <v>180</v>
      </c>
      <c r="L419" t="s">
        <v>192</v>
      </c>
      <c r="M419" t="s">
        <v>689</v>
      </c>
      <c r="O419">
        <v>13324</v>
      </c>
      <c r="P419" s="150">
        <v>0.27079999999999999</v>
      </c>
      <c r="Q419">
        <v>27.08</v>
      </c>
      <c r="S419" t="str">
        <f t="shared" si="43"/>
        <v/>
      </c>
      <c r="T419" t="str">
        <f t="shared" si="44"/>
        <v/>
      </c>
      <c r="U419" t="str">
        <f t="shared" si="45"/>
        <v/>
      </c>
      <c r="V419" t="str">
        <f t="shared" si="46"/>
        <v>error</v>
      </c>
      <c r="W419" t="str">
        <f t="shared" si="47"/>
        <v/>
      </c>
      <c r="X419" t="str">
        <f t="shared" si="48"/>
        <v/>
      </c>
      <c r="Y419" t="str">
        <f t="shared" si="49"/>
        <v/>
      </c>
    </row>
    <row r="420" spans="1:25" x14ac:dyDescent="0.35">
      <c r="A420" t="s">
        <v>180</v>
      </c>
      <c r="B420" t="s">
        <v>329</v>
      </c>
      <c r="C420" t="s">
        <v>690</v>
      </c>
      <c r="D420" t="s">
        <v>86</v>
      </c>
      <c r="E420" t="s">
        <v>86</v>
      </c>
      <c r="F420">
        <v>2880</v>
      </c>
      <c r="G420" s="145">
        <v>6.5500000000000003E-2</v>
      </c>
      <c r="H420">
        <v>6.55</v>
      </c>
      <c r="K420" t="s">
        <v>180</v>
      </c>
      <c r="L420" t="s">
        <v>329</v>
      </c>
      <c r="M420" t="s">
        <v>690</v>
      </c>
      <c r="N420" t="s">
        <v>86</v>
      </c>
      <c r="O420">
        <v>2880</v>
      </c>
      <c r="P420" s="150">
        <v>6.5500000000000003E-2</v>
      </c>
      <c r="Q420">
        <v>6.55</v>
      </c>
      <c r="S420" t="str">
        <f t="shared" si="43"/>
        <v/>
      </c>
      <c r="T420" t="str">
        <f t="shared" si="44"/>
        <v/>
      </c>
      <c r="U420" t="str">
        <f t="shared" si="45"/>
        <v/>
      </c>
      <c r="V420" t="str">
        <f t="shared" si="46"/>
        <v/>
      </c>
      <c r="W420" t="str">
        <f t="shared" si="47"/>
        <v/>
      </c>
      <c r="X420" t="str">
        <f t="shared" si="48"/>
        <v/>
      </c>
      <c r="Y420" t="str">
        <f t="shared" si="49"/>
        <v/>
      </c>
    </row>
    <row r="421" spans="1:25" x14ac:dyDescent="0.35">
      <c r="A421" t="s">
        <v>180</v>
      </c>
      <c r="B421" t="s">
        <v>244</v>
      </c>
      <c r="C421" t="s">
        <v>691</v>
      </c>
      <c r="D421" t="s">
        <v>128</v>
      </c>
      <c r="E421" t="s">
        <v>127</v>
      </c>
      <c r="F421">
        <v>3774</v>
      </c>
      <c r="G421" s="145">
        <v>9.11E-2</v>
      </c>
      <c r="H421">
        <v>9.11</v>
      </c>
      <c r="K421" t="s">
        <v>180</v>
      </c>
      <c r="L421" t="s">
        <v>244</v>
      </c>
      <c r="M421" t="s">
        <v>691</v>
      </c>
      <c r="N421" t="s">
        <v>128</v>
      </c>
      <c r="O421">
        <v>3774</v>
      </c>
      <c r="P421" s="150">
        <v>9.11E-2</v>
      </c>
      <c r="Q421">
        <v>9.11</v>
      </c>
      <c r="S421" t="str">
        <f t="shared" si="43"/>
        <v/>
      </c>
      <c r="T421" t="str">
        <f t="shared" si="44"/>
        <v/>
      </c>
      <c r="U421" t="str">
        <f t="shared" si="45"/>
        <v/>
      </c>
      <c r="V421" t="str">
        <f t="shared" si="46"/>
        <v/>
      </c>
      <c r="W421" t="str">
        <f t="shared" si="47"/>
        <v/>
      </c>
      <c r="X421" t="str">
        <f t="shared" si="48"/>
        <v/>
      </c>
      <c r="Y421" t="str">
        <f t="shared" si="49"/>
        <v/>
      </c>
    </row>
    <row r="422" spans="1:25" x14ac:dyDescent="0.35">
      <c r="A422" t="s">
        <v>180</v>
      </c>
      <c r="B422" t="s">
        <v>198</v>
      </c>
      <c r="C422" t="s">
        <v>692</v>
      </c>
      <c r="D422" t="s">
        <v>97</v>
      </c>
      <c r="E422" t="s">
        <v>96</v>
      </c>
      <c r="F422">
        <v>933</v>
      </c>
      <c r="G422" s="145">
        <v>2.3099999999999999E-2</v>
      </c>
      <c r="H422">
        <v>2.31</v>
      </c>
      <c r="K422" t="s">
        <v>180</v>
      </c>
      <c r="L422" t="s">
        <v>198</v>
      </c>
      <c r="M422" t="s">
        <v>692</v>
      </c>
      <c r="N422" t="s">
        <v>97</v>
      </c>
      <c r="O422">
        <v>933</v>
      </c>
      <c r="P422" s="150">
        <v>2.3099999999999999E-2</v>
      </c>
      <c r="Q422">
        <v>2.31</v>
      </c>
      <c r="S422" t="str">
        <f t="shared" si="43"/>
        <v/>
      </c>
      <c r="T422" t="str">
        <f t="shared" si="44"/>
        <v/>
      </c>
      <c r="U422" t="str">
        <f t="shared" si="45"/>
        <v/>
      </c>
      <c r="V422" t="str">
        <f t="shared" si="46"/>
        <v/>
      </c>
      <c r="W422" t="str">
        <f t="shared" si="47"/>
        <v/>
      </c>
      <c r="X422" t="str">
        <f t="shared" si="48"/>
        <v/>
      </c>
      <c r="Y422" t="str">
        <f t="shared" si="49"/>
        <v/>
      </c>
    </row>
    <row r="423" spans="1:25" x14ac:dyDescent="0.35">
      <c r="A423" t="s">
        <v>180</v>
      </c>
      <c r="B423" t="s">
        <v>181</v>
      </c>
      <c r="C423" t="s">
        <v>693</v>
      </c>
      <c r="D423" t="s">
        <v>147</v>
      </c>
      <c r="E423" t="s">
        <v>147</v>
      </c>
      <c r="F423">
        <v>521</v>
      </c>
      <c r="G423" s="145">
        <v>1.18E-2</v>
      </c>
      <c r="H423">
        <v>1.18</v>
      </c>
      <c r="K423" t="s">
        <v>180</v>
      </c>
      <c r="L423" t="s">
        <v>181</v>
      </c>
      <c r="M423" t="s">
        <v>693</v>
      </c>
      <c r="N423" t="s">
        <v>147</v>
      </c>
      <c r="O423">
        <v>521</v>
      </c>
      <c r="P423" s="150">
        <v>1.18E-2</v>
      </c>
      <c r="Q423">
        <v>1.18</v>
      </c>
      <c r="S423" t="str">
        <f t="shared" si="43"/>
        <v/>
      </c>
      <c r="T423" t="str">
        <f t="shared" si="44"/>
        <v/>
      </c>
      <c r="U423" t="str">
        <f t="shared" si="45"/>
        <v/>
      </c>
      <c r="V423" t="str">
        <f t="shared" si="46"/>
        <v/>
      </c>
      <c r="W423" t="str">
        <f t="shared" si="47"/>
        <v/>
      </c>
      <c r="X423" t="str">
        <f t="shared" si="48"/>
        <v/>
      </c>
      <c r="Y423" t="str">
        <f t="shared" si="49"/>
        <v/>
      </c>
    </row>
    <row r="424" spans="1:25" x14ac:dyDescent="0.35">
      <c r="A424" t="s">
        <v>180</v>
      </c>
      <c r="B424" t="s">
        <v>208</v>
      </c>
      <c r="C424" t="s">
        <v>694</v>
      </c>
      <c r="D424" t="s">
        <v>91</v>
      </c>
      <c r="E424" t="s">
        <v>90</v>
      </c>
      <c r="F424">
        <v>14164</v>
      </c>
      <c r="G424" s="145">
        <v>0.40570000000000001</v>
      </c>
      <c r="H424">
        <v>40.57</v>
      </c>
      <c r="K424" t="s">
        <v>180</v>
      </c>
      <c r="L424" t="s">
        <v>208</v>
      </c>
      <c r="M424" t="s">
        <v>694</v>
      </c>
      <c r="N424" t="s">
        <v>91</v>
      </c>
      <c r="O424">
        <v>14164</v>
      </c>
      <c r="P424" s="150">
        <v>0.40570000000000001</v>
      </c>
      <c r="Q424">
        <v>40.57</v>
      </c>
      <c r="S424" t="str">
        <f t="shared" si="43"/>
        <v/>
      </c>
      <c r="T424" t="str">
        <f t="shared" si="44"/>
        <v/>
      </c>
      <c r="U424" t="str">
        <f t="shared" si="45"/>
        <v/>
      </c>
      <c r="V424" t="str">
        <f t="shared" si="46"/>
        <v/>
      </c>
      <c r="W424" t="str">
        <f t="shared" si="47"/>
        <v/>
      </c>
      <c r="X424" t="str">
        <f t="shared" si="48"/>
        <v/>
      </c>
      <c r="Y424" t="str">
        <f t="shared" si="49"/>
        <v/>
      </c>
    </row>
    <row r="425" spans="1:25" x14ac:dyDescent="0.35">
      <c r="A425" t="s">
        <v>175</v>
      </c>
      <c r="B425" t="s">
        <v>227</v>
      </c>
      <c r="C425" t="s">
        <v>695</v>
      </c>
      <c r="D425" s="148"/>
      <c r="F425">
        <v>6415</v>
      </c>
      <c r="G425" s="145">
        <v>1.4E-2</v>
      </c>
      <c r="H425">
        <v>1.4</v>
      </c>
      <c r="K425" t="s">
        <v>175</v>
      </c>
      <c r="L425" t="s">
        <v>227</v>
      </c>
      <c r="M425" t="s">
        <v>695</v>
      </c>
      <c r="N425" t="s">
        <v>92</v>
      </c>
      <c r="O425">
        <v>6415</v>
      </c>
      <c r="P425" s="150">
        <v>1.4E-2</v>
      </c>
      <c r="Q425">
        <v>1.4</v>
      </c>
      <c r="S425" t="str">
        <f t="shared" si="43"/>
        <v/>
      </c>
      <c r="T425" t="str">
        <f t="shared" si="44"/>
        <v/>
      </c>
      <c r="U425" t="str">
        <f t="shared" si="45"/>
        <v/>
      </c>
      <c r="V425" t="str">
        <f t="shared" si="46"/>
        <v>error</v>
      </c>
      <c r="W425" t="str">
        <f t="shared" si="47"/>
        <v/>
      </c>
      <c r="X425" t="str">
        <f t="shared" si="48"/>
        <v/>
      </c>
      <c r="Y425" t="str">
        <f t="shared" si="49"/>
        <v/>
      </c>
    </row>
    <row r="426" spans="1:25" x14ac:dyDescent="0.35">
      <c r="A426" t="s">
        <v>180</v>
      </c>
      <c r="B426" t="s">
        <v>469</v>
      </c>
      <c r="C426" t="s">
        <v>696</v>
      </c>
      <c r="D426" t="s">
        <v>118</v>
      </c>
      <c r="E426" t="s">
        <v>117</v>
      </c>
      <c r="F426">
        <v>12005</v>
      </c>
      <c r="G426" s="145">
        <v>0.32679999999999998</v>
      </c>
      <c r="H426">
        <v>32.68</v>
      </c>
      <c r="K426" t="s">
        <v>180</v>
      </c>
      <c r="L426" t="s">
        <v>469</v>
      </c>
      <c r="M426" t="s">
        <v>696</v>
      </c>
      <c r="N426" t="s">
        <v>118</v>
      </c>
      <c r="O426">
        <v>12005</v>
      </c>
      <c r="P426" s="150">
        <v>0.32679999999999998</v>
      </c>
      <c r="Q426">
        <v>32.68</v>
      </c>
      <c r="S426" t="str">
        <f t="shared" si="43"/>
        <v/>
      </c>
      <c r="T426" t="str">
        <f t="shared" si="44"/>
        <v/>
      </c>
      <c r="U426" t="str">
        <f t="shared" si="45"/>
        <v/>
      </c>
      <c r="V426" t="str">
        <f t="shared" si="46"/>
        <v/>
      </c>
      <c r="W426" t="str">
        <f t="shared" si="47"/>
        <v/>
      </c>
      <c r="X426" t="str">
        <f t="shared" si="48"/>
        <v/>
      </c>
      <c r="Y426" t="str">
        <f t="shared" si="49"/>
        <v/>
      </c>
    </row>
    <row r="427" spans="1:25" x14ac:dyDescent="0.35">
      <c r="A427" t="s">
        <v>180</v>
      </c>
      <c r="B427" t="s">
        <v>292</v>
      </c>
      <c r="C427" t="s">
        <v>697</v>
      </c>
      <c r="F427">
        <v>1425</v>
      </c>
      <c r="G427" s="145">
        <v>3.1800000000000002E-2</v>
      </c>
      <c r="H427">
        <v>3.18</v>
      </c>
      <c r="K427" t="s">
        <v>180</v>
      </c>
      <c r="L427" t="s">
        <v>292</v>
      </c>
      <c r="M427" t="s">
        <v>697</v>
      </c>
      <c r="O427">
        <v>1425</v>
      </c>
      <c r="P427" s="150">
        <v>3.1800000000000002E-2</v>
      </c>
      <c r="Q427">
        <v>3.18</v>
      </c>
      <c r="S427" t="str">
        <f t="shared" si="43"/>
        <v/>
      </c>
      <c r="T427" t="str">
        <f t="shared" si="44"/>
        <v/>
      </c>
      <c r="U427" t="str">
        <f t="shared" si="45"/>
        <v/>
      </c>
      <c r="V427" t="str">
        <f t="shared" si="46"/>
        <v/>
      </c>
      <c r="W427" t="str">
        <f t="shared" si="47"/>
        <v/>
      </c>
      <c r="X427" t="str">
        <f t="shared" si="48"/>
        <v/>
      </c>
      <c r="Y427" t="str">
        <f t="shared" si="49"/>
        <v/>
      </c>
    </row>
    <row r="428" spans="1:25" x14ac:dyDescent="0.35">
      <c r="A428" t="s">
        <v>180</v>
      </c>
      <c r="B428" t="s">
        <v>667</v>
      </c>
      <c r="C428" t="s">
        <v>698</v>
      </c>
      <c r="F428">
        <v>1340</v>
      </c>
      <c r="G428" s="145">
        <v>3.0200000000000001E-2</v>
      </c>
      <c r="H428">
        <v>3.02</v>
      </c>
      <c r="K428" t="s">
        <v>180</v>
      </c>
      <c r="L428" t="s">
        <v>667</v>
      </c>
      <c r="M428" t="s">
        <v>698</v>
      </c>
      <c r="O428">
        <v>1340</v>
      </c>
      <c r="P428" s="150">
        <v>3.0200000000000001E-2</v>
      </c>
      <c r="Q428">
        <v>3.02</v>
      </c>
      <c r="S428" t="str">
        <f t="shared" si="43"/>
        <v/>
      </c>
      <c r="T428" t="str">
        <f t="shared" si="44"/>
        <v/>
      </c>
      <c r="U428" t="str">
        <f t="shared" si="45"/>
        <v/>
      </c>
      <c r="V428" t="str">
        <f t="shared" si="46"/>
        <v/>
      </c>
      <c r="W428" t="str">
        <f t="shared" si="47"/>
        <v/>
      </c>
      <c r="X428" t="str">
        <f t="shared" si="48"/>
        <v/>
      </c>
      <c r="Y428" t="str">
        <f t="shared" si="49"/>
        <v/>
      </c>
    </row>
    <row r="429" spans="1:25" x14ac:dyDescent="0.35">
      <c r="A429" t="s">
        <v>180</v>
      </c>
      <c r="B429" t="s">
        <v>469</v>
      </c>
      <c r="C429" t="s">
        <v>699</v>
      </c>
      <c r="D429" t="s">
        <v>103</v>
      </c>
      <c r="E429" t="s">
        <v>138</v>
      </c>
      <c r="F429">
        <v>2781</v>
      </c>
      <c r="G429" s="145">
        <v>7.5700000000000003E-2</v>
      </c>
      <c r="H429">
        <v>7.57</v>
      </c>
      <c r="K429" t="s">
        <v>180</v>
      </c>
      <c r="L429" t="s">
        <v>469</v>
      </c>
      <c r="M429" t="s">
        <v>699</v>
      </c>
      <c r="N429" t="s">
        <v>103</v>
      </c>
      <c r="O429">
        <v>2781</v>
      </c>
      <c r="P429" s="150">
        <v>7.5700000000000003E-2</v>
      </c>
      <c r="Q429">
        <v>7.57</v>
      </c>
      <c r="R429" t="s">
        <v>187</v>
      </c>
      <c r="S429" t="str">
        <f t="shared" si="43"/>
        <v/>
      </c>
      <c r="T429" t="str">
        <f t="shared" si="44"/>
        <v/>
      </c>
      <c r="U429" t="str">
        <f t="shared" si="45"/>
        <v/>
      </c>
      <c r="V429" t="str">
        <f t="shared" si="46"/>
        <v/>
      </c>
      <c r="W429" t="str">
        <f t="shared" si="47"/>
        <v/>
      </c>
      <c r="X429" t="str">
        <f t="shared" si="48"/>
        <v/>
      </c>
      <c r="Y429" t="str">
        <f t="shared" si="49"/>
        <v/>
      </c>
    </row>
    <row r="430" spans="1:25" x14ac:dyDescent="0.35">
      <c r="A430" t="s">
        <v>180</v>
      </c>
      <c r="B430" t="s">
        <v>286</v>
      </c>
      <c r="C430" t="s">
        <v>700</v>
      </c>
      <c r="D430" t="s">
        <v>103</v>
      </c>
      <c r="E430" t="s">
        <v>138</v>
      </c>
      <c r="F430">
        <v>2040</v>
      </c>
      <c r="G430" s="145">
        <v>5.3400000000000003E-2</v>
      </c>
      <c r="H430">
        <v>5.34</v>
      </c>
      <c r="K430" t="s">
        <v>180</v>
      </c>
      <c r="L430" t="s">
        <v>286</v>
      </c>
      <c r="M430" t="s">
        <v>700</v>
      </c>
      <c r="N430" t="s">
        <v>103</v>
      </c>
      <c r="O430">
        <v>2040</v>
      </c>
      <c r="P430" s="150">
        <v>5.3400000000000003E-2</v>
      </c>
      <c r="Q430">
        <v>5.34</v>
      </c>
      <c r="S430" t="str">
        <f t="shared" si="43"/>
        <v/>
      </c>
      <c r="T430" t="str">
        <f t="shared" si="44"/>
        <v/>
      </c>
      <c r="U430" t="str">
        <f t="shared" si="45"/>
        <v/>
      </c>
      <c r="V430" t="str">
        <f t="shared" si="46"/>
        <v/>
      </c>
      <c r="W430" t="str">
        <f t="shared" si="47"/>
        <v/>
      </c>
      <c r="X430" t="str">
        <f t="shared" si="48"/>
        <v/>
      </c>
      <c r="Y430" t="str">
        <f t="shared" si="49"/>
        <v/>
      </c>
    </row>
    <row r="431" spans="1:25" x14ac:dyDescent="0.35">
      <c r="A431" t="s">
        <v>180</v>
      </c>
      <c r="B431" t="s">
        <v>274</v>
      </c>
      <c r="C431" t="s">
        <v>701</v>
      </c>
      <c r="F431">
        <v>878</v>
      </c>
      <c r="G431" s="145">
        <v>2.0899999999999998E-2</v>
      </c>
      <c r="H431">
        <v>2.09</v>
      </c>
      <c r="K431" t="s">
        <v>180</v>
      </c>
      <c r="L431" t="s">
        <v>274</v>
      </c>
      <c r="M431" t="s">
        <v>701</v>
      </c>
      <c r="O431">
        <v>878</v>
      </c>
      <c r="P431" s="150">
        <v>2.0899999999999998E-2</v>
      </c>
      <c r="Q431">
        <v>2.09</v>
      </c>
      <c r="S431" t="str">
        <f t="shared" si="43"/>
        <v/>
      </c>
      <c r="T431" t="str">
        <f t="shared" si="44"/>
        <v/>
      </c>
      <c r="U431" t="str">
        <f t="shared" si="45"/>
        <v/>
      </c>
      <c r="V431" t="str">
        <f t="shared" si="46"/>
        <v/>
      </c>
      <c r="W431" t="str">
        <f t="shared" si="47"/>
        <v/>
      </c>
      <c r="X431" t="str">
        <f t="shared" si="48"/>
        <v/>
      </c>
      <c r="Y431" t="str">
        <f t="shared" si="49"/>
        <v/>
      </c>
    </row>
    <row r="432" spans="1:25" x14ac:dyDescent="0.35">
      <c r="A432" t="s">
        <v>180</v>
      </c>
      <c r="B432" t="s">
        <v>342</v>
      </c>
      <c r="C432" t="s">
        <v>702</v>
      </c>
      <c r="F432">
        <v>1969</v>
      </c>
      <c r="G432" s="145">
        <v>4.8599999999999997E-2</v>
      </c>
      <c r="H432">
        <v>4.8600000000000003</v>
      </c>
      <c r="K432" t="s">
        <v>180</v>
      </c>
      <c r="L432" t="s">
        <v>342</v>
      </c>
      <c r="M432" t="s">
        <v>702</v>
      </c>
      <c r="O432">
        <v>1969</v>
      </c>
      <c r="P432" s="150">
        <v>4.8599999999999997E-2</v>
      </c>
      <c r="Q432">
        <v>4.8600000000000003</v>
      </c>
      <c r="S432" t="str">
        <f t="shared" si="43"/>
        <v/>
      </c>
      <c r="T432" t="str">
        <f t="shared" si="44"/>
        <v/>
      </c>
      <c r="U432" t="str">
        <f t="shared" si="45"/>
        <v/>
      </c>
      <c r="V432" t="str">
        <f t="shared" si="46"/>
        <v/>
      </c>
      <c r="W432" t="str">
        <f t="shared" si="47"/>
        <v/>
      </c>
      <c r="X432" t="str">
        <f t="shared" si="48"/>
        <v/>
      </c>
      <c r="Y432" t="str">
        <f t="shared" si="49"/>
        <v/>
      </c>
    </row>
    <row r="433" spans="1:25" x14ac:dyDescent="0.35">
      <c r="A433" t="s">
        <v>180</v>
      </c>
      <c r="B433" t="s">
        <v>440</v>
      </c>
      <c r="C433" t="s">
        <v>703</v>
      </c>
      <c r="D433" t="s">
        <v>147</v>
      </c>
      <c r="E433" t="s">
        <v>147</v>
      </c>
      <c r="F433">
        <v>967</v>
      </c>
      <c r="G433" s="145">
        <v>2.7900000000000001E-2</v>
      </c>
      <c r="H433">
        <v>2.79</v>
      </c>
      <c r="K433" t="s">
        <v>180</v>
      </c>
      <c r="L433" t="s">
        <v>440</v>
      </c>
      <c r="M433" t="s">
        <v>703</v>
      </c>
      <c r="N433" t="s">
        <v>147</v>
      </c>
      <c r="O433">
        <v>967</v>
      </c>
      <c r="P433" s="150">
        <v>2.7900000000000001E-2</v>
      </c>
      <c r="Q433">
        <v>2.79</v>
      </c>
      <c r="S433" t="str">
        <f t="shared" si="43"/>
        <v/>
      </c>
      <c r="T433" t="str">
        <f t="shared" si="44"/>
        <v/>
      </c>
      <c r="U433" t="str">
        <f t="shared" si="45"/>
        <v/>
      </c>
      <c r="V433" t="str">
        <f t="shared" si="46"/>
        <v/>
      </c>
      <c r="W433" t="str">
        <f t="shared" si="47"/>
        <v/>
      </c>
      <c r="X433" t="str">
        <f t="shared" si="48"/>
        <v/>
      </c>
      <c r="Y433" t="str">
        <f t="shared" si="49"/>
        <v/>
      </c>
    </row>
    <row r="434" spans="1:25" x14ac:dyDescent="0.35">
      <c r="A434" t="s">
        <v>175</v>
      </c>
      <c r="B434" t="s">
        <v>227</v>
      </c>
      <c r="C434" t="s">
        <v>704</v>
      </c>
      <c r="D434" s="148"/>
      <c r="F434">
        <v>7915</v>
      </c>
      <c r="G434" s="145">
        <v>1.7299999999999999E-2</v>
      </c>
      <c r="H434">
        <v>1.73</v>
      </c>
      <c r="K434" t="s">
        <v>175</v>
      </c>
      <c r="L434" t="s">
        <v>227</v>
      </c>
      <c r="M434" t="s">
        <v>704</v>
      </c>
      <c r="N434" t="s">
        <v>98</v>
      </c>
      <c r="O434">
        <v>7915</v>
      </c>
      <c r="P434" s="150">
        <v>1.7299999999999999E-2</v>
      </c>
      <c r="Q434">
        <v>1.73</v>
      </c>
      <c r="S434" t="str">
        <f t="shared" si="43"/>
        <v/>
      </c>
      <c r="T434" t="str">
        <f t="shared" si="44"/>
        <v/>
      </c>
      <c r="U434" t="str">
        <f t="shared" si="45"/>
        <v/>
      </c>
      <c r="V434" t="str">
        <f t="shared" si="46"/>
        <v>error</v>
      </c>
      <c r="W434" t="str">
        <f t="shared" si="47"/>
        <v/>
      </c>
      <c r="X434" t="str">
        <f t="shared" si="48"/>
        <v/>
      </c>
      <c r="Y434" t="str">
        <f t="shared" si="49"/>
        <v/>
      </c>
    </row>
    <row r="435" spans="1:25" x14ac:dyDescent="0.35">
      <c r="A435" t="s">
        <v>175</v>
      </c>
      <c r="B435" t="s">
        <v>178</v>
      </c>
      <c r="C435" t="s">
        <v>705</v>
      </c>
      <c r="D435" s="148"/>
      <c r="F435">
        <v>2177</v>
      </c>
      <c r="G435" s="145">
        <v>5.1999999999999998E-3</v>
      </c>
      <c r="H435">
        <v>0.52</v>
      </c>
      <c r="K435" t="s">
        <v>175</v>
      </c>
      <c r="L435" t="s">
        <v>178</v>
      </c>
      <c r="M435" t="s">
        <v>705</v>
      </c>
      <c r="N435" t="s">
        <v>92</v>
      </c>
      <c r="O435">
        <v>2177</v>
      </c>
      <c r="P435" s="150">
        <v>5.1999999999999998E-3</v>
      </c>
      <c r="Q435">
        <v>0.52</v>
      </c>
      <c r="S435" t="str">
        <f t="shared" si="43"/>
        <v/>
      </c>
      <c r="T435" t="str">
        <f t="shared" si="44"/>
        <v/>
      </c>
      <c r="U435" t="str">
        <f t="shared" si="45"/>
        <v/>
      </c>
      <c r="V435" t="str">
        <f t="shared" si="46"/>
        <v>error</v>
      </c>
      <c r="W435" t="str">
        <f t="shared" si="47"/>
        <v/>
      </c>
      <c r="X435" t="str">
        <f t="shared" si="48"/>
        <v/>
      </c>
      <c r="Y435" t="str">
        <f t="shared" si="49"/>
        <v/>
      </c>
    </row>
    <row r="436" spans="1:25" x14ac:dyDescent="0.35">
      <c r="A436" t="s">
        <v>175</v>
      </c>
      <c r="B436" t="s">
        <v>178</v>
      </c>
      <c r="C436" t="s">
        <v>706</v>
      </c>
      <c r="D436" t="s">
        <v>102</v>
      </c>
      <c r="E436" t="s">
        <v>102</v>
      </c>
      <c r="F436">
        <v>106</v>
      </c>
      <c r="G436" s="145">
        <v>2.9999999999999997E-4</v>
      </c>
      <c r="H436">
        <v>0.03</v>
      </c>
      <c r="K436" t="s">
        <v>175</v>
      </c>
      <c r="L436" t="s">
        <v>178</v>
      </c>
      <c r="M436" t="s">
        <v>706</v>
      </c>
      <c r="N436" t="s">
        <v>102</v>
      </c>
      <c r="O436">
        <v>106</v>
      </c>
      <c r="P436" s="150">
        <v>2.9999999999999997E-4</v>
      </c>
      <c r="Q436">
        <v>0.03</v>
      </c>
      <c r="S436" t="str">
        <f t="shared" si="43"/>
        <v/>
      </c>
      <c r="T436" t="str">
        <f t="shared" si="44"/>
        <v/>
      </c>
      <c r="U436" t="str">
        <f t="shared" si="45"/>
        <v/>
      </c>
      <c r="V436" t="str">
        <f t="shared" si="46"/>
        <v/>
      </c>
      <c r="W436" t="str">
        <f t="shared" si="47"/>
        <v/>
      </c>
      <c r="X436" t="str">
        <f t="shared" si="48"/>
        <v/>
      </c>
      <c r="Y436" t="str">
        <f t="shared" si="49"/>
        <v/>
      </c>
    </row>
    <row r="437" spans="1:25" x14ac:dyDescent="0.35">
      <c r="A437" t="s">
        <v>175</v>
      </c>
      <c r="B437" t="s">
        <v>178</v>
      </c>
      <c r="C437" t="s">
        <v>707</v>
      </c>
      <c r="D437" t="s">
        <v>86</v>
      </c>
      <c r="E437" t="s">
        <v>86</v>
      </c>
      <c r="F437">
        <v>9838</v>
      </c>
      <c r="G437" s="145">
        <v>2.35E-2</v>
      </c>
      <c r="H437">
        <v>2.35</v>
      </c>
      <c r="K437" t="s">
        <v>175</v>
      </c>
      <c r="L437" t="s">
        <v>178</v>
      </c>
      <c r="M437" t="s">
        <v>707</v>
      </c>
      <c r="N437" t="s">
        <v>86</v>
      </c>
      <c r="O437">
        <v>9838</v>
      </c>
      <c r="P437" s="150">
        <v>2.35E-2</v>
      </c>
      <c r="Q437">
        <v>2.35</v>
      </c>
      <c r="S437" t="str">
        <f t="shared" si="43"/>
        <v/>
      </c>
      <c r="T437" t="str">
        <f t="shared" si="44"/>
        <v/>
      </c>
      <c r="U437" t="str">
        <f t="shared" si="45"/>
        <v/>
      </c>
      <c r="V437" t="str">
        <f t="shared" si="46"/>
        <v/>
      </c>
      <c r="W437" t="str">
        <f t="shared" si="47"/>
        <v/>
      </c>
      <c r="X437" t="str">
        <f t="shared" si="48"/>
        <v/>
      </c>
      <c r="Y437" t="str">
        <f t="shared" si="49"/>
        <v/>
      </c>
    </row>
    <row r="438" spans="1:25" x14ac:dyDescent="0.35">
      <c r="A438" t="s">
        <v>180</v>
      </c>
      <c r="B438" t="s">
        <v>235</v>
      </c>
      <c r="C438" t="s">
        <v>708</v>
      </c>
      <c r="F438">
        <v>1702</v>
      </c>
      <c r="G438" s="145">
        <v>4.1000000000000002E-2</v>
      </c>
      <c r="H438">
        <v>4.0999999999999996</v>
      </c>
      <c r="K438" t="s">
        <v>180</v>
      </c>
      <c r="L438" t="s">
        <v>235</v>
      </c>
      <c r="M438" t="s">
        <v>708</v>
      </c>
      <c r="O438">
        <v>1702</v>
      </c>
      <c r="P438" s="150">
        <v>4.1000000000000002E-2</v>
      </c>
      <c r="Q438">
        <v>4.0999999999999996</v>
      </c>
      <c r="S438" t="str">
        <f t="shared" si="43"/>
        <v/>
      </c>
      <c r="T438" t="str">
        <f t="shared" si="44"/>
        <v/>
      </c>
      <c r="U438" t="str">
        <f t="shared" si="45"/>
        <v/>
      </c>
      <c r="V438" t="str">
        <f t="shared" si="46"/>
        <v/>
      </c>
      <c r="W438" t="str">
        <f t="shared" si="47"/>
        <v/>
      </c>
      <c r="X438" t="str">
        <f t="shared" si="48"/>
        <v/>
      </c>
      <c r="Y438" t="str">
        <f t="shared" si="49"/>
        <v/>
      </c>
    </row>
    <row r="439" spans="1:25" x14ac:dyDescent="0.35">
      <c r="A439" t="s">
        <v>180</v>
      </c>
      <c r="B439" t="s">
        <v>219</v>
      </c>
      <c r="C439" t="s">
        <v>709</v>
      </c>
      <c r="F439">
        <v>2212</v>
      </c>
      <c r="G439" s="145">
        <v>4.4600000000000001E-2</v>
      </c>
      <c r="H439">
        <v>4.46</v>
      </c>
      <c r="K439" t="s">
        <v>180</v>
      </c>
      <c r="L439" t="s">
        <v>219</v>
      </c>
      <c r="M439" t="s">
        <v>709</v>
      </c>
      <c r="O439">
        <v>2212</v>
      </c>
      <c r="P439" s="150">
        <v>4.4600000000000001E-2</v>
      </c>
      <c r="Q439">
        <v>4.46</v>
      </c>
      <c r="S439" t="str">
        <f t="shared" si="43"/>
        <v/>
      </c>
      <c r="T439" t="str">
        <f t="shared" si="44"/>
        <v/>
      </c>
      <c r="U439" t="str">
        <f t="shared" si="45"/>
        <v/>
      </c>
      <c r="V439" t="str">
        <f t="shared" si="46"/>
        <v/>
      </c>
      <c r="W439" t="str">
        <f t="shared" si="47"/>
        <v/>
      </c>
      <c r="X439" t="str">
        <f t="shared" si="48"/>
        <v/>
      </c>
      <c r="Y439" t="str">
        <f t="shared" si="49"/>
        <v/>
      </c>
    </row>
    <row r="440" spans="1:25" x14ac:dyDescent="0.35">
      <c r="A440" t="s">
        <v>180</v>
      </c>
      <c r="B440" t="s">
        <v>196</v>
      </c>
      <c r="C440" t="s">
        <v>710</v>
      </c>
      <c r="D440" t="s">
        <v>97</v>
      </c>
      <c r="E440" t="s">
        <v>96</v>
      </c>
      <c r="F440">
        <v>1080</v>
      </c>
      <c r="G440" s="145">
        <v>2.5100000000000001E-2</v>
      </c>
      <c r="H440">
        <v>2.5099999999999998</v>
      </c>
      <c r="K440" t="s">
        <v>180</v>
      </c>
      <c r="L440" t="s">
        <v>196</v>
      </c>
      <c r="M440" t="s">
        <v>710</v>
      </c>
      <c r="N440" t="s">
        <v>97</v>
      </c>
      <c r="O440">
        <v>1080</v>
      </c>
      <c r="P440" s="150">
        <v>2.5100000000000001E-2</v>
      </c>
      <c r="Q440">
        <v>2.5099999999999998</v>
      </c>
      <c r="S440" t="str">
        <f t="shared" si="43"/>
        <v/>
      </c>
      <c r="T440" t="str">
        <f t="shared" si="44"/>
        <v/>
      </c>
      <c r="U440" t="str">
        <f t="shared" si="45"/>
        <v/>
      </c>
      <c r="V440" t="str">
        <f t="shared" si="46"/>
        <v/>
      </c>
      <c r="W440" t="str">
        <f t="shared" si="47"/>
        <v/>
      </c>
      <c r="X440" t="str">
        <f t="shared" si="48"/>
        <v/>
      </c>
      <c r="Y440" t="str">
        <f t="shared" si="49"/>
        <v/>
      </c>
    </row>
    <row r="441" spans="1:25" x14ac:dyDescent="0.35">
      <c r="A441" t="s">
        <v>175</v>
      </c>
      <c r="B441" t="s">
        <v>227</v>
      </c>
      <c r="C441" t="s">
        <v>711</v>
      </c>
      <c r="D441" t="s">
        <v>107</v>
      </c>
      <c r="E441" t="s">
        <v>106</v>
      </c>
      <c r="F441">
        <v>3029</v>
      </c>
      <c r="G441" s="145">
        <v>6.6E-3</v>
      </c>
      <c r="H441">
        <v>0.66</v>
      </c>
      <c r="K441" t="s">
        <v>175</v>
      </c>
      <c r="L441" t="s">
        <v>227</v>
      </c>
      <c r="M441" t="s">
        <v>711</v>
      </c>
      <c r="N441" t="s">
        <v>107</v>
      </c>
      <c r="O441">
        <v>3029</v>
      </c>
      <c r="P441" s="150">
        <v>6.6E-3</v>
      </c>
      <c r="Q441">
        <v>0.66</v>
      </c>
      <c r="S441" t="str">
        <f t="shared" si="43"/>
        <v/>
      </c>
      <c r="T441" t="str">
        <f t="shared" si="44"/>
        <v/>
      </c>
      <c r="U441" t="str">
        <f t="shared" si="45"/>
        <v/>
      </c>
      <c r="V441" t="str">
        <f t="shared" si="46"/>
        <v/>
      </c>
      <c r="W441" t="str">
        <f t="shared" si="47"/>
        <v/>
      </c>
      <c r="X441" t="str">
        <f t="shared" si="48"/>
        <v/>
      </c>
      <c r="Y441" t="str">
        <f t="shared" si="49"/>
        <v/>
      </c>
    </row>
    <row r="442" spans="1:25" x14ac:dyDescent="0.35">
      <c r="A442" t="s">
        <v>175</v>
      </c>
      <c r="B442" t="s">
        <v>178</v>
      </c>
      <c r="C442" t="s">
        <v>712</v>
      </c>
      <c r="D442" t="s">
        <v>91</v>
      </c>
      <c r="E442" t="s">
        <v>90</v>
      </c>
      <c r="F442">
        <v>151315</v>
      </c>
      <c r="G442" s="145">
        <v>0.36149999999999999</v>
      </c>
      <c r="H442">
        <v>36.15</v>
      </c>
      <c r="I442" t="s">
        <v>187</v>
      </c>
      <c r="K442" t="s">
        <v>175</v>
      </c>
      <c r="L442" t="s">
        <v>178</v>
      </c>
      <c r="M442" t="s">
        <v>712</v>
      </c>
      <c r="N442" t="s">
        <v>91</v>
      </c>
      <c r="O442">
        <v>151315</v>
      </c>
      <c r="P442" s="150">
        <v>0.36149999999999999</v>
      </c>
      <c r="Q442">
        <v>36.15</v>
      </c>
      <c r="S442" t="str">
        <f t="shared" si="43"/>
        <v/>
      </c>
      <c r="T442" t="str">
        <f t="shared" si="44"/>
        <v/>
      </c>
      <c r="U442" t="str">
        <f t="shared" si="45"/>
        <v/>
      </c>
      <c r="V442" t="str">
        <f t="shared" si="46"/>
        <v/>
      </c>
      <c r="W442" t="str">
        <f t="shared" si="47"/>
        <v/>
      </c>
      <c r="X442" t="str">
        <f t="shared" si="48"/>
        <v/>
      </c>
      <c r="Y442" t="str">
        <f t="shared" si="49"/>
        <v/>
      </c>
    </row>
    <row r="443" spans="1:25" x14ac:dyDescent="0.35">
      <c r="A443" t="s">
        <v>175</v>
      </c>
      <c r="B443" t="s">
        <v>210</v>
      </c>
      <c r="C443" t="s">
        <v>713</v>
      </c>
      <c r="F443">
        <v>73</v>
      </c>
      <c r="G443" s="145">
        <v>2.0000000000000001E-4</v>
      </c>
      <c r="H443">
        <v>0.02</v>
      </c>
      <c r="K443" t="s">
        <v>175</v>
      </c>
      <c r="L443" t="s">
        <v>210</v>
      </c>
      <c r="M443" t="s">
        <v>713</v>
      </c>
      <c r="O443">
        <v>73</v>
      </c>
      <c r="P443" s="150">
        <v>2.0000000000000001E-4</v>
      </c>
      <c r="Q443">
        <v>0.02</v>
      </c>
      <c r="S443" t="str">
        <f t="shared" si="43"/>
        <v/>
      </c>
      <c r="T443" t="str">
        <f t="shared" si="44"/>
        <v/>
      </c>
      <c r="U443" t="str">
        <f t="shared" si="45"/>
        <v/>
      </c>
      <c r="V443" t="str">
        <f t="shared" si="46"/>
        <v/>
      </c>
      <c r="W443" t="str">
        <f t="shared" si="47"/>
        <v/>
      </c>
      <c r="X443" t="str">
        <f t="shared" si="48"/>
        <v/>
      </c>
      <c r="Y443" t="str">
        <f t="shared" si="49"/>
        <v/>
      </c>
    </row>
    <row r="444" spans="1:25" x14ac:dyDescent="0.35">
      <c r="A444" t="s">
        <v>175</v>
      </c>
      <c r="B444" t="s">
        <v>176</v>
      </c>
      <c r="C444" t="s">
        <v>714</v>
      </c>
      <c r="D444" s="148"/>
      <c r="F444">
        <v>63</v>
      </c>
      <c r="G444" s="145">
        <v>1E-4</v>
      </c>
      <c r="H444">
        <v>0.01</v>
      </c>
      <c r="K444" t="s">
        <v>175</v>
      </c>
      <c r="L444" t="s">
        <v>176</v>
      </c>
      <c r="M444" t="s">
        <v>714</v>
      </c>
      <c r="N444" t="s">
        <v>98</v>
      </c>
      <c r="O444">
        <v>63</v>
      </c>
      <c r="P444" s="150">
        <v>1E-4</v>
      </c>
      <c r="Q444">
        <v>0.01</v>
      </c>
      <c r="S444" t="str">
        <f t="shared" si="43"/>
        <v/>
      </c>
      <c r="T444" t="str">
        <f t="shared" si="44"/>
        <v/>
      </c>
      <c r="U444" t="str">
        <f t="shared" si="45"/>
        <v/>
      </c>
      <c r="V444" t="str">
        <f t="shared" si="46"/>
        <v>error</v>
      </c>
      <c r="W444" t="str">
        <f t="shared" si="47"/>
        <v/>
      </c>
      <c r="X444" t="str">
        <f t="shared" si="48"/>
        <v/>
      </c>
      <c r="Y444" t="str">
        <f t="shared" si="49"/>
        <v/>
      </c>
    </row>
    <row r="445" spans="1:25" x14ac:dyDescent="0.35">
      <c r="A445" t="s">
        <v>175</v>
      </c>
      <c r="B445" t="s">
        <v>178</v>
      </c>
      <c r="C445" t="s">
        <v>715</v>
      </c>
      <c r="D445" t="s">
        <v>107</v>
      </c>
      <c r="E445" t="s">
        <v>106</v>
      </c>
      <c r="F445">
        <v>4839</v>
      </c>
      <c r="G445" s="145">
        <v>1.1599999999999999E-2</v>
      </c>
      <c r="H445">
        <v>1.1599999999999999</v>
      </c>
      <c r="K445" t="s">
        <v>175</v>
      </c>
      <c r="L445" t="s">
        <v>178</v>
      </c>
      <c r="M445" t="s">
        <v>715</v>
      </c>
      <c r="N445" t="s">
        <v>107</v>
      </c>
      <c r="O445">
        <v>4839</v>
      </c>
      <c r="P445" s="150">
        <v>1.1599999999999999E-2</v>
      </c>
      <c r="Q445">
        <v>1.1599999999999999</v>
      </c>
      <c r="S445" t="str">
        <f t="shared" si="43"/>
        <v/>
      </c>
      <c r="T445" t="str">
        <f t="shared" si="44"/>
        <v/>
      </c>
      <c r="U445" t="str">
        <f t="shared" si="45"/>
        <v/>
      </c>
      <c r="V445" t="str">
        <f t="shared" si="46"/>
        <v/>
      </c>
      <c r="W445" t="str">
        <f t="shared" si="47"/>
        <v/>
      </c>
      <c r="X445" t="str">
        <f t="shared" si="48"/>
        <v/>
      </c>
      <c r="Y445" t="str">
        <f t="shared" si="49"/>
        <v/>
      </c>
    </row>
    <row r="446" spans="1:25" x14ac:dyDescent="0.35">
      <c r="A446" t="s">
        <v>180</v>
      </c>
      <c r="B446" t="s">
        <v>219</v>
      </c>
      <c r="C446" t="s">
        <v>716</v>
      </c>
      <c r="F446">
        <v>385</v>
      </c>
      <c r="G446" s="145">
        <v>7.7999999999999996E-3</v>
      </c>
      <c r="H446">
        <v>0.78</v>
      </c>
      <c r="K446" t="s">
        <v>180</v>
      </c>
      <c r="L446" t="s">
        <v>219</v>
      </c>
      <c r="M446" t="s">
        <v>716</v>
      </c>
      <c r="O446">
        <v>385</v>
      </c>
      <c r="P446" s="150">
        <v>7.7999999999999996E-3</v>
      </c>
      <c r="Q446">
        <v>0.78</v>
      </c>
      <c r="S446" t="str">
        <f t="shared" si="43"/>
        <v/>
      </c>
      <c r="T446" t="str">
        <f t="shared" si="44"/>
        <v/>
      </c>
      <c r="U446" t="str">
        <f t="shared" si="45"/>
        <v/>
      </c>
      <c r="V446" t="str">
        <f t="shared" si="46"/>
        <v/>
      </c>
      <c r="W446" t="str">
        <f t="shared" si="47"/>
        <v/>
      </c>
      <c r="X446" t="str">
        <f t="shared" si="48"/>
        <v/>
      </c>
      <c r="Y446" t="str">
        <f t="shared" si="49"/>
        <v/>
      </c>
    </row>
    <row r="447" spans="1:25" x14ac:dyDescent="0.35">
      <c r="A447" t="s">
        <v>175</v>
      </c>
      <c r="B447" t="s">
        <v>210</v>
      </c>
      <c r="C447" t="s">
        <v>717</v>
      </c>
      <c r="D447" t="s">
        <v>128</v>
      </c>
      <c r="E447" t="s">
        <v>127</v>
      </c>
      <c r="F447">
        <v>65</v>
      </c>
      <c r="G447" s="145">
        <v>1E-4</v>
      </c>
      <c r="H447">
        <v>0.01</v>
      </c>
      <c r="K447" t="s">
        <v>175</v>
      </c>
      <c r="L447" t="s">
        <v>210</v>
      </c>
      <c r="M447" t="s">
        <v>717</v>
      </c>
      <c r="N447" t="s">
        <v>128</v>
      </c>
      <c r="O447">
        <v>65</v>
      </c>
      <c r="P447" s="150">
        <v>1E-4</v>
      </c>
      <c r="Q447">
        <v>0.01</v>
      </c>
      <c r="S447" t="str">
        <f t="shared" si="43"/>
        <v/>
      </c>
      <c r="T447" t="str">
        <f t="shared" si="44"/>
        <v/>
      </c>
      <c r="U447" t="str">
        <f t="shared" si="45"/>
        <v/>
      </c>
      <c r="V447" t="str">
        <f t="shared" si="46"/>
        <v/>
      </c>
      <c r="W447" t="str">
        <f t="shared" si="47"/>
        <v/>
      </c>
      <c r="X447" t="str">
        <f t="shared" si="48"/>
        <v/>
      </c>
      <c r="Y447" t="str">
        <f t="shared" si="49"/>
        <v/>
      </c>
    </row>
    <row r="448" spans="1:25" x14ac:dyDescent="0.35">
      <c r="A448" t="s">
        <v>180</v>
      </c>
      <c r="B448" t="s">
        <v>329</v>
      </c>
      <c r="C448" t="s">
        <v>718</v>
      </c>
      <c r="D448" t="s">
        <v>103</v>
      </c>
      <c r="E448" t="s">
        <v>138</v>
      </c>
      <c r="F448">
        <v>3811</v>
      </c>
      <c r="G448" s="145">
        <v>8.6699999999999999E-2</v>
      </c>
      <c r="H448">
        <v>8.67</v>
      </c>
      <c r="K448" t="s">
        <v>180</v>
      </c>
      <c r="L448" t="s">
        <v>329</v>
      </c>
      <c r="M448" t="s">
        <v>718</v>
      </c>
      <c r="N448" t="s">
        <v>103</v>
      </c>
      <c r="O448">
        <v>3811</v>
      </c>
      <c r="P448" s="150">
        <v>8.6699999999999999E-2</v>
      </c>
      <c r="Q448">
        <v>8.67</v>
      </c>
      <c r="S448" t="str">
        <f t="shared" si="43"/>
        <v/>
      </c>
      <c r="T448" t="str">
        <f t="shared" si="44"/>
        <v/>
      </c>
      <c r="U448" t="str">
        <f t="shared" si="45"/>
        <v/>
      </c>
      <c r="V448" t="str">
        <f t="shared" si="46"/>
        <v/>
      </c>
      <c r="W448" t="str">
        <f t="shared" si="47"/>
        <v/>
      </c>
      <c r="X448" t="str">
        <f t="shared" si="48"/>
        <v/>
      </c>
      <c r="Y448" t="str">
        <f t="shared" si="49"/>
        <v/>
      </c>
    </row>
    <row r="449" spans="1:25" x14ac:dyDescent="0.35">
      <c r="A449" t="s">
        <v>175</v>
      </c>
      <c r="B449" t="s">
        <v>176</v>
      </c>
      <c r="C449" t="s">
        <v>719</v>
      </c>
      <c r="D449" t="s">
        <v>86</v>
      </c>
      <c r="E449" t="s">
        <v>86</v>
      </c>
      <c r="F449">
        <v>279</v>
      </c>
      <c r="G449" s="145">
        <v>5.9999999999999995E-4</v>
      </c>
      <c r="H449">
        <v>0.06</v>
      </c>
      <c r="K449" t="s">
        <v>175</v>
      </c>
      <c r="L449" t="s">
        <v>176</v>
      </c>
      <c r="M449" t="s">
        <v>719</v>
      </c>
      <c r="N449" t="s">
        <v>86</v>
      </c>
      <c r="O449">
        <v>279</v>
      </c>
      <c r="P449" s="150">
        <v>5.9999999999999995E-4</v>
      </c>
      <c r="Q449">
        <v>0.06</v>
      </c>
      <c r="S449" t="str">
        <f t="shared" si="43"/>
        <v/>
      </c>
      <c r="T449" t="str">
        <f t="shared" si="44"/>
        <v/>
      </c>
      <c r="U449" t="str">
        <f t="shared" si="45"/>
        <v/>
      </c>
      <c r="V449" t="str">
        <f t="shared" si="46"/>
        <v/>
      </c>
      <c r="W449" t="str">
        <f t="shared" si="47"/>
        <v/>
      </c>
      <c r="X449" t="str">
        <f t="shared" si="48"/>
        <v/>
      </c>
      <c r="Y449" t="str">
        <f t="shared" si="49"/>
        <v/>
      </c>
    </row>
    <row r="450" spans="1:25" x14ac:dyDescent="0.35">
      <c r="A450" t="s">
        <v>175</v>
      </c>
      <c r="B450" t="s">
        <v>214</v>
      </c>
      <c r="C450" t="s">
        <v>720</v>
      </c>
      <c r="D450" t="s">
        <v>147</v>
      </c>
      <c r="E450" t="s">
        <v>147</v>
      </c>
      <c r="F450">
        <v>1935</v>
      </c>
      <c r="G450" s="145">
        <v>4.4999999999999997E-3</v>
      </c>
      <c r="H450">
        <v>0.45</v>
      </c>
      <c r="K450" t="s">
        <v>175</v>
      </c>
      <c r="L450" t="s">
        <v>214</v>
      </c>
      <c r="M450" t="s">
        <v>720</v>
      </c>
      <c r="N450" t="s">
        <v>147</v>
      </c>
      <c r="O450">
        <v>1935</v>
      </c>
      <c r="P450" s="150">
        <v>4.4999999999999997E-3</v>
      </c>
      <c r="Q450">
        <v>0.45</v>
      </c>
      <c r="S450" t="str">
        <f t="shared" ref="S450:S513" si="50">IF(A450=K450,"","error")</f>
        <v/>
      </c>
      <c r="T450" t="str">
        <f t="shared" ref="T450:T513" si="51">IF(B450=L450,"","error")</f>
        <v/>
      </c>
      <c r="U450" t="str">
        <f t="shared" ref="U450:U513" si="52">IF(C450=M450,"","error")</f>
        <v/>
      </c>
      <c r="V450" t="str">
        <f t="shared" ref="V450:V513" si="53">IF(D450=N450,"","error")</f>
        <v/>
      </c>
      <c r="W450" t="str">
        <f t="shared" si="47"/>
        <v/>
      </c>
      <c r="X450" t="str">
        <f t="shared" si="48"/>
        <v/>
      </c>
      <c r="Y450" t="str">
        <f t="shared" si="49"/>
        <v/>
      </c>
    </row>
    <row r="451" spans="1:25" x14ac:dyDescent="0.35">
      <c r="A451" t="s">
        <v>180</v>
      </c>
      <c r="B451" t="s">
        <v>543</v>
      </c>
      <c r="C451" t="s">
        <v>721</v>
      </c>
      <c r="D451" t="s">
        <v>118</v>
      </c>
      <c r="E451" t="s">
        <v>117</v>
      </c>
      <c r="F451">
        <v>6083</v>
      </c>
      <c r="G451" s="145">
        <v>0.16289999999999999</v>
      </c>
      <c r="H451">
        <v>16.29</v>
      </c>
      <c r="K451" t="s">
        <v>180</v>
      </c>
      <c r="L451" t="s">
        <v>543</v>
      </c>
      <c r="M451" t="s">
        <v>721</v>
      </c>
      <c r="N451" t="s">
        <v>118</v>
      </c>
      <c r="O451">
        <v>6083</v>
      </c>
      <c r="P451" s="150">
        <v>0.16289999999999999</v>
      </c>
      <c r="Q451">
        <v>16.29</v>
      </c>
      <c r="S451" t="str">
        <f t="shared" si="50"/>
        <v/>
      </c>
      <c r="T451" t="str">
        <f t="shared" si="51"/>
        <v/>
      </c>
      <c r="U451" t="str">
        <f t="shared" si="52"/>
        <v/>
      </c>
      <c r="V451" t="str">
        <f t="shared" si="53"/>
        <v/>
      </c>
      <c r="W451" t="str">
        <f t="shared" ref="W451:W514" si="54">IF(F451=O451,"","error")</f>
        <v/>
      </c>
      <c r="X451" t="str">
        <f t="shared" ref="X451:X514" si="55">IF(G451=P451,"","error")</f>
        <v/>
      </c>
      <c r="Y451" t="str">
        <f t="shared" ref="Y451:Y514" si="56">IF(H451=Q451,"","error")</f>
        <v/>
      </c>
    </row>
    <row r="452" spans="1:25" x14ac:dyDescent="0.35">
      <c r="A452" t="s">
        <v>175</v>
      </c>
      <c r="B452" t="s">
        <v>210</v>
      </c>
      <c r="C452" t="s">
        <v>722</v>
      </c>
      <c r="D452" t="s">
        <v>112</v>
      </c>
      <c r="E452" t="s">
        <v>111</v>
      </c>
      <c r="F452">
        <v>3653</v>
      </c>
      <c r="G452" s="145">
        <v>8.3999999999999995E-3</v>
      </c>
      <c r="H452">
        <v>0.84</v>
      </c>
      <c r="I452" t="s">
        <v>187</v>
      </c>
      <c r="K452" t="s">
        <v>175</v>
      </c>
      <c r="L452" t="s">
        <v>210</v>
      </c>
      <c r="M452" t="s">
        <v>722</v>
      </c>
      <c r="N452" t="s">
        <v>112</v>
      </c>
      <c r="O452">
        <v>3653</v>
      </c>
      <c r="P452" s="150">
        <v>8.3999999999999995E-3</v>
      </c>
      <c r="Q452">
        <v>0.84</v>
      </c>
      <c r="S452" t="str">
        <f t="shared" si="50"/>
        <v/>
      </c>
      <c r="T452" t="str">
        <f t="shared" si="51"/>
        <v/>
      </c>
      <c r="U452" t="str">
        <f t="shared" si="52"/>
        <v/>
      </c>
      <c r="V452" t="str">
        <f t="shared" si="53"/>
        <v/>
      </c>
      <c r="W452" t="str">
        <f t="shared" si="54"/>
        <v/>
      </c>
      <c r="X452" t="str">
        <f t="shared" si="55"/>
        <v/>
      </c>
      <c r="Y452" t="str">
        <f t="shared" si="56"/>
        <v/>
      </c>
    </row>
    <row r="453" spans="1:25" x14ac:dyDescent="0.35">
      <c r="A453" t="s">
        <v>175</v>
      </c>
      <c r="B453" t="s">
        <v>214</v>
      </c>
      <c r="C453" t="s">
        <v>723</v>
      </c>
      <c r="D453" t="s">
        <v>128</v>
      </c>
      <c r="E453" t="s">
        <v>127</v>
      </c>
      <c r="F453">
        <v>56</v>
      </c>
      <c r="G453" s="145">
        <v>1E-4</v>
      </c>
      <c r="H453">
        <v>0.01</v>
      </c>
      <c r="K453" t="s">
        <v>175</v>
      </c>
      <c r="L453" t="s">
        <v>214</v>
      </c>
      <c r="M453" t="s">
        <v>723</v>
      </c>
      <c r="N453" t="s">
        <v>128</v>
      </c>
      <c r="O453">
        <v>56</v>
      </c>
      <c r="P453" s="150">
        <v>1E-4</v>
      </c>
      <c r="Q453">
        <v>0.01</v>
      </c>
      <c r="S453" t="str">
        <f t="shared" si="50"/>
        <v/>
      </c>
      <c r="T453" t="str">
        <f t="shared" si="51"/>
        <v/>
      </c>
      <c r="U453" t="str">
        <f t="shared" si="52"/>
        <v/>
      </c>
      <c r="V453" t="str">
        <f t="shared" si="53"/>
        <v/>
      </c>
      <c r="W453" t="str">
        <f t="shared" si="54"/>
        <v/>
      </c>
      <c r="X453" t="str">
        <f t="shared" si="55"/>
        <v/>
      </c>
      <c r="Y453" t="str">
        <f t="shared" si="56"/>
        <v/>
      </c>
    </row>
    <row r="454" spans="1:25" x14ac:dyDescent="0.35">
      <c r="A454" t="s">
        <v>180</v>
      </c>
      <c r="B454" t="s">
        <v>261</v>
      </c>
      <c r="C454" t="s">
        <v>724</v>
      </c>
      <c r="D454" t="s">
        <v>86</v>
      </c>
      <c r="E454" t="s">
        <v>86</v>
      </c>
      <c r="F454">
        <v>839</v>
      </c>
      <c r="G454" s="145">
        <v>1.9900000000000001E-2</v>
      </c>
      <c r="H454">
        <v>1.99</v>
      </c>
      <c r="K454" t="s">
        <v>180</v>
      </c>
      <c r="L454" t="s">
        <v>261</v>
      </c>
      <c r="M454" t="s">
        <v>724</v>
      </c>
      <c r="N454" t="s">
        <v>86</v>
      </c>
      <c r="O454">
        <v>839</v>
      </c>
      <c r="P454" s="150">
        <v>1.9900000000000001E-2</v>
      </c>
      <c r="Q454">
        <v>1.99</v>
      </c>
      <c r="S454" t="str">
        <f t="shared" si="50"/>
        <v/>
      </c>
      <c r="T454" t="str">
        <f t="shared" si="51"/>
        <v/>
      </c>
      <c r="U454" t="str">
        <f t="shared" si="52"/>
        <v/>
      </c>
      <c r="V454" t="str">
        <f t="shared" si="53"/>
        <v/>
      </c>
      <c r="W454" t="str">
        <f t="shared" si="54"/>
        <v/>
      </c>
      <c r="X454" t="str">
        <f t="shared" si="55"/>
        <v/>
      </c>
      <c r="Y454" t="str">
        <f t="shared" si="56"/>
        <v/>
      </c>
    </row>
    <row r="455" spans="1:25" x14ac:dyDescent="0.35">
      <c r="A455" t="s">
        <v>175</v>
      </c>
      <c r="B455" t="s">
        <v>212</v>
      </c>
      <c r="C455" t="s">
        <v>725</v>
      </c>
      <c r="D455" t="s">
        <v>129</v>
      </c>
      <c r="E455" t="s">
        <v>129</v>
      </c>
      <c r="F455">
        <v>3271</v>
      </c>
      <c r="G455" s="145">
        <v>7.1000000000000004E-3</v>
      </c>
      <c r="H455">
        <v>0.71</v>
      </c>
      <c r="K455" t="s">
        <v>175</v>
      </c>
      <c r="L455" t="s">
        <v>212</v>
      </c>
      <c r="M455" t="s">
        <v>725</v>
      </c>
      <c r="N455" t="s">
        <v>129</v>
      </c>
      <c r="O455">
        <v>3271</v>
      </c>
      <c r="P455" s="150">
        <v>7.1000000000000004E-3</v>
      </c>
      <c r="Q455">
        <v>0.71</v>
      </c>
      <c r="S455" t="str">
        <f t="shared" si="50"/>
        <v/>
      </c>
      <c r="T455" t="str">
        <f t="shared" si="51"/>
        <v/>
      </c>
      <c r="U455" t="str">
        <f t="shared" si="52"/>
        <v/>
      </c>
      <c r="V455" t="str">
        <f t="shared" si="53"/>
        <v/>
      </c>
      <c r="W455" t="str">
        <f t="shared" si="54"/>
        <v/>
      </c>
      <c r="X455" t="str">
        <f t="shared" si="55"/>
        <v/>
      </c>
      <c r="Y455" t="str">
        <f t="shared" si="56"/>
        <v/>
      </c>
    </row>
    <row r="456" spans="1:25" x14ac:dyDescent="0.35">
      <c r="A456" t="s">
        <v>180</v>
      </c>
      <c r="B456" t="s">
        <v>360</v>
      </c>
      <c r="C456" t="s">
        <v>726</v>
      </c>
      <c r="F456">
        <v>752</v>
      </c>
      <c r="G456" s="145">
        <v>2.0500000000000001E-2</v>
      </c>
      <c r="H456">
        <v>2.0499999999999998</v>
      </c>
      <c r="K456" t="s">
        <v>180</v>
      </c>
      <c r="L456" t="s">
        <v>360</v>
      </c>
      <c r="M456" t="s">
        <v>726</v>
      </c>
      <c r="O456">
        <v>752</v>
      </c>
      <c r="P456" s="150">
        <v>2.0500000000000001E-2</v>
      </c>
      <c r="Q456">
        <v>2.0499999999999998</v>
      </c>
      <c r="S456" t="str">
        <f t="shared" si="50"/>
        <v/>
      </c>
      <c r="T456" t="str">
        <f t="shared" si="51"/>
        <v/>
      </c>
      <c r="U456" t="str">
        <f t="shared" si="52"/>
        <v/>
      </c>
      <c r="V456" t="str">
        <f t="shared" si="53"/>
        <v/>
      </c>
      <c r="W456" t="str">
        <f t="shared" si="54"/>
        <v/>
      </c>
      <c r="X456" t="str">
        <f t="shared" si="55"/>
        <v/>
      </c>
      <c r="Y456" t="str">
        <f t="shared" si="56"/>
        <v/>
      </c>
    </row>
    <row r="457" spans="1:25" x14ac:dyDescent="0.35">
      <c r="A457" t="s">
        <v>180</v>
      </c>
      <c r="B457" t="s">
        <v>198</v>
      </c>
      <c r="C457" t="s">
        <v>727</v>
      </c>
      <c r="D457" t="s">
        <v>86</v>
      </c>
      <c r="E457" t="s">
        <v>86</v>
      </c>
      <c r="F457">
        <v>900</v>
      </c>
      <c r="G457" s="145">
        <v>2.23E-2</v>
      </c>
      <c r="H457">
        <v>2.23</v>
      </c>
      <c r="K457" t="s">
        <v>180</v>
      </c>
      <c r="L457" t="s">
        <v>198</v>
      </c>
      <c r="M457" t="s">
        <v>727</v>
      </c>
      <c r="N457" t="s">
        <v>86</v>
      </c>
      <c r="O457">
        <v>900</v>
      </c>
      <c r="P457" s="150">
        <v>2.23E-2</v>
      </c>
      <c r="Q457">
        <v>2.23</v>
      </c>
      <c r="S457" t="str">
        <f t="shared" si="50"/>
        <v/>
      </c>
      <c r="T457" t="str">
        <f t="shared" si="51"/>
        <v/>
      </c>
      <c r="U457" t="str">
        <f t="shared" si="52"/>
        <v/>
      </c>
      <c r="V457" t="str">
        <f t="shared" si="53"/>
        <v/>
      </c>
      <c r="W457" t="str">
        <f t="shared" si="54"/>
        <v/>
      </c>
      <c r="X457" t="str">
        <f t="shared" si="55"/>
        <v/>
      </c>
      <c r="Y457" t="str">
        <f t="shared" si="56"/>
        <v/>
      </c>
    </row>
    <row r="458" spans="1:25" x14ac:dyDescent="0.35">
      <c r="A458" t="s">
        <v>180</v>
      </c>
      <c r="B458" t="s">
        <v>469</v>
      </c>
      <c r="C458" t="s">
        <v>728</v>
      </c>
      <c r="D458" t="s">
        <v>97</v>
      </c>
      <c r="E458" t="s">
        <v>96</v>
      </c>
      <c r="F458">
        <v>1366</v>
      </c>
      <c r="G458" s="145">
        <v>3.7199999999999997E-2</v>
      </c>
      <c r="H458">
        <v>3.72</v>
      </c>
      <c r="K458" t="s">
        <v>180</v>
      </c>
      <c r="L458" t="s">
        <v>469</v>
      </c>
      <c r="M458" t="s">
        <v>728</v>
      </c>
      <c r="N458" t="s">
        <v>97</v>
      </c>
      <c r="O458">
        <v>1366</v>
      </c>
      <c r="P458" s="150">
        <v>3.7199999999999997E-2</v>
      </c>
      <c r="Q458" s="147">
        <v>3.27</v>
      </c>
      <c r="S458" t="str">
        <f t="shared" si="50"/>
        <v/>
      </c>
      <c r="T458" t="str">
        <f t="shared" si="51"/>
        <v/>
      </c>
      <c r="U458" t="str">
        <f t="shared" si="52"/>
        <v/>
      </c>
      <c r="V458" t="str">
        <f t="shared" si="53"/>
        <v/>
      </c>
      <c r="W458" t="str">
        <f t="shared" si="54"/>
        <v/>
      </c>
      <c r="X458" t="str">
        <f t="shared" si="55"/>
        <v/>
      </c>
      <c r="Y458" t="str">
        <f t="shared" si="56"/>
        <v>error</v>
      </c>
    </row>
    <row r="459" spans="1:25" x14ac:dyDescent="0.35">
      <c r="A459" t="s">
        <v>180</v>
      </c>
      <c r="B459" t="s">
        <v>276</v>
      </c>
      <c r="C459" t="s">
        <v>729</v>
      </c>
      <c r="D459" t="s">
        <v>103</v>
      </c>
      <c r="E459" t="s">
        <v>138</v>
      </c>
      <c r="F459">
        <v>6960</v>
      </c>
      <c r="G459" s="145">
        <v>0.1605</v>
      </c>
      <c r="H459">
        <v>16.05</v>
      </c>
      <c r="K459" t="s">
        <v>180</v>
      </c>
      <c r="L459" t="s">
        <v>276</v>
      </c>
      <c r="M459" t="s">
        <v>729</v>
      </c>
      <c r="N459" t="s">
        <v>103</v>
      </c>
      <c r="O459">
        <v>6960</v>
      </c>
      <c r="P459" s="150">
        <v>0.1605</v>
      </c>
      <c r="Q459">
        <v>16.05</v>
      </c>
      <c r="S459" t="str">
        <f t="shared" si="50"/>
        <v/>
      </c>
      <c r="T459" t="str">
        <f t="shared" si="51"/>
        <v/>
      </c>
      <c r="U459" t="str">
        <f t="shared" si="52"/>
        <v/>
      </c>
      <c r="V459" t="str">
        <f t="shared" si="53"/>
        <v/>
      </c>
      <c r="W459" t="str">
        <f t="shared" si="54"/>
        <v/>
      </c>
      <c r="X459" t="str">
        <f t="shared" si="55"/>
        <v/>
      </c>
      <c r="Y459" t="str">
        <f t="shared" si="56"/>
        <v/>
      </c>
    </row>
    <row r="460" spans="1:25" x14ac:dyDescent="0.35">
      <c r="A460" t="s">
        <v>175</v>
      </c>
      <c r="B460" t="s">
        <v>227</v>
      </c>
      <c r="C460" t="s">
        <v>730</v>
      </c>
      <c r="D460" t="s">
        <v>118</v>
      </c>
      <c r="E460" t="s">
        <v>117</v>
      </c>
      <c r="F460">
        <v>140522</v>
      </c>
      <c r="G460" s="145">
        <v>0.30769999999999997</v>
      </c>
      <c r="H460">
        <v>30.77</v>
      </c>
      <c r="I460" t="s">
        <v>187</v>
      </c>
      <c r="K460" t="s">
        <v>175</v>
      </c>
      <c r="L460" t="s">
        <v>227</v>
      </c>
      <c r="M460" t="s">
        <v>730</v>
      </c>
      <c r="N460" t="s">
        <v>118</v>
      </c>
      <c r="O460">
        <v>140522</v>
      </c>
      <c r="P460" s="150">
        <v>0.30769999999999997</v>
      </c>
      <c r="Q460">
        <v>30.77</v>
      </c>
      <c r="S460" t="str">
        <f t="shared" si="50"/>
        <v/>
      </c>
      <c r="T460" t="str">
        <f t="shared" si="51"/>
        <v/>
      </c>
      <c r="U460" t="str">
        <f t="shared" si="52"/>
        <v/>
      </c>
      <c r="V460" t="str">
        <f t="shared" si="53"/>
        <v/>
      </c>
      <c r="W460" t="str">
        <f t="shared" si="54"/>
        <v/>
      </c>
      <c r="X460" t="str">
        <f t="shared" si="55"/>
        <v/>
      </c>
      <c r="Y460" t="str">
        <f t="shared" si="56"/>
        <v/>
      </c>
    </row>
    <row r="461" spans="1:25" x14ac:dyDescent="0.35">
      <c r="A461" t="s">
        <v>175</v>
      </c>
      <c r="B461" t="s">
        <v>212</v>
      </c>
      <c r="C461" t="s">
        <v>731</v>
      </c>
      <c r="D461" t="s">
        <v>118</v>
      </c>
      <c r="E461" t="s">
        <v>117</v>
      </c>
      <c r="F461">
        <v>561</v>
      </c>
      <c r="G461" s="145">
        <v>1.1999999999999999E-3</v>
      </c>
      <c r="H461">
        <v>0.12</v>
      </c>
      <c r="K461" t="s">
        <v>175</v>
      </c>
      <c r="L461" t="s">
        <v>212</v>
      </c>
      <c r="M461" t="s">
        <v>731</v>
      </c>
      <c r="N461" t="s">
        <v>118</v>
      </c>
      <c r="O461">
        <v>561</v>
      </c>
      <c r="P461" s="150">
        <v>1.1999999999999999E-3</v>
      </c>
      <c r="Q461">
        <v>0.12</v>
      </c>
      <c r="S461" t="str">
        <f t="shared" si="50"/>
        <v/>
      </c>
      <c r="T461" t="str">
        <f t="shared" si="51"/>
        <v/>
      </c>
      <c r="U461" t="str">
        <f t="shared" si="52"/>
        <v/>
      </c>
      <c r="V461" t="str">
        <f t="shared" si="53"/>
        <v/>
      </c>
      <c r="W461" t="str">
        <f t="shared" si="54"/>
        <v/>
      </c>
      <c r="X461" t="str">
        <f t="shared" si="55"/>
        <v/>
      </c>
      <c r="Y461" t="str">
        <f t="shared" si="56"/>
        <v/>
      </c>
    </row>
    <row r="462" spans="1:25" x14ac:dyDescent="0.35">
      <c r="A462" t="s">
        <v>175</v>
      </c>
      <c r="B462" t="s">
        <v>176</v>
      </c>
      <c r="C462" t="s">
        <v>732</v>
      </c>
      <c r="D462" t="s">
        <v>143</v>
      </c>
      <c r="E462" t="s">
        <v>142</v>
      </c>
      <c r="F462">
        <v>2979</v>
      </c>
      <c r="G462" s="145">
        <v>6.4000000000000003E-3</v>
      </c>
      <c r="H462">
        <v>0.64</v>
      </c>
      <c r="K462" t="s">
        <v>175</v>
      </c>
      <c r="L462" t="s">
        <v>176</v>
      </c>
      <c r="M462" t="s">
        <v>732</v>
      </c>
      <c r="N462" t="s">
        <v>143</v>
      </c>
      <c r="O462">
        <v>2979</v>
      </c>
      <c r="P462" s="150">
        <v>6.4000000000000003E-3</v>
      </c>
      <c r="Q462">
        <v>0.64</v>
      </c>
      <c r="S462" t="str">
        <f t="shared" si="50"/>
        <v/>
      </c>
      <c r="T462" t="str">
        <f t="shared" si="51"/>
        <v/>
      </c>
      <c r="U462" t="str">
        <f t="shared" si="52"/>
        <v/>
      </c>
      <c r="V462" t="str">
        <f t="shared" si="53"/>
        <v/>
      </c>
      <c r="W462" t="str">
        <f t="shared" si="54"/>
        <v/>
      </c>
      <c r="X462" t="str">
        <f t="shared" si="55"/>
        <v/>
      </c>
      <c r="Y462" t="str">
        <f t="shared" si="56"/>
        <v/>
      </c>
    </row>
    <row r="463" spans="1:25" x14ac:dyDescent="0.35">
      <c r="A463" t="s">
        <v>180</v>
      </c>
      <c r="B463" t="s">
        <v>299</v>
      </c>
      <c r="C463" t="s">
        <v>733</v>
      </c>
      <c r="F463">
        <v>841</v>
      </c>
      <c r="G463" s="145">
        <v>2.1000000000000001E-2</v>
      </c>
      <c r="H463">
        <v>2.1</v>
      </c>
      <c r="K463" t="s">
        <v>180</v>
      </c>
      <c r="L463" t="s">
        <v>299</v>
      </c>
      <c r="M463" t="s">
        <v>733</v>
      </c>
      <c r="O463">
        <v>841</v>
      </c>
      <c r="P463" s="150">
        <v>2.1000000000000001E-2</v>
      </c>
      <c r="Q463">
        <v>2.1</v>
      </c>
      <c r="S463" t="str">
        <f t="shared" si="50"/>
        <v/>
      </c>
      <c r="T463" t="str">
        <f t="shared" si="51"/>
        <v/>
      </c>
      <c r="U463" t="str">
        <f t="shared" si="52"/>
        <v/>
      </c>
      <c r="V463" t="str">
        <f t="shared" si="53"/>
        <v/>
      </c>
      <c r="W463" t="str">
        <f t="shared" si="54"/>
        <v/>
      </c>
      <c r="X463" t="str">
        <f t="shared" si="55"/>
        <v/>
      </c>
      <c r="Y463" t="str">
        <f t="shared" si="56"/>
        <v/>
      </c>
    </row>
    <row r="464" spans="1:25" x14ac:dyDescent="0.35">
      <c r="A464" t="s">
        <v>180</v>
      </c>
      <c r="B464" t="s">
        <v>629</v>
      </c>
      <c r="C464" t="s">
        <v>734</v>
      </c>
      <c r="D464" t="s">
        <v>118</v>
      </c>
      <c r="E464" t="s">
        <v>117</v>
      </c>
      <c r="F464">
        <v>9116</v>
      </c>
      <c r="G464" s="145">
        <v>0.24329999999999999</v>
      </c>
      <c r="H464">
        <v>24.33</v>
      </c>
      <c r="K464" t="s">
        <v>180</v>
      </c>
      <c r="L464" t="s">
        <v>629</v>
      </c>
      <c r="M464" t="s">
        <v>734</v>
      </c>
      <c r="N464" t="s">
        <v>118</v>
      </c>
      <c r="O464">
        <v>9116</v>
      </c>
      <c r="P464" s="150">
        <v>0.24329999999999999</v>
      </c>
      <c r="Q464">
        <v>24.33</v>
      </c>
      <c r="S464" t="str">
        <f t="shared" si="50"/>
        <v/>
      </c>
      <c r="T464" t="str">
        <f t="shared" si="51"/>
        <v/>
      </c>
      <c r="U464" t="str">
        <f t="shared" si="52"/>
        <v/>
      </c>
      <c r="V464" t="str">
        <f t="shared" si="53"/>
        <v/>
      </c>
      <c r="W464" t="str">
        <f t="shared" si="54"/>
        <v/>
      </c>
      <c r="X464" t="str">
        <f t="shared" si="55"/>
        <v/>
      </c>
      <c r="Y464" t="str">
        <f t="shared" si="56"/>
        <v/>
      </c>
    </row>
    <row r="465" spans="1:25" x14ac:dyDescent="0.35">
      <c r="A465" t="s">
        <v>180</v>
      </c>
      <c r="B465" t="s">
        <v>309</v>
      </c>
      <c r="C465" t="s">
        <v>735</v>
      </c>
      <c r="F465">
        <v>346</v>
      </c>
      <c r="G465" s="145">
        <v>8.9999999999999993E-3</v>
      </c>
      <c r="H465">
        <v>0.9</v>
      </c>
      <c r="K465" t="s">
        <v>180</v>
      </c>
      <c r="L465" t="s">
        <v>309</v>
      </c>
      <c r="M465" t="s">
        <v>735</v>
      </c>
      <c r="O465">
        <v>346</v>
      </c>
      <c r="P465" s="150">
        <v>8.9999999999999993E-3</v>
      </c>
      <c r="Q465">
        <v>0.9</v>
      </c>
      <c r="S465" t="str">
        <f t="shared" si="50"/>
        <v/>
      </c>
      <c r="T465" t="str">
        <f t="shared" si="51"/>
        <v/>
      </c>
      <c r="U465" t="str">
        <f t="shared" si="52"/>
        <v/>
      </c>
      <c r="V465" t="str">
        <f t="shared" si="53"/>
        <v/>
      </c>
      <c r="W465" t="str">
        <f t="shared" si="54"/>
        <v/>
      </c>
      <c r="X465" t="str">
        <f t="shared" si="55"/>
        <v/>
      </c>
      <c r="Y465" t="str">
        <f t="shared" si="56"/>
        <v/>
      </c>
    </row>
    <row r="466" spans="1:25" x14ac:dyDescent="0.35">
      <c r="A466" t="s">
        <v>175</v>
      </c>
      <c r="B466" t="s">
        <v>212</v>
      </c>
      <c r="C466" t="s">
        <v>736</v>
      </c>
      <c r="D466" t="s">
        <v>133</v>
      </c>
      <c r="E466" t="s">
        <v>132</v>
      </c>
      <c r="F466">
        <v>70</v>
      </c>
      <c r="G466" s="145">
        <v>2.0000000000000001E-4</v>
      </c>
      <c r="H466">
        <v>0.02</v>
      </c>
      <c r="K466" t="s">
        <v>175</v>
      </c>
      <c r="L466" t="s">
        <v>212</v>
      </c>
      <c r="M466" t="s">
        <v>736</v>
      </c>
      <c r="N466" t="s">
        <v>133</v>
      </c>
      <c r="O466">
        <v>70</v>
      </c>
      <c r="P466" s="150">
        <v>2.0000000000000001E-4</v>
      </c>
      <c r="Q466">
        <v>0.02</v>
      </c>
      <c r="S466" t="str">
        <f t="shared" si="50"/>
        <v/>
      </c>
      <c r="T466" t="str">
        <f t="shared" si="51"/>
        <v/>
      </c>
      <c r="U466" t="str">
        <f t="shared" si="52"/>
        <v/>
      </c>
      <c r="V466" t="str">
        <f t="shared" si="53"/>
        <v/>
      </c>
      <c r="W466" t="str">
        <f t="shared" si="54"/>
        <v/>
      </c>
      <c r="X466" t="str">
        <f t="shared" si="55"/>
        <v/>
      </c>
      <c r="Y466" t="str">
        <f t="shared" si="56"/>
        <v/>
      </c>
    </row>
    <row r="467" spans="1:25" x14ac:dyDescent="0.35">
      <c r="A467" t="s">
        <v>175</v>
      </c>
      <c r="B467" t="s">
        <v>178</v>
      </c>
      <c r="C467" t="s">
        <v>737</v>
      </c>
      <c r="D467" t="s">
        <v>107</v>
      </c>
      <c r="E467" t="s">
        <v>106</v>
      </c>
      <c r="F467">
        <v>157</v>
      </c>
      <c r="G467" s="145">
        <v>4.0000000000000002E-4</v>
      </c>
      <c r="H467">
        <v>0.04</v>
      </c>
      <c r="K467" t="s">
        <v>175</v>
      </c>
      <c r="L467" t="s">
        <v>178</v>
      </c>
      <c r="M467" t="s">
        <v>737</v>
      </c>
      <c r="N467" t="s">
        <v>107</v>
      </c>
      <c r="O467">
        <v>157</v>
      </c>
      <c r="P467" s="150">
        <v>4.0000000000000002E-4</v>
      </c>
      <c r="Q467">
        <v>0.04</v>
      </c>
      <c r="S467" t="str">
        <f t="shared" si="50"/>
        <v/>
      </c>
      <c r="T467" t="str">
        <f t="shared" si="51"/>
        <v/>
      </c>
      <c r="U467" t="str">
        <f t="shared" si="52"/>
        <v/>
      </c>
      <c r="V467" t="str">
        <f t="shared" si="53"/>
        <v/>
      </c>
      <c r="W467" t="str">
        <f t="shared" si="54"/>
        <v/>
      </c>
      <c r="X467" t="str">
        <f t="shared" si="55"/>
        <v/>
      </c>
      <c r="Y467" t="str">
        <f t="shared" si="56"/>
        <v/>
      </c>
    </row>
    <row r="468" spans="1:25" x14ac:dyDescent="0.35">
      <c r="A468" t="s">
        <v>180</v>
      </c>
      <c r="B468" t="s">
        <v>397</v>
      </c>
      <c r="C468" t="s">
        <v>738</v>
      </c>
      <c r="F468">
        <v>10194</v>
      </c>
      <c r="G468" s="145">
        <v>0.2467</v>
      </c>
      <c r="H468">
        <v>24.67</v>
      </c>
      <c r="K468" t="s">
        <v>180</v>
      </c>
      <c r="L468" t="s">
        <v>397</v>
      </c>
      <c r="M468" t="s">
        <v>738</v>
      </c>
      <c r="O468">
        <v>10194</v>
      </c>
      <c r="P468" s="150">
        <v>0.2467</v>
      </c>
      <c r="Q468">
        <v>24.67</v>
      </c>
      <c r="S468" t="str">
        <f t="shared" si="50"/>
        <v/>
      </c>
      <c r="T468" t="str">
        <f t="shared" si="51"/>
        <v/>
      </c>
      <c r="U468" t="str">
        <f t="shared" si="52"/>
        <v/>
      </c>
      <c r="V468" t="str">
        <f t="shared" si="53"/>
        <v/>
      </c>
      <c r="W468" t="str">
        <f t="shared" si="54"/>
        <v/>
      </c>
      <c r="X468" t="str">
        <f t="shared" si="55"/>
        <v/>
      </c>
      <c r="Y468" t="str">
        <f t="shared" si="56"/>
        <v/>
      </c>
    </row>
    <row r="469" spans="1:25" x14ac:dyDescent="0.35">
      <c r="A469" t="s">
        <v>180</v>
      </c>
      <c r="B469" t="s">
        <v>332</v>
      </c>
      <c r="C469" t="s">
        <v>739</v>
      </c>
      <c r="D469" t="s">
        <v>91</v>
      </c>
      <c r="E469" t="s">
        <v>90</v>
      </c>
      <c r="F469">
        <v>20797</v>
      </c>
      <c r="G469" s="145">
        <v>0.49930000000000002</v>
      </c>
      <c r="H469">
        <v>49.93</v>
      </c>
      <c r="I469" t="s">
        <v>187</v>
      </c>
      <c r="K469" t="s">
        <v>180</v>
      </c>
      <c r="L469" t="s">
        <v>332</v>
      </c>
      <c r="M469" t="s">
        <v>739</v>
      </c>
      <c r="N469" t="s">
        <v>91</v>
      </c>
      <c r="O469">
        <v>20797</v>
      </c>
      <c r="P469" s="150">
        <v>0.49930000000000002</v>
      </c>
      <c r="Q469">
        <v>49.93</v>
      </c>
      <c r="S469" t="str">
        <f t="shared" si="50"/>
        <v/>
      </c>
      <c r="T469" t="str">
        <f t="shared" si="51"/>
        <v/>
      </c>
      <c r="U469" t="str">
        <f t="shared" si="52"/>
        <v/>
      </c>
      <c r="V469" t="str">
        <f t="shared" si="53"/>
        <v/>
      </c>
      <c r="W469" t="str">
        <f t="shared" si="54"/>
        <v/>
      </c>
      <c r="X469" t="str">
        <f t="shared" si="55"/>
        <v/>
      </c>
      <c r="Y469" t="str">
        <f t="shared" si="56"/>
        <v/>
      </c>
    </row>
    <row r="470" spans="1:25" x14ac:dyDescent="0.35">
      <c r="A470" t="s">
        <v>175</v>
      </c>
      <c r="B470" t="s">
        <v>212</v>
      </c>
      <c r="C470" t="s">
        <v>740</v>
      </c>
      <c r="D470" s="148"/>
      <c r="F470">
        <v>30</v>
      </c>
      <c r="G470" s="145">
        <v>1E-4</v>
      </c>
      <c r="H470">
        <v>0.01</v>
      </c>
      <c r="K470" t="s">
        <v>175</v>
      </c>
      <c r="L470" t="s">
        <v>212</v>
      </c>
      <c r="M470" t="s">
        <v>740</v>
      </c>
      <c r="N470" t="s">
        <v>113</v>
      </c>
      <c r="O470">
        <v>30</v>
      </c>
      <c r="P470" s="150">
        <v>1E-4</v>
      </c>
      <c r="Q470">
        <v>0.01</v>
      </c>
      <c r="S470" t="str">
        <f t="shared" si="50"/>
        <v/>
      </c>
      <c r="T470" t="str">
        <f t="shared" si="51"/>
        <v/>
      </c>
      <c r="U470" t="str">
        <f t="shared" si="52"/>
        <v/>
      </c>
      <c r="V470" t="str">
        <f t="shared" si="53"/>
        <v>error</v>
      </c>
      <c r="W470" t="str">
        <f t="shared" si="54"/>
        <v/>
      </c>
      <c r="X470" t="str">
        <f t="shared" si="55"/>
        <v/>
      </c>
      <c r="Y470" t="str">
        <f t="shared" si="56"/>
        <v/>
      </c>
    </row>
    <row r="471" spans="1:25" x14ac:dyDescent="0.35">
      <c r="A471" t="s">
        <v>175</v>
      </c>
      <c r="B471" t="s">
        <v>227</v>
      </c>
      <c r="C471" t="s">
        <v>741</v>
      </c>
      <c r="D471" t="s">
        <v>147</v>
      </c>
      <c r="E471" t="s">
        <v>147</v>
      </c>
      <c r="F471">
        <v>1240</v>
      </c>
      <c r="G471" s="145">
        <v>2.7000000000000001E-3</v>
      </c>
      <c r="H471">
        <v>0.27</v>
      </c>
      <c r="K471" t="s">
        <v>175</v>
      </c>
      <c r="L471" t="s">
        <v>227</v>
      </c>
      <c r="M471" t="s">
        <v>741</v>
      </c>
      <c r="N471" t="s">
        <v>147</v>
      </c>
      <c r="O471">
        <v>1240</v>
      </c>
      <c r="P471" s="150">
        <v>2.7000000000000001E-3</v>
      </c>
      <c r="Q471">
        <v>0.27</v>
      </c>
      <c r="S471" t="str">
        <f t="shared" si="50"/>
        <v/>
      </c>
      <c r="T471" t="str">
        <f t="shared" si="51"/>
        <v/>
      </c>
      <c r="U471" t="str">
        <f t="shared" si="52"/>
        <v/>
      </c>
      <c r="V471" t="str">
        <f t="shared" si="53"/>
        <v/>
      </c>
      <c r="W471" t="str">
        <f t="shared" si="54"/>
        <v/>
      </c>
      <c r="X471" t="str">
        <f t="shared" si="55"/>
        <v/>
      </c>
      <c r="Y471" t="str">
        <f t="shared" si="56"/>
        <v/>
      </c>
    </row>
    <row r="472" spans="1:25" x14ac:dyDescent="0.35">
      <c r="A472" t="s">
        <v>180</v>
      </c>
      <c r="B472" t="s">
        <v>305</v>
      </c>
      <c r="C472" t="s">
        <v>742</v>
      </c>
      <c r="D472" t="s">
        <v>118</v>
      </c>
      <c r="E472" t="s">
        <v>117</v>
      </c>
      <c r="F472">
        <v>4570</v>
      </c>
      <c r="G472" s="145">
        <v>0.1074</v>
      </c>
      <c r="H472">
        <v>10.74</v>
      </c>
      <c r="K472" t="s">
        <v>180</v>
      </c>
      <c r="L472" t="s">
        <v>305</v>
      </c>
      <c r="M472" t="s">
        <v>742</v>
      </c>
      <c r="N472" t="s">
        <v>118</v>
      </c>
      <c r="O472">
        <v>4570</v>
      </c>
      <c r="P472" s="150">
        <v>0.1074</v>
      </c>
      <c r="Q472">
        <v>10.74</v>
      </c>
      <c r="S472" t="str">
        <f t="shared" si="50"/>
        <v/>
      </c>
      <c r="T472" t="str">
        <f t="shared" si="51"/>
        <v/>
      </c>
      <c r="U472" t="str">
        <f t="shared" si="52"/>
        <v/>
      </c>
      <c r="V472" t="str">
        <f t="shared" si="53"/>
        <v/>
      </c>
      <c r="W472" t="str">
        <f t="shared" si="54"/>
        <v/>
      </c>
      <c r="X472" t="str">
        <f t="shared" si="55"/>
        <v/>
      </c>
      <c r="Y472" t="str">
        <f t="shared" si="56"/>
        <v/>
      </c>
    </row>
    <row r="473" spans="1:25" x14ac:dyDescent="0.35">
      <c r="A473" t="s">
        <v>175</v>
      </c>
      <c r="B473" t="s">
        <v>210</v>
      </c>
      <c r="C473" t="s">
        <v>743</v>
      </c>
      <c r="F473">
        <v>27</v>
      </c>
      <c r="G473" s="145">
        <v>1E-4</v>
      </c>
      <c r="H473">
        <v>0.01</v>
      </c>
      <c r="K473" t="s">
        <v>175</v>
      </c>
      <c r="L473" t="s">
        <v>210</v>
      </c>
      <c r="M473" t="s">
        <v>743</v>
      </c>
      <c r="O473">
        <v>27</v>
      </c>
      <c r="P473" s="150">
        <v>1E-4</v>
      </c>
      <c r="Q473">
        <v>0.01</v>
      </c>
      <c r="S473" t="str">
        <f t="shared" si="50"/>
        <v/>
      </c>
      <c r="T473" t="str">
        <f t="shared" si="51"/>
        <v/>
      </c>
      <c r="U473" t="str">
        <f t="shared" si="52"/>
        <v/>
      </c>
      <c r="V473" t="str">
        <f t="shared" si="53"/>
        <v/>
      </c>
      <c r="W473" t="str">
        <f t="shared" si="54"/>
        <v/>
      </c>
      <c r="X473" t="str">
        <f t="shared" si="55"/>
        <v/>
      </c>
      <c r="Y473" t="str">
        <f t="shared" si="56"/>
        <v/>
      </c>
    </row>
    <row r="474" spans="1:25" x14ac:dyDescent="0.35">
      <c r="A474" t="s">
        <v>180</v>
      </c>
      <c r="B474" t="s">
        <v>567</v>
      </c>
      <c r="C474" t="s">
        <v>744</v>
      </c>
      <c r="D474" t="s">
        <v>91</v>
      </c>
      <c r="E474" t="s">
        <v>90</v>
      </c>
      <c r="F474">
        <v>13597</v>
      </c>
      <c r="G474" s="145">
        <v>0.36499999999999999</v>
      </c>
      <c r="H474">
        <v>36.5</v>
      </c>
      <c r="K474" t="s">
        <v>180</v>
      </c>
      <c r="L474" t="s">
        <v>567</v>
      </c>
      <c r="M474" t="s">
        <v>744</v>
      </c>
      <c r="N474" t="s">
        <v>91</v>
      </c>
      <c r="O474">
        <v>13597</v>
      </c>
      <c r="P474" s="150">
        <v>0.36499999999999999</v>
      </c>
      <c r="Q474">
        <v>36.5</v>
      </c>
      <c r="S474" t="str">
        <f t="shared" si="50"/>
        <v/>
      </c>
      <c r="T474" t="str">
        <f t="shared" si="51"/>
        <v/>
      </c>
      <c r="U474" t="str">
        <f t="shared" si="52"/>
        <v/>
      </c>
      <c r="V474" t="str">
        <f t="shared" si="53"/>
        <v/>
      </c>
      <c r="W474" t="str">
        <f t="shared" si="54"/>
        <v/>
      </c>
      <c r="X474" t="str">
        <f t="shared" si="55"/>
        <v/>
      </c>
      <c r="Y474" t="str">
        <f t="shared" si="56"/>
        <v/>
      </c>
    </row>
    <row r="475" spans="1:25" x14ac:dyDescent="0.35">
      <c r="A475" t="s">
        <v>175</v>
      </c>
      <c r="B475" t="s">
        <v>183</v>
      </c>
      <c r="C475" t="s">
        <v>745</v>
      </c>
      <c r="D475" t="s">
        <v>103</v>
      </c>
      <c r="E475" t="s">
        <v>138</v>
      </c>
      <c r="F475">
        <v>438</v>
      </c>
      <c r="G475" s="145">
        <v>8.9999999999999998E-4</v>
      </c>
      <c r="H475">
        <v>0.09</v>
      </c>
      <c r="K475" t="s">
        <v>175</v>
      </c>
      <c r="L475" t="s">
        <v>183</v>
      </c>
      <c r="M475" t="s">
        <v>745</v>
      </c>
      <c r="N475" t="s">
        <v>103</v>
      </c>
      <c r="O475">
        <v>438</v>
      </c>
      <c r="P475" s="150">
        <v>8.9999999999999998E-4</v>
      </c>
      <c r="Q475">
        <v>0.09</v>
      </c>
      <c r="S475" t="str">
        <f t="shared" si="50"/>
        <v/>
      </c>
      <c r="T475" t="str">
        <f t="shared" si="51"/>
        <v/>
      </c>
      <c r="U475" t="str">
        <f t="shared" si="52"/>
        <v/>
      </c>
      <c r="V475" t="str">
        <f t="shared" si="53"/>
        <v/>
      </c>
      <c r="W475" t="str">
        <f t="shared" si="54"/>
        <v/>
      </c>
      <c r="X475" t="str">
        <f t="shared" si="55"/>
        <v/>
      </c>
      <c r="Y475" t="str">
        <f t="shared" si="56"/>
        <v/>
      </c>
    </row>
    <row r="476" spans="1:25" x14ac:dyDescent="0.35">
      <c r="A476" t="s">
        <v>175</v>
      </c>
      <c r="B476" t="s">
        <v>214</v>
      </c>
      <c r="C476" t="s">
        <v>746</v>
      </c>
      <c r="D476" t="s">
        <v>118</v>
      </c>
      <c r="E476" t="s">
        <v>117</v>
      </c>
      <c r="F476">
        <v>389</v>
      </c>
      <c r="G476" s="145">
        <v>8.9999999999999998E-4</v>
      </c>
      <c r="H476">
        <v>0.09</v>
      </c>
      <c r="K476" t="s">
        <v>175</v>
      </c>
      <c r="L476" t="s">
        <v>214</v>
      </c>
      <c r="M476" t="s">
        <v>746</v>
      </c>
      <c r="N476" t="s">
        <v>118</v>
      </c>
      <c r="O476">
        <v>389</v>
      </c>
      <c r="P476" s="150">
        <v>8.9999999999999998E-4</v>
      </c>
      <c r="Q476">
        <v>0.09</v>
      </c>
      <c r="R476" t="s">
        <v>187</v>
      </c>
      <c r="S476" t="str">
        <f t="shared" si="50"/>
        <v/>
      </c>
      <c r="T476" t="str">
        <f t="shared" si="51"/>
        <v/>
      </c>
      <c r="U476" t="str">
        <f t="shared" si="52"/>
        <v/>
      </c>
      <c r="V476" t="str">
        <f t="shared" si="53"/>
        <v/>
      </c>
      <c r="W476" t="str">
        <f t="shared" si="54"/>
        <v/>
      </c>
      <c r="X476" t="str">
        <f t="shared" si="55"/>
        <v/>
      </c>
      <c r="Y476" t="str">
        <f t="shared" si="56"/>
        <v/>
      </c>
    </row>
    <row r="477" spans="1:25" x14ac:dyDescent="0.35">
      <c r="A477" t="s">
        <v>175</v>
      </c>
      <c r="B477" t="s">
        <v>210</v>
      </c>
      <c r="C477" t="s">
        <v>747</v>
      </c>
      <c r="D477" s="148"/>
      <c r="F477">
        <v>2291</v>
      </c>
      <c r="G477" s="145">
        <v>5.1999999999999998E-3</v>
      </c>
      <c r="H477">
        <v>0.52</v>
      </c>
      <c r="K477" t="s">
        <v>175</v>
      </c>
      <c r="L477" t="s">
        <v>210</v>
      </c>
      <c r="M477" t="s">
        <v>747</v>
      </c>
      <c r="N477" t="s">
        <v>113</v>
      </c>
      <c r="O477">
        <v>2291</v>
      </c>
      <c r="P477" s="150">
        <v>5.1999999999999998E-3</v>
      </c>
      <c r="Q477">
        <v>0.52</v>
      </c>
      <c r="S477" t="str">
        <f t="shared" si="50"/>
        <v/>
      </c>
      <c r="T477" t="str">
        <f t="shared" si="51"/>
        <v/>
      </c>
      <c r="U477" t="str">
        <f t="shared" si="52"/>
        <v/>
      </c>
      <c r="V477" t="str">
        <f t="shared" si="53"/>
        <v>error</v>
      </c>
      <c r="W477" t="str">
        <f t="shared" si="54"/>
        <v/>
      </c>
      <c r="X477" t="str">
        <f t="shared" si="55"/>
        <v/>
      </c>
      <c r="Y477" t="str">
        <f t="shared" si="56"/>
        <v/>
      </c>
    </row>
    <row r="478" spans="1:25" x14ac:dyDescent="0.35">
      <c r="A478" t="s">
        <v>175</v>
      </c>
      <c r="B478" t="s">
        <v>210</v>
      </c>
      <c r="C478" t="s">
        <v>748</v>
      </c>
      <c r="D478" s="148"/>
      <c r="F478">
        <v>10</v>
      </c>
      <c r="G478" s="145">
        <v>0</v>
      </c>
      <c r="H478">
        <v>0</v>
      </c>
      <c r="K478" t="s">
        <v>175</v>
      </c>
      <c r="L478" t="s">
        <v>210</v>
      </c>
      <c r="M478" t="s">
        <v>748</v>
      </c>
      <c r="N478" t="s">
        <v>134</v>
      </c>
      <c r="O478">
        <v>10</v>
      </c>
      <c r="P478" s="150">
        <v>0</v>
      </c>
      <c r="Q478">
        <v>0</v>
      </c>
      <c r="S478" t="str">
        <f t="shared" si="50"/>
        <v/>
      </c>
      <c r="T478" t="str">
        <f t="shared" si="51"/>
        <v/>
      </c>
      <c r="U478" t="str">
        <f t="shared" si="52"/>
        <v/>
      </c>
      <c r="V478" t="str">
        <f t="shared" si="53"/>
        <v>error</v>
      </c>
      <c r="W478" t="str">
        <f t="shared" si="54"/>
        <v/>
      </c>
      <c r="X478" t="str">
        <f t="shared" si="55"/>
        <v/>
      </c>
      <c r="Y478" t="str">
        <f t="shared" si="56"/>
        <v/>
      </c>
    </row>
    <row r="479" spans="1:25" x14ac:dyDescent="0.35">
      <c r="A479" t="s">
        <v>180</v>
      </c>
      <c r="B479" t="s">
        <v>629</v>
      </c>
      <c r="C479" t="s">
        <v>749</v>
      </c>
      <c r="D479" t="s">
        <v>103</v>
      </c>
      <c r="E479" t="s">
        <v>138</v>
      </c>
      <c r="F479">
        <v>4600</v>
      </c>
      <c r="G479" s="145">
        <v>0.12280000000000001</v>
      </c>
      <c r="H479">
        <v>12.28</v>
      </c>
      <c r="K479" t="s">
        <v>180</v>
      </c>
      <c r="L479" t="s">
        <v>629</v>
      </c>
      <c r="M479" t="s">
        <v>749</v>
      </c>
      <c r="N479" t="s">
        <v>103</v>
      </c>
      <c r="O479">
        <v>4600</v>
      </c>
      <c r="P479" s="150">
        <v>0.12280000000000001</v>
      </c>
      <c r="Q479">
        <v>12.28</v>
      </c>
      <c r="S479" t="str">
        <f t="shared" si="50"/>
        <v/>
      </c>
      <c r="T479" t="str">
        <f t="shared" si="51"/>
        <v/>
      </c>
      <c r="U479" t="str">
        <f t="shared" si="52"/>
        <v/>
      </c>
      <c r="V479" t="str">
        <f t="shared" si="53"/>
        <v/>
      </c>
      <c r="W479" t="str">
        <f t="shared" si="54"/>
        <v/>
      </c>
      <c r="X479" t="str">
        <f t="shared" si="55"/>
        <v/>
      </c>
      <c r="Y479" t="str">
        <f t="shared" si="56"/>
        <v/>
      </c>
    </row>
    <row r="480" spans="1:25" x14ac:dyDescent="0.35">
      <c r="A480" t="s">
        <v>180</v>
      </c>
      <c r="B480" t="s">
        <v>257</v>
      </c>
      <c r="C480" t="s">
        <v>750</v>
      </c>
      <c r="D480" t="s">
        <v>143</v>
      </c>
      <c r="E480" t="s">
        <v>142</v>
      </c>
      <c r="F480">
        <v>1234</v>
      </c>
      <c r="G480" s="145">
        <v>3.2899999999999999E-2</v>
      </c>
      <c r="H480">
        <v>3.29</v>
      </c>
      <c r="K480" t="s">
        <v>180</v>
      </c>
      <c r="L480" t="s">
        <v>257</v>
      </c>
      <c r="M480" t="s">
        <v>750</v>
      </c>
      <c r="N480" t="s">
        <v>143</v>
      </c>
      <c r="O480">
        <v>1234</v>
      </c>
      <c r="P480" s="150">
        <v>3.2899999999999999E-2</v>
      </c>
      <c r="Q480">
        <v>3.29</v>
      </c>
      <c r="S480" t="str">
        <f t="shared" si="50"/>
        <v/>
      </c>
      <c r="T480" t="str">
        <f t="shared" si="51"/>
        <v/>
      </c>
      <c r="U480" t="str">
        <f t="shared" si="52"/>
        <v/>
      </c>
      <c r="V480" t="str">
        <f t="shared" si="53"/>
        <v/>
      </c>
      <c r="W480" t="str">
        <f t="shared" si="54"/>
        <v/>
      </c>
      <c r="X480" t="str">
        <f t="shared" si="55"/>
        <v/>
      </c>
      <c r="Y480" t="str">
        <f t="shared" si="56"/>
        <v/>
      </c>
    </row>
    <row r="481" spans="1:25" x14ac:dyDescent="0.35">
      <c r="A481" t="s">
        <v>175</v>
      </c>
      <c r="B481" t="s">
        <v>176</v>
      </c>
      <c r="C481" t="s">
        <v>751</v>
      </c>
      <c r="F481">
        <v>165</v>
      </c>
      <c r="G481" s="145">
        <v>4.0000000000000002E-4</v>
      </c>
      <c r="H481">
        <v>0.04</v>
      </c>
      <c r="K481" t="s">
        <v>175</v>
      </c>
      <c r="L481" t="s">
        <v>176</v>
      </c>
      <c r="M481" t="s">
        <v>751</v>
      </c>
      <c r="O481">
        <v>165</v>
      </c>
      <c r="P481" s="150">
        <v>4.0000000000000002E-4</v>
      </c>
      <c r="Q481">
        <v>0.04</v>
      </c>
      <c r="S481" t="str">
        <f t="shared" si="50"/>
        <v/>
      </c>
      <c r="T481" t="str">
        <f t="shared" si="51"/>
        <v/>
      </c>
      <c r="U481" t="str">
        <f t="shared" si="52"/>
        <v/>
      </c>
      <c r="V481" t="str">
        <f t="shared" si="53"/>
        <v/>
      </c>
      <c r="W481" t="str">
        <f t="shared" si="54"/>
        <v/>
      </c>
      <c r="X481" t="str">
        <f t="shared" si="55"/>
        <v/>
      </c>
      <c r="Y481" t="str">
        <f t="shared" si="56"/>
        <v/>
      </c>
    </row>
    <row r="482" spans="1:25" x14ac:dyDescent="0.35">
      <c r="A482" t="s">
        <v>180</v>
      </c>
      <c r="B482" t="s">
        <v>206</v>
      </c>
      <c r="C482" t="s">
        <v>752</v>
      </c>
      <c r="D482" t="s">
        <v>143</v>
      </c>
      <c r="E482" t="s">
        <v>142</v>
      </c>
      <c r="F482">
        <v>499</v>
      </c>
      <c r="G482" s="145">
        <v>1.44E-2</v>
      </c>
      <c r="H482">
        <v>1.44</v>
      </c>
      <c r="K482" t="s">
        <v>180</v>
      </c>
      <c r="L482" t="s">
        <v>206</v>
      </c>
      <c r="M482" t="s">
        <v>752</v>
      </c>
      <c r="N482" t="s">
        <v>143</v>
      </c>
      <c r="O482">
        <v>499</v>
      </c>
      <c r="P482" s="150">
        <v>1.44E-2</v>
      </c>
      <c r="Q482">
        <v>1.44</v>
      </c>
      <c r="S482" t="str">
        <f t="shared" si="50"/>
        <v/>
      </c>
      <c r="T482" t="str">
        <f t="shared" si="51"/>
        <v/>
      </c>
      <c r="U482" t="str">
        <f t="shared" si="52"/>
        <v/>
      </c>
      <c r="V482" t="str">
        <f t="shared" si="53"/>
        <v/>
      </c>
      <c r="W482" t="str">
        <f t="shared" si="54"/>
        <v/>
      </c>
      <c r="X482" t="str">
        <f t="shared" si="55"/>
        <v/>
      </c>
      <c r="Y482" t="str">
        <f t="shared" si="56"/>
        <v/>
      </c>
    </row>
    <row r="483" spans="1:25" x14ac:dyDescent="0.35">
      <c r="A483" t="s">
        <v>180</v>
      </c>
      <c r="B483" t="s">
        <v>667</v>
      </c>
      <c r="C483" t="s">
        <v>753</v>
      </c>
      <c r="D483" t="s">
        <v>103</v>
      </c>
      <c r="E483" t="s">
        <v>138</v>
      </c>
      <c r="F483">
        <v>15197</v>
      </c>
      <c r="G483" s="145">
        <v>0.34229999999999999</v>
      </c>
      <c r="H483">
        <v>34.229999999999997</v>
      </c>
      <c r="K483" t="s">
        <v>180</v>
      </c>
      <c r="L483" t="s">
        <v>667</v>
      </c>
      <c r="M483" t="s">
        <v>753</v>
      </c>
      <c r="N483" t="s">
        <v>103</v>
      </c>
      <c r="O483">
        <v>15197</v>
      </c>
      <c r="P483" s="150">
        <v>0.34229999999999999</v>
      </c>
      <c r="Q483">
        <v>34.229999999999997</v>
      </c>
      <c r="S483" t="str">
        <f t="shared" si="50"/>
        <v/>
      </c>
      <c r="T483" t="str">
        <f t="shared" si="51"/>
        <v/>
      </c>
      <c r="U483" t="str">
        <f t="shared" si="52"/>
        <v/>
      </c>
      <c r="V483" t="str">
        <f t="shared" si="53"/>
        <v/>
      </c>
      <c r="W483" t="str">
        <f t="shared" si="54"/>
        <v/>
      </c>
      <c r="X483" t="str">
        <f t="shared" si="55"/>
        <v/>
      </c>
      <c r="Y483" t="str">
        <f t="shared" si="56"/>
        <v/>
      </c>
    </row>
    <row r="484" spans="1:25" x14ac:dyDescent="0.35">
      <c r="A484" t="s">
        <v>180</v>
      </c>
      <c r="B484" t="s">
        <v>667</v>
      </c>
      <c r="C484" t="s">
        <v>754</v>
      </c>
      <c r="F484">
        <v>811</v>
      </c>
      <c r="G484" s="145">
        <v>1.83E-2</v>
      </c>
      <c r="H484">
        <v>1.83</v>
      </c>
      <c r="K484" t="s">
        <v>180</v>
      </c>
      <c r="L484" t="s">
        <v>667</v>
      </c>
      <c r="M484" t="s">
        <v>754</v>
      </c>
      <c r="O484">
        <v>811</v>
      </c>
      <c r="P484" s="150">
        <v>1.83E-2</v>
      </c>
      <c r="Q484">
        <v>1.83</v>
      </c>
      <c r="S484" t="str">
        <f t="shared" si="50"/>
        <v/>
      </c>
      <c r="T484" t="str">
        <f t="shared" si="51"/>
        <v/>
      </c>
      <c r="U484" t="str">
        <f t="shared" si="52"/>
        <v/>
      </c>
      <c r="V484" t="str">
        <f t="shared" si="53"/>
        <v/>
      </c>
      <c r="W484" t="str">
        <f t="shared" si="54"/>
        <v/>
      </c>
      <c r="X484" t="str">
        <f t="shared" si="55"/>
        <v/>
      </c>
      <c r="Y484" t="str">
        <f t="shared" si="56"/>
        <v/>
      </c>
    </row>
    <row r="485" spans="1:25" x14ac:dyDescent="0.35">
      <c r="A485" t="s">
        <v>180</v>
      </c>
      <c r="B485" t="s">
        <v>425</v>
      </c>
      <c r="C485" t="s">
        <v>755</v>
      </c>
      <c r="D485" t="s">
        <v>103</v>
      </c>
      <c r="E485" t="s">
        <v>138</v>
      </c>
      <c r="F485">
        <v>5961</v>
      </c>
      <c r="G485" s="145">
        <v>0.15379999999999999</v>
      </c>
      <c r="H485">
        <v>15.38</v>
      </c>
      <c r="K485" t="s">
        <v>180</v>
      </c>
      <c r="L485" t="s">
        <v>425</v>
      </c>
      <c r="M485" t="s">
        <v>755</v>
      </c>
      <c r="N485" t="s">
        <v>103</v>
      </c>
      <c r="O485">
        <v>5961</v>
      </c>
      <c r="P485" s="150">
        <v>0.15379999999999999</v>
      </c>
      <c r="Q485">
        <v>15.38</v>
      </c>
      <c r="S485" t="str">
        <f t="shared" si="50"/>
        <v/>
      </c>
      <c r="T485" t="str">
        <f t="shared" si="51"/>
        <v/>
      </c>
      <c r="U485" t="str">
        <f t="shared" si="52"/>
        <v/>
      </c>
      <c r="V485" t="str">
        <f t="shared" si="53"/>
        <v/>
      </c>
      <c r="W485" t="str">
        <f t="shared" si="54"/>
        <v/>
      </c>
      <c r="X485" t="str">
        <f t="shared" si="55"/>
        <v/>
      </c>
      <c r="Y485" t="str">
        <f t="shared" si="56"/>
        <v/>
      </c>
    </row>
    <row r="486" spans="1:25" x14ac:dyDescent="0.35">
      <c r="A486" t="s">
        <v>180</v>
      </c>
      <c r="B486" t="s">
        <v>326</v>
      </c>
      <c r="C486" t="s">
        <v>756</v>
      </c>
      <c r="D486" t="s">
        <v>118</v>
      </c>
      <c r="E486" t="s">
        <v>117</v>
      </c>
      <c r="F486">
        <v>13178</v>
      </c>
      <c r="G486" s="145">
        <v>0.33829999999999999</v>
      </c>
      <c r="H486">
        <v>33.83</v>
      </c>
      <c r="K486" t="s">
        <v>180</v>
      </c>
      <c r="L486" t="s">
        <v>326</v>
      </c>
      <c r="M486" t="s">
        <v>756</v>
      </c>
      <c r="N486" t="s">
        <v>118</v>
      </c>
      <c r="O486">
        <v>13178</v>
      </c>
      <c r="P486" s="150">
        <v>0.33829999999999999</v>
      </c>
      <c r="Q486">
        <v>33.83</v>
      </c>
      <c r="R486" t="s">
        <v>187</v>
      </c>
      <c r="S486" t="str">
        <f t="shared" si="50"/>
        <v/>
      </c>
      <c r="T486" t="str">
        <f t="shared" si="51"/>
        <v/>
      </c>
      <c r="U486" t="str">
        <f t="shared" si="52"/>
        <v/>
      </c>
      <c r="V486" t="str">
        <f t="shared" si="53"/>
        <v/>
      </c>
      <c r="W486" t="str">
        <f t="shared" si="54"/>
        <v/>
      </c>
      <c r="X486" t="str">
        <f t="shared" si="55"/>
        <v/>
      </c>
      <c r="Y486" t="str">
        <f t="shared" si="56"/>
        <v/>
      </c>
    </row>
    <row r="487" spans="1:25" x14ac:dyDescent="0.35">
      <c r="A487" t="s">
        <v>180</v>
      </c>
      <c r="B487" t="s">
        <v>515</v>
      </c>
      <c r="C487" t="s">
        <v>757</v>
      </c>
      <c r="F487">
        <v>3317</v>
      </c>
      <c r="G487" s="145">
        <v>8.4500000000000006E-2</v>
      </c>
      <c r="H487">
        <v>8.4499999999999993</v>
      </c>
      <c r="K487" t="s">
        <v>180</v>
      </c>
      <c r="L487" t="s">
        <v>515</v>
      </c>
      <c r="M487" t="s">
        <v>757</v>
      </c>
      <c r="O487">
        <v>3317</v>
      </c>
      <c r="P487" s="150">
        <v>8.4500000000000006E-2</v>
      </c>
      <c r="Q487">
        <v>8.4499999999999993</v>
      </c>
      <c r="S487" t="str">
        <f t="shared" si="50"/>
        <v/>
      </c>
      <c r="T487" t="str">
        <f t="shared" si="51"/>
        <v/>
      </c>
      <c r="U487" t="str">
        <f t="shared" si="52"/>
        <v/>
      </c>
      <c r="V487" t="str">
        <f t="shared" si="53"/>
        <v/>
      </c>
      <c r="W487" t="str">
        <f t="shared" si="54"/>
        <v/>
      </c>
      <c r="X487" t="str">
        <f t="shared" si="55"/>
        <v/>
      </c>
      <c r="Y487" t="str">
        <f t="shared" si="56"/>
        <v/>
      </c>
    </row>
    <row r="488" spans="1:25" x14ac:dyDescent="0.35">
      <c r="A488" t="s">
        <v>180</v>
      </c>
      <c r="B488" t="s">
        <v>350</v>
      </c>
      <c r="C488" t="s">
        <v>758</v>
      </c>
      <c r="D488" t="s">
        <v>91</v>
      </c>
      <c r="E488" t="s">
        <v>90</v>
      </c>
      <c r="F488">
        <v>12193</v>
      </c>
      <c r="G488" s="145">
        <v>0.31459999999999999</v>
      </c>
      <c r="H488">
        <v>31.46</v>
      </c>
      <c r="K488" t="s">
        <v>180</v>
      </c>
      <c r="L488" t="s">
        <v>350</v>
      </c>
      <c r="M488" t="s">
        <v>758</v>
      </c>
      <c r="N488" t="s">
        <v>91</v>
      </c>
      <c r="O488">
        <v>12193</v>
      </c>
      <c r="P488" s="150">
        <v>0.31459999999999999</v>
      </c>
      <c r="Q488">
        <v>31.46</v>
      </c>
      <c r="S488" t="str">
        <f t="shared" si="50"/>
        <v/>
      </c>
      <c r="T488" t="str">
        <f t="shared" si="51"/>
        <v/>
      </c>
      <c r="U488" t="str">
        <f t="shared" si="52"/>
        <v/>
      </c>
      <c r="V488" t="str">
        <f t="shared" si="53"/>
        <v/>
      </c>
      <c r="W488" t="str">
        <f t="shared" si="54"/>
        <v/>
      </c>
      <c r="X488" t="str">
        <f t="shared" si="55"/>
        <v/>
      </c>
      <c r="Y488" t="str">
        <f t="shared" si="56"/>
        <v/>
      </c>
    </row>
    <row r="489" spans="1:25" x14ac:dyDescent="0.35">
      <c r="A489" t="s">
        <v>180</v>
      </c>
      <c r="B489" t="s">
        <v>225</v>
      </c>
      <c r="C489" t="s">
        <v>759</v>
      </c>
      <c r="D489" t="s">
        <v>118</v>
      </c>
      <c r="E489" t="s">
        <v>117</v>
      </c>
      <c r="F489">
        <v>11194</v>
      </c>
      <c r="G489" s="145">
        <v>0.23860000000000001</v>
      </c>
      <c r="H489">
        <v>23.86</v>
      </c>
      <c r="K489" t="s">
        <v>180</v>
      </c>
      <c r="L489" t="s">
        <v>225</v>
      </c>
      <c r="M489" t="s">
        <v>759</v>
      </c>
      <c r="N489" t="s">
        <v>118</v>
      </c>
      <c r="O489">
        <v>11194</v>
      </c>
      <c r="P489" s="150">
        <v>0.23860000000000001</v>
      </c>
      <c r="Q489">
        <v>23.86</v>
      </c>
      <c r="S489" t="str">
        <f t="shared" si="50"/>
        <v/>
      </c>
      <c r="T489" t="str">
        <f t="shared" si="51"/>
        <v/>
      </c>
      <c r="U489" t="str">
        <f t="shared" si="52"/>
        <v/>
      </c>
      <c r="V489" t="str">
        <f t="shared" si="53"/>
        <v/>
      </c>
      <c r="W489" t="str">
        <f t="shared" si="54"/>
        <v/>
      </c>
      <c r="X489" t="str">
        <f t="shared" si="55"/>
        <v/>
      </c>
      <c r="Y489" t="str">
        <f t="shared" si="56"/>
        <v/>
      </c>
    </row>
    <row r="490" spans="1:25" x14ac:dyDescent="0.35">
      <c r="A490" t="s">
        <v>175</v>
      </c>
      <c r="B490" t="s">
        <v>227</v>
      </c>
      <c r="C490" t="s">
        <v>760</v>
      </c>
      <c r="D490" t="s">
        <v>86</v>
      </c>
      <c r="E490" t="s">
        <v>86</v>
      </c>
      <c r="F490">
        <v>198</v>
      </c>
      <c r="G490" s="145">
        <v>4.0000000000000002E-4</v>
      </c>
      <c r="H490">
        <v>0.04</v>
      </c>
      <c r="K490" t="s">
        <v>175</v>
      </c>
      <c r="L490" t="s">
        <v>227</v>
      </c>
      <c r="M490" t="s">
        <v>760</v>
      </c>
      <c r="N490" t="s">
        <v>86</v>
      </c>
      <c r="O490">
        <v>198</v>
      </c>
      <c r="P490" s="150">
        <v>4.0000000000000002E-4</v>
      </c>
      <c r="Q490">
        <v>0.04</v>
      </c>
      <c r="S490" t="str">
        <f t="shared" si="50"/>
        <v/>
      </c>
      <c r="T490" t="str">
        <f t="shared" si="51"/>
        <v/>
      </c>
      <c r="U490" t="str">
        <f t="shared" si="52"/>
        <v/>
      </c>
      <c r="V490" t="str">
        <f t="shared" si="53"/>
        <v/>
      </c>
      <c r="W490" t="str">
        <f t="shared" si="54"/>
        <v/>
      </c>
      <c r="X490" t="str">
        <f t="shared" si="55"/>
        <v/>
      </c>
      <c r="Y490" t="str">
        <f t="shared" si="56"/>
        <v/>
      </c>
    </row>
    <row r="491" spans="1:25" x14ac:dyDescent="0.35">
      <c r="A491" t="s">
        <v>175</v>
      </c>
      <c r="B491" t="s">
        <v>227</v>
      </c>
      <c r="C491" t="s">
        <v>761</v>
      </c>
      <c r="D491" t="s">
        <v>103</v>
      </c>
      <c r="E491" t="s">
        <v>138</v>
      </c>
      <c r="F491">
        <v>545</v>
      </c>
      <c r="G491" s="145">
        <v>1.1999999999999999E-3</v>
      </c>
      <c r="H491">
        <v>0.12</v>
      </c>
      <c r="K491" t="s">
        <v>175</v>
      </c>
      <c r="L491" t="s">
        <v>227</v>
      </c>
      <c r="M491" t="s">
        <v>761</v>
      </c>
      <c r="N491" t="s">
        <v>103</v>
      </c>
      <c r="O491">
        <v>545</v>
      </c>
      <c r="P491" s="150">
        <v>1.1999999999999999E-3</v>
      </c>
      <c r="Q491">
        <v>0.12</v>
      </c>
      <c r="S491" t="str">
        <f t="shared" si="50"/>
        <v/>
      </c>
      <c r="T491" t="str">
        <f t="shared" si="51"/>
        <v/>
      </c>
      <c r="U491" t="str">
        <f t="shared" si="52"/>
        <v/>
      </c>
      <c r="V491" t="str">
        <f t="shared" si="53"/>
        <v/>
      </c>
      <c r="W491" t="str">
        <f t="shared" si="54"/>
        <v/>
      </c>
      <c r="X491" t="str">
        <f t="shared" si="55"/>
        <v/>
      </c>
      <c r="Y491" t="str">
        <f t="shared" si="56"/>
        <v/>
      </c>
    </row>
    <row r="492" spans="1:25" x14ac:dyDescent="0.35">
      <c r="A492" t="s">
        <v>180</v>
      </c>
      <c r="B492" t="s">
        <v>259</v>
      </c>
      <c r="C492" t="s">
        <v>762</v>
      </c>
      <c r="D492" t="s">
        <v>103</v>
      </c>
      <c r="E492" t="s">
        <v>138</v>
      </c>
      <c r="F492">
        <v>5387</v>
      </c>
      <c r="G492" s="145">
        <v>0.14130000000000001</v>
      </c>
      <c r="H492">
        <v>14.13</v>
      </c>
      <c r="K492" t="s">
        <v>180</v>
      </c>
      <c r="L492" t="s">
        <v>259</v>
      </c>
      <c r="M492" t="s">
        <v>762</v>
      </c>
      <c r="N492" t="s">
        <v>103</v>
      </c>
      <c r="O492">
        <v>5387</v>
      </c>
      <c r="P492" s="150">
        <v>0.14130000000000001</v>
      </c>
      <c r="Q492">
        <v>14.13</v>
      </c>
      <c r="S492" t="str">
        <f t="shared" si="50"/>
        <v/>
      </c>
      <c r="T492" t="str">
        <f t="shared" si="51"/>
        <v/>
      </c>
      <c r="U492" t="str">
        <f t="shared" si="52"/>
        <v/>
      </c>
      <c r="V492" t="str">
        <f t="shared" si="53"/>
        <v/>
      </c>
      <c r="W492" t="str">
        <f t="shared" si="54"/>
        <v/>
      </c>
      <c r="X492" t="str">
        <f t="shared" si="55"/>
        <v/>
      </c>
      <c r="Y492" t="str">
        <f t="shared" si="56"/>
        <v/>
      </c>
    </row>
    <row r="493" spans="1:25" x14ac:dyDescent="0.35">
      <c r="A493" t="s">
        <v>175</v>
      </c>
      <c r="B493" t="s">
        <v>227</v>
      </c>
      <c r="C493" t="s">
        <v>763</v>
      </c>
      <c r="D493" t="s">
        <v>91</v>
      </c>
      <c r="E493" t="s">
        <v>90</v>
      </c>
      <c r="F493">
        <v>821</v>
      </c>
      <c r="G493" s="145">
        <v>1.8E-3</v>
      </c>
      <c r="H493">
        <v>0.18</v>
      </c>
      <c r="K493" t="s">
        <v>175</v>
      </c>
      <c r="L493" t="s">
        <v>227</v>
      </c>
      <c r="M493" t="s">
        <v>763</v>
      </c>
      <c r="N493" t="s">
        <v>91</v>
      </c>
      <c r="O493">
        <v>821</v>
      </c>
      <c r="P493" s="150">
        <v>1.8E-3</v>
      </c>
      <c r="Q493">
        <v>0.18</v>
      </c>
      <c r="S493" t="str">
        <f t="shared" si="50"/>
        <v/>
      </c>
      <c r="T493" t="str">
        <f t="shared" si="51"/>
        <v/>
      </c>
      <c r="U493" t="str">
        <f t="shared" si="52"/>
        <v/>
      </c>
      <c r="V493" t="str">
        <f t="shared" si="53"/>
        <v/>
      </c>
      <c r="W493" t="str">
        <f t="shared" si="54"/>
        <v/>
      </c>
      <c r="X493" t="str">
        <f t="shared" si="55"/>
        <v/>
      </c>
      <c r="Y493" t="str">
        <f t="shared" si="56"/>
        <v/>
      </c>
    </row>
    <row r="494" spans="1:25" x14ac:dyDescent="0.35">
      <c r="A494" t="s">
        <v>175</v>
      </c>
      <c r="B494" t="s">
        <v>183</v>
      </c>
      <c r="C494" t="s">
        <v>764</v>
      </c>
      <c r="D494" s="148"/>
      <c r="F494">
        <v>110</v>
      </c>
      <c r="G494" s="145">
        <v>2.0000000000000001E-4</v>
      </c>
      <c r="H494">
        <v>0.02</v>
      </c>
      <c r="K494" t="s">
        <v>175</v>
      </c>
      <c r="L494" t="s">
        <v>183</v>
      </c>
      <c r="M494" t="s">
        <v>764</v>
      </c>
      <c r="N494" t="s">
        <v>92</v>
      </c>
      <c r="O494">
        <v>110</v>
      </c>
      <c r="P494" s="150">
        <v>2.0000000000000001E-4</v>
      </c>
      <c r="Q494">
        <v>0.02</v>
      </c>
      <c r="S494" t="str">
        <f t="shared" si="50"/>
        <v/>
      </c>
      <c r="T494" t="str">
        <f t="shared" si="51"/>
        <v/>
      </c>
      <c r="U494" t="str">
        <f t="shared" si="52"/>
        <v/>
      </c>
      <c r="V494" t="str">
        <f t="shared" si="53"/>
        <v>error</v>
      </c>
      <c r="W494" t="str">
        <f t="shared" si="54"/>
        <v/>
      </c>
      <c r="X494" t="str">
        <f t="shared" si="55"/>
        <v/>
      </c>
      <c r="Y494" t="str">
        <f t="shared" si="56"/>
        <v/>
      </c>
    </row>
    <row r="495" spans="1:25" x14ac:dyDescent="0.35">
      <c r="A495" t="s">
        <v>180</v>
      </c>
      <c r="B495" t="s">
        <v>360</v>
      </c>
      <c r="C495" t="s">
        <v>765</v>
      </c>
      <c r="F495">
        <v>92</v>
      </c>
      <c r="G495" s="145">
        <v>2.5000000000000001E-3</v>
      </c>
      <c r="H495">
        <v>0.25</v>
      </c>
      <c r="K495" t="s">
        <v>180</v>
      </c>
      <c r="L495" t="s">
        <v>360</v>
      </c>
      <c r="M495" t="s">
        <v>765</v>
      </c>
      <c r="O495">
        <v>92</v>
      </c>
      <c r="P495" s="150">
        <v>2.5000000000000001E-3</v>
      </c>
      <c r="Q495">
        <v>0.25</v>
      </c>
      <c r="S495" t="str">
        <f t="shared" si="50"/>
        <v/>
      </c>
      <c r="T495" t="str">
        <f t="shared" si="51"/>
        <v/>
      </c>
      <c r="U495" t="str">
        <f t="shared" si="52"/>
        <v/>
      </c>
      <c r="V495" t="str">
        <f t="shared" si="53"/>
        <v/>
      </c>
      <c r="W495" t="str">
        <f t="shared" si="54"/>
        <v/>
      </c>
      <c r="X495" t="str">
        <f t="shared" si="55"/>
        <v/>
      </c>
      <c r="Y495" t="str">
        <f t="shared" si="56"/>
        <v/>
      </c>
    </row>
    <row r="496" spans="1:25" x14ac:dyDescent="0.35">
      <c r="A496" t="s">
        <v>180</v>
      </c>
      <c r="B496" t="s">
        <v>292</v>
      </c>
      <c r="C496" t="s">
        <v>766</v>
      </c>
      <c r="D496" t="s">
        <v>91</v>
      </c>
      <c r="E496" t="s">
        <v>90</v>
      </c>
      <c r="F496">
        <v>15946</v>
      </c>
      <c r="G496" s="145">
        <v>0.35539999999999999</v>
      </c>
      <c r="H496">
        <v>35.54</v>
      </c>
      <c r="K496" t="s">
        <v>180</v>
      </c>
      <c r="L496" t="s">
        <v>292</v>
      </c>
      <c r="M496" t="s">
        <v>766</v>
      </c>
      <c r="N496" t="s">
        <v>91</v>
      </c>
      <c r="O496">
        <v>15946</v>
      </c>
      <c r="P496" s="150">
        <v>0.35539999999999999</v>
      </c>
      <c r="Q496">
        <v>35.54</v>
      </c>
      <c r="S496" t="str">
        <f t="shared" si="50"/>
        <v/>
      </c>
      <c r="T496" t="str">
        <f t="shared" si="51"/>
        <v/>
      </c>
      <c r="U496" t="str">
        <f t="shared" si="52"/>
        <v/>
      </c>
      <c r="V496" t="str">
        <f t="shared" si="53"/>
        <v/>
      </c>
      <c r="W496" t="str">
        <f t="shared" si="54"/>
        <v/>
      </c>
      <c r="X496" t="str">
        <f t="shared" si="55"/>
        <v/>
      </c>
      <c r="Y496" t="str">
        <f t="shared" si="56"/>
        <v/>
      </c>
    </row>
    <row r="497" spans="1:25" x14ac:dyDescent="0.35">
      <c r="A497" t="s">
        <v>175</v>
      </c>
      <c r="B497" t="s">
        <v>227</v>
      </c>
      <c r="C497" t="s">
        <v>767</v>
      </c>
      <c r="D497" t="s">
        <v>102</v>
      </c>
      <c r="E497" t="s">
        <v>102</v>
      </c>
      <c r="F497">
        <v>21993</v>
      </c>
      <c r="G497" s="145">
        <v>4.82E-2</v>
      </c>
      <c r="H497">
        <v>4.82</v>
      </c>
      <c r="I497" t="s">
        <v>187</v>
      </c>
      <c r="K497" t="s">
        <v>175</v>
      </c>
      <c r="L497" t="s">
        <v>227</v>
      </c>
      <c r="M497" t="s">
        <v>767</v>
      </c>
      <c r="N497" t="s">
        <v>102</v>
      </c>
      <c r="O497">
        <v>21993</v>
      </c>
      <c r="P497" s="150">
        <v>4.82E-2</v>
      </c>
      <c r="Q497">
        <v>4.82</v>
      </c>
      <c r="S497" t="str">
        <f t="shared" si="50"/>
        <v/>
      </c>
      <c r="T497" t="str">
        <f t="shared" si="51"/>
        <v/>
      </c>
      <c r="U497" t="str">
        <f t="shared" si="52"/>
        <v/>
      </c>
      <c r="V497" t="str">
        <f t="shared" si="53"/>
        <v/>
      </c>
      <c r="W497" t="str">
        <f t="shared" si="54"/>
        <v/>
      </c>
      <c r="X497" t="str">
        <f t="shared" si="55"/>
        <v/>
      </c>
      <c r="Y497" t="str">
        <f t="shared" si="56"/>
        <v/>
      </c>
    </row>
    <row r="498" spans="1:25" x14ac:dyDescent="0.35">
      <c r="A498" t="s">
        <v>180</v>
      </c>
      <c r="B498" t="s">
        <v>432</v>
      </c>
      <c r="C498" t="s">
        <v>768</v>
      </c>
      <c r="F498">
        <v>217</v>
      </c>
      <c r="G498" s="145">
        <v>5.4000000000000003E-3</v>
      </c>
      <c r="H498">
        <v>0.54</v>
      </c>
      <c r="K498" t="s">
        <v>180</v>
      </c>
      <c r="L498" t="s">
        <v>432</v>
      </c>
      <c r="M498" t="s">
        <v>768</v>
      </c>
      <c r="O498">
        <v>217</v>
      </c>
      <c r="P498" s="150">
        <v>5.4000000000000003E-3</v>
      </c>
      <c r="Q498">
        <v>0.54</v>
      </c>
      <c r="S498" t="str">
        <f t="shared" si="50"/>
        <v/>
      </c>
      <c r="T498" t="str">
        <f t="shared" si="51"/>
        <v/>
      </c>
      <c r="U498" t="str">
        <f t="shared" si="52"/>
        <v/>
      </c>
      <c r="V498" t="str">
        <f t="shared" si="53"/>
        <v/>
      </c>
      <c r="W498" t="str">
        <f t="shared" si="54"/>
        <v/>
      </c>
      <c r="X498" t="str">
        <f t="shared" si="55"/>
        <v/>
      </c>
      <c r="Y498" t="str">
        <f t="shared" si="56"/>
        <v/>
      </c>
    </row>
    <row r="499" spans="1:25" x14ac:dyDescent="0.35">
      <c r="A499" t="s">
        <v>175</v>
      </c>
      <c r="B499" t="s">
        <v>183</v>
      </c>
      <c r="C499" t="s">
        <v>769</v>
      </c>
      <c r="D499" t="s">
        <v>86</v>
      </c>
      <c r="E499" t="s">
        <v>86</v>
      </c>
      <c r="F499">
        <v>281</v>
      </c>
      <c r="G499" s="145">
        <v>5.9999999999999995E-4</v>
      </c>
      <c r="H499">
        <v>0.06</v>
      </c>
      <c r="K499" t="s">
        <v>175</v>
      </c>
      <c r="L499" t="s">
        <v>183</v>
      </c>
      <c r="M499" t="s">
        <v>769</v>
      </c>
      <c r="N499" t="s">
        <v>86</v>
      </c>
      <c r="O499">
        <v>281</v>
      </c>
      <c r="P499" s="150">
        <v>5.9999999999999995E-4</v>
      </c>
      <c r="Q499">
        <v>0.06</v>
      </c>
      <c r="S499" t="str">
        <f t="shared" si="50"/>
        <v/>
      </c>
      <c r="T499" t="str">
        <f t="shared" si="51"/>
        <v/>
      </c>
      <c r="U499" t="str">
        <f t="shared" si="52"/>
        <v/>
      </c>
      <c r="V499" t="str">
        <f t="shared" si="53"/>
        <v/>
      </c>
      <c r="W499" t="str">
        <f t="shared" si="54"/>
        <v/>
      </c>
      <c r="X499" t="str">
        <f t="shared" si="55"/>
        <v/>
      </c>
      <c r="Y499" t="str">
        <f t="shared" si="56"/>
        <v/>
      </c>
    </row>
    <row r="500" spans="1:25" x14ac:dyDescent="0.35">
      <c r="A500" t="s">
        <v>180</v>
      </c>
      <c r="B500" t="s">
        <v>574</v>
      </c>
      <c r="C500" t="s">
        <v>770</v>
      </c>
      <c r="D500" t="s">
        <v>103</v>
      </c>
      <c r="E500" t="s">
        <v>138</v>
      </c>
      <c r="F500">
        <v>6996</v>
      </c>
      <c r="G500" s="145">
        <v>0.16739999999999999</v>
      </c>
      <c r="H500">
        <v>16.739999999999998</v>
      </c>
      <c r="K500" t="s">
        <v>180</v>
      </c>
      <c r="L500" t="s">
        <v>574</v>
      </c>
      <c r="M500" t="s">
        <v>770</v>
      </c>
      <c r="N500" t="s">
        <v>103</v>
      </c>
      <c r="O500">
        <v>6996</v>
      </c>
      <c r="P500" s="150">
        <v>0.16739999999999999</v>
      </c>
      <c r="Q500">
        <v>16.739999999999998</v>
      </c>
      <c r="S500" t="str">
        <f t="shared" si="50"/>
        <v/>
      </c>
      <c r="T500" t="str">
        <f t="shared" si="51"/>
        <v/>
      </c>
      <c r="U500" t="str">
        <f t="shared" si="52"/>
        <v/>
      </c>
      <c r="V500" t="str">
        <f t="shared" si="53"/>
        <v/>
      </c>
      <c r="W500" t="str">
        <f t="shared" si="54"/>
        <v/>
      </c>
      <c r="X500" t="str">
        <f t="shared" si="55"/>
        <v/>
      </c>
      <c r="Y500" t="str">
        <f t="shared" si="56"/>
        <v/>
      </c>
    </row>
    <row r="501" spans="1:25" x14ac:dyDescent="0.35">
      <c r="A501" t="s">
        <v>180</v>
      </c>
      <c r="B501" t="s">
        <v>188</v>
      </c>
      <c r="C501" t="s">
        <v>771</v>
      </c>
      <c r="D501" t="s">
        <v>103</v>
      </c>
      <c r="E501" t="s">
        <v>138</v>
      </c>
      <c r="F501">
        <v>1882</v>
      </c>
      <c r="G501" s="145">
        <v>4.9399999999999999E-2</v>
      </c>
      <c r="H501">
        <v>4.9400000000000004</v>
      </c>
      <c r="K501" t="s">
        <v>180</v>
      </c>
      <c r="L501" t="s">
        <v>188</v>
      </c>
      <c r="M501" t="s">
        <v>771</v>
      </c>
      <c r="N501" t="s">
        <v>103</v>
      </c>
      <c r="O501">
        <v>1882</v>
      </c>
      <c r="P501" s="150">
        <v>4.9399999999999999E-2</v>
      </c>
      <c r="Q501">
        <v>4.9400000000000004</v>
      </c>
      <c r="S501" t="str">
        <f t="shared" si="50"/>
        <v/>
      </c>
      <c r="T501" t="str">
        <f t="shared" si="51"/>
        <v/>
      </c>
      <c r="U501" t="str">
        <f t="shared" si="52"/>
        <v/>
      </c>
      <c r="V501" t="str">
        <f t="shared" si="53"/>
        <v/>
      </c>
      <c r="W501" t="str">
        <f t="shared" si="54"/>
        <v/>
      </c>
      <c r="X501" t="str">
        <f t="shared" si="55"/>
        <v/>
      </c>
      <c r="Y501" t="str">
        <f t="shared" si="56"/>
        <v/>
      </c>
    </row>
    <row r="502" spans="1:25" x14ac:dyDescent="0.35">
      <c r="A502" t="s">
        <v>175</v>
      </c>
      <c r="B502" t="s">
        <v>212</v>
      </c>
      <c r="C502" t="s">
        <v>772</v>
      </c>
      <c r="D502" t="s">
        <v>118</v>
      </c>
      <c r="E502" t="s">
        <v>117</v>
      </c>
      <c r="F502">
        <v>135001</v>
      </c>
      <c r="G502" s="145">
        <v>0.29320000000000002</v>
      </c>
      <c r="H502">
        <v>29.32</v>
      </c>
      <c r="I502" t="s">
        <v>187</v>
      </c>
      <c r="K502" t="s">
        <v>175</v>
      </c>
      <c r="L502" t="s">
        <v>212</v>
      </c>
      <c r="M502" t="s">
        <v>772</v>
      </c>
      <c r="N502" t="s">
        <v>118</v>
      </c>
      <c r="O502">
        <v>135001</v>
      </c>
      <c r="P502" s="150">
        <v>0.29320000000000002</v>
      </c>
      <c r="Q502">
        <v>29.32</v>
      </c>
      <c r="S502" t="str">
        <f t="shared" si="50"/>
        <v/>
      </c>
      <c r="T502" t="str">
        <f t="shared" si="51"/>
        <v/>
      </c>
      <c r="U502" t="str">
        <f t="shared" si="52"/>
        <v/>
      </c>
      <c r="V502" t="str">
        <f t="shared" si="53"/>
        <v/>
      </c>
      <c r="W502" t="str">
        <f t="shared" si="54"/>
        <v/>
      </c>
      <c r="X502" t="str">
        <f t="shared" si="55"/>
        <v/>
      </c>
      <c r="Y502" t="str">
        <f t="shared" si="56"/>
        <v/>
      </c>
    </row>
    <row r="503" spans="1:25" x14ac:dyDescent="0.35">
      <c r="A503" t="s">
        <v>175</v>
      </c>
      <c r="B503" t="s">
        <v>295</v>
      </c>
      <c r="C503" t="s">
        <v>773</v>
      </c>
      <c r="D503" t="s">
        <v>97</v>
      </c>
      <c r="E503" t="s">
        <v>96</v>
      </c>
      <c r="F503">
        <v>18556</v>
      </c>
      <c r="G503" s="145">
        <v>4.1200000000000001E-2</v>
      </c>
      <c r="H503">
        <v>4.12</v>
      </c>
      <c r="K503" t="s">
        <v>175</v>
      </c>
      <c r="L503" t="s">
        <v>295</v>
      </c>
      <c r="M503" t="s">
        <v>773</v>
      </c>
      <c r="N503" t="s">
        <v>97</v>
      </c>
      <c r="O503">
        <v>18556</v>
      </c>
      <c r="P503" s="150">
        <v>4.1200000000000001E-2</v>
      </c>
      <c r="Q503">
        <v>4.12</v>
      </c>
      <c r="S503" t="str">
        <f t="shared" si="50"/>
        <v/>
      </c>
      <c r="T503" t="str">
        <f t="shared" si="51"/>
        <v/>
      </c>
      <c r="U503" t="str">
        <f t="shared" si="52"/>
        <v/>
      </c>
      <c r="V503" t="str">
        <f t="shared" si="53"/>
        <v/>
      </c>
      <c r="W503" t="str">
        <f t="shared" si="54"/>
        <v/>
      </c>
      <c r="X503" t="str">
        <f t="shared" si="55"/>
        <v/>
      </c>
      <c r="Y503" t="str">
        <f t="shared" si="56"/>
        <v/>
      </c>
    </row>
    <row r="504" spans="1:25" x14ac:dyDescent="0.35">
      <c r="A504" t="s">
        <v>180</v>
      </c>
      <c r="B504" t="s">
        <v>519</v>
      </c>
      <c r="C504" t="s">
        <v>774</v>
      </c>
      <c r="D504" t="s">
        <v>103</v>
      </c>
      <c r="E504" t="s">
        <v>138</v>
      </c>
      <c r="F504">
        <v>3444</v>
      </c>
      <c r="G504" s="145">
        <v>0.1023</v>
      </c>
      <c r="H504">
        <v>10.23</v>
      </c>
      <c r="K504" t="s">
        <v>180</v>
      </c>
      <c r="L504" t="s">
        <v>519</v>
      </c>
      <c r="M504" t="s">
        <v>774</v>
      </c>
      <c r="N504" t="s">
        <v>103</v>
      </c>
      <c r="O504">
        <v>3444</v>
      </c>
      <c r="P504" s="150">
        <v>0.1023</v>
      </c>
      <c r="Q504">
        <v>10.23</v>
      </c>
      <c r="S504" t="str">
        <f t="shared" si="50"/>
        <v/>
      </c>
      <c r="T504" t="str">
        <f t="shared" si="51"/>
        <v/>
      </c>
      <c r="U504" t="str">
        <f t="shared" si="52"/>
        <v/>
      </c>
      <c r="V504" t="str">
        <f t="shared" si="53"/>
        <v/>
      </c>
      <c r="W504" t="str">
        <f t="shared" si="54"/>
        <v/>
      </c>
      <c r="X504" t="str">
        <f t="shared" si="55"/>
        <v/>
      </c>
      <c r="Y504" t="str">
        <f t="shared" si="56"/>
        <v/>
      </c>
    </row>
    <row r="505" spans="1:25" x14ac:dyDescent="0.35">
      <c r="A505" t="s">
        <v>175</v>
      </c>
      <c r="B505" t="s">
        <v>295</v>
      </c>
      <c r="C505" t="s">
        <v>775</v>
      </c>
      <c r="D505" s="148"/>
      <c r="F505">
        <v>3580</v>
      </c>
      <c r="G505" s="145">
        <v>8.0000000000000002E-3</v>
      </c>
      <c r="H505">
        <v>0.8</v>
      </c>
      <c r="K505" t="s">
        <v>175</v>
      </c>
      <c r="L505" t="s">
        <v>295</v>
      </c>
      <c r="M505" t="s">
        <v>775</v>
      </c>
      <c r="N505" t="s">
        <v>165</v>
      </c>
      <c r="O505">
        <v>3580</v>
      </c>
      <c r="P505" s="150">
        <v>8.0000000000000002E-3</v>
      </c>
      <c r="Q505">
        <v>0.8</v>
      </c>
      <c r="S505" t="str">
        <f t="shared" si="50"/>
        <v/>
      </c>
      <c r="T505" t="str">
        <f t="shared" si="51"/>
        <v/>
      </c>
      <c r="U505" t="str">
        <f t="shared" si="52"/>
        <v/>
      </c>
      <c r="V505" t="str">
        <f t="shared" si="53"/>
        <v>error</v>
      </c>
      <c r="W505" t="str">
        <f t="shared" si="54"/>
        <v/>
      </c>
      <c r="X505" t="str">
        <f t="shared" si="55"/>
        <v/>
      </c>
      <c r="Y505" t="str">
        <f t="shared" si="56"/>
        <v/>
      </c>
    </row>
    <row r="506" spans="1:25" x14ac:dyDescent="0.35">
      <c r="A506" t="s">
        <v>175</v>
      </c>
      <c r="B506" t="s">
        <v>183</v>
      </c>
      <c r="C506" t="s">
        <v>776</v>
      </c>
      <c r="D506" t="s">
        <v>112</v>
      </c>
      <c r="E506" t="s">
        <v>111</v>
      </c>
      <c r="F506">
        <v>201</v>
      </c>
      <c r="G506" s="145">
        <v>4.0000000000000002E-4</v>
      </c>
      <c r="H506">
        <v>0.04</v>
      </c>
      <c r="K506" t="s">
        <v>175</v>
      </c>
      <c r="L506" t="s">
        <v>183</v>
      </c>
      <c r="M506" t="s">
        <v>776</v>
      </c>
      <c r="N506" t="s">
        <v>112</v>
      </c>
      <c r="O506">
        <v>201</v>
      </c>
      <c r="P506" s="150">
        <v>4.0000000000000002E-4</v>
      </c>
      <c r="Q506">
        <v>0.04</v>
      </c>
      <c r="S506" t="str">
        <f t="shared" si="50"/>
        <v/>
      </c>
      <c r="T506" t="str">
        <f t="shared" si="51"/>
        <v/>
      </c>
      <c r="U506" t="str">
        <f t="shared" si="52"/>
        <v/>
      </c>
      <c r="V506" t="str">
        <f t="shared" si="53"/>
        <v/>
      </c>
      <c r="W506" t="str">
        <f t="shared" si="54"/>
        <v/>
      </c>
      <c r="X506" t="str">
        <f t="shared" si="55"/>
        <v/>
      </c>
      <c r="Y506" t="str">
        <f t="shared" si="56"/>
        <v/>
      </c>
    </row>
    <row r="507" spans="1:25" x14ac:dyDescent="0.35">
      <c r="A507" t="s">
        <v>180</v>
      </c>
      <c r="B507" t="s">
        <v>313</v>
      </c>
      <c r="C507" t="s">
        <v>777</v>
      </c>
      <c r="F507">
        <v>384</v>
      </c>
      <c r="G507" s="145">
        <v>9.4000000000000004E-3</v>
      </c>
      <c r="H507">
        <v>0.94</v>
      </c>
      <c r="K507" t="s">
        <v>180</v>
      </c>
      <c r="L507" t="s">
        <v>313</v>
      </c>
      <c r="M507" t="s">
        <v>777</v>
      </c>
      <c r="O507">
        <v>384</v>
      </c>
      <c r="P507" s="150">
        <v>9.4000000000000004E-3</v>
      </c>
      <c r="Q507">
        <v>0.94</v>
      </c>
      <c r="S507" t="str">
        <f t="shared" si="50"/>
        <v/>
      </c>
      <c r="T507" t="str">
        <f t="shared" si="51"/>
        <v/>
      </c>
      <c r="U507" t="str">
        <f t="shared" si="52"/>
        <v/>
      </c>
      <c r="V507" t="str">
        <f t="shared" si="53"/>
        <v/>
      </c>
      <c r="W507" t="str">
        <f t="shared" si="54"/>
        <v/>
      </c>
      <c r="X507" t="str">
        <f t="shared" si="55"/>
        <v/>
      </c>
      <c r="Y507" t="str">
        <f t="shared" si="56"/>
        <v/>
      </c>
    </row>
    <row r="508" spans="1:25" x14ac:dyDescent="0.35">
      <c r="A508" t="s">
        <v>175</v>
      </c>
      <c r="B508" t="s">
        <v>227</v>
      </c>
      <c r="C508" t="s">
        <v>778</v>
      </c>
      <c r="D508" t="s">
        <v>97</v>
      </c>
      <c r="E508" t="s">
        <v>96</v>
      </c>
      <c r="F508">
        <v>6600</v>
      </c>
      <c r="G508" s="145">
        <v>1.4500000000000001E-2</v>
      </c>
      <c r="H508">
        <v>1.45</v>
      </c>
      <c r="K508" t="s">
        <v>175</v>
      </c>
      <c r="L508" t="s">
        <v>227</v>
      </c>
      <c r="M508" t="s">
        <v>778</v>
      </c>
      <c r="N508" t="s">
        <v>97</v>
      </c>
      <c r="O508">
        <v>6600</v>
      </c>
      <c r="P508" s="150">
        <v>1.4500000000000001E-2</v>
      </c>
      <c r="Q508">
        <v>1.45</v>
      </c>
      <c r="S508" t="str">
        <f t="shared" si="50"/>
        <v/>
      </c>
      <c r="T508" t="str">
        <f t="shared" si="51"/>
        <v/>
      </c>
      <c r="U508" t="str">
        <f t="shared" si="52"/>
        <v/>
      </c>
      <c r="V508" t="str">
        <f t="shared" si="53"/>
        <v/>
      </c>
      <c r="W508" t="str">
        <f t="shared" si="54"/>
        <v/>
      </c>
      <c r="X508" t="str">
        <f t="shared" si="55"/>
        <v/>
      </c>
      <c r="Y508" t="str">
        <f t="shared" si="56"/>
        <v/>
      </c>
    </row>
    <row r="509" spans="1:25" x14ac:dyDescent="0.35">
      <c r="A509" t="s">
        <v>180</v>
      </c>
      <c r="B509" t="s">
        <v>222</v>
      </c>
      <c r="C509" t="s">
        <v>779</v>
      </c>
      <c r="D509" t="s">
        <v>123</v>
      </c>
      <c r="E509" t="s">
        <v>122</v>
      </c>
      <c r="F509">
        <v>16646</v>
      </c>
      <c r="G509" s="145">
        <v>0.4446</v>
      </c>
      <c r="H509">
        <v>44.46</v>
      </c>
      <c r="I509" t="s">
        <v>187</v>
      </c>
      <c r="K509" t="s">
        <v>180</v>
      </c>
      <c r="L509" t="s">
        <v>222</v>
      </c>
      <c r="M509" t="s">
        <v>779</v>
      </c>
      <c r="N509" t="s">
        <v>123</v>
      </c>
      <c r="O509">
        <v>16646</v>
      </c>
      <c r="P509" s="150">
        <v>0.4446</v>
      </c>
      <c r="Q509">
        <v>44.46</v>
      </c>
      <c r="S509" t="str">
        <f t="shared" si="50"/>
        <v/>
      </c>
      <c r="T509" t="str">
        <f t="shared" si="51"/>
        <v/>
      </c>
      <c r="U509" t="str">
        <f t="shared" si="52"/>
        <v/>
      </c>
      <c r="V509" t="str">
        <f t="shared" si="53"/>
        <v/>
      </c>
      <c r="W509" t="str">
        <f t="shared" si="54"/>
        <v/>
      </c>
      <c r="X509" t="str">
        <f t="shared" si="55"/>
        <v/>
      </c>
      <c r="Y509" t="str">
        <f t="shared" si="56"/>
        <v/>
      </c>
    </row>
    <row r="510" spans="1:25" x14ac:dyDescent="0.35">
      <c r="A510" t="s">
        <v>175</v>
      </c>
      <c r="B510" t="s">
        <v>227</v>
      </c>
      <c r="C510" t="s">
        <v>780</v>
      </c>
      <c r="D510" s="148"/>
      <c r="F510">
        <v>3644</v>
      </c>
      <c r="G510" s="145">
        <v>8.0000000000000002E-3</v>
      </c>
      <c r="H510">
        <v>0.8</v>
      </c>
      <c r="K510" t="s">
        <v>175</v>
      </c>
      <c r="L510" t="s">
        <v>227</v>
      </c>
      <c r="M510" t="s">
        <v>780</v>
      </c>
      <c r="N510" t="s">
        <v>113</v>
      </c>
      <c r="O510">
        <v>3644</v>
      </c>
      <c r="P510" s="150">
        <v>8.0000000000000002E-3</v>
      </c>
      <c r="Q510">
        <v>0.8</v>
      </c>
      <c r="S510" t="str">
        <f t="shared" si="50"/>
        <v/>
      </c>
      <c r="T510" t="str">
        <f t="shared" si="51"/>
        <v/>
      </c>
      <c r="U510" t="str">
        <f t="shared" si="52"/>
        <v/>
      </c>
      <c r="V510" t="str">
        <f t="shared" si="53"/>
        <v>error</v>
      </c>
      <c r="W510" t="str">
        <f t="shared" si="54"/>
        <v/>
      </c>
      <c r="X510" t="str">
        <f t="shared" si="55"/>
        <v/>
      </c>
      <c r="Y510" t="str">
        <f t="shared" si="56"/>
        <v/>
      </c>
    </row>
    <row r="511" spans="1:25" x14ac:dyDescent="0.35">
      <c r="A511" t="s">
        <v>175</v>
      </c>
      <c r="B511" t="s">
        <v>295</v>
      </c>
      <c r="C511" t="s">
        <v>781</v>
      </c>
      <c r="D511" t="s">
        <v>133</v>
      </c>
      <c r="E511" t="s">
        <v>132</v>
      </c>
      <c r="F511">
        <v>3015</v>
      </c>
      <c r="G511" s="145">
        <v>6.7000000000000002E-3</v>
      </c>
      <c r="H511">
        <v>0.67</v>
      </c>
      <c r="K511" t="s">
        <v>175</v>
      </c>
      <c r="L511" t="s">
        <v>295</v>
      </c>
      <c r="M511" t="s">
        <v>781</v>
      </c>
      <c r="N511" t="s">
        <v>133</v>
      </c>
      <c r="O511">
        <v>3015</v>
      </c>
      <c r="P511" s="150">
        <v>6.7000000000000002E-3</v>
      </c>
      <c r="Q511">
        <v>0.67</v>
      </c>
      <c r="S511" t="str">
        <f t="shared" si="50"/>
        <v/>
      </c>
      <c r="T511" t="str">
        <f t="shared" si="51"/>
        <v/>
      </c>
      <c r="U511" t="str">
        <f t="shared" si="52"/>
        <v/>
      </c>
      <c r="V511" t="str">
        <f t="shared" si="53"/>
        <v/>
      </c>
      <c r="W511" t="str">
        <f t="shared" si="54"/>
        <v/>
      </c>
      <c r="X511" t="str">
        <f t="shared" si="55"/>
        <v/>
      </c>
      <c r="Y511" t="str">
        <f t="shared" si="56"/>
        <v/>
      </c>
    </row>
    <row r="512" spans="1:25" x14ac:dyDescent="0.35">
      <c r="A512" t="s">
        <v>180</v>
      </c>
      <c r="B512" t="s">
        <v>274</v>
      </c>
      <c r="C512" t="s">
        <v>782</v>
      </c>
      <c r="D512" t="s">
        <v>91</v>
      </c>
      <c r="E512" t="s">
        <v>90</v>
      </c>
      <c r="F512">
        <v>14691</v>
      </c>
      <c r="G512" s="145">
        <v>0.3493</v>
      </c>
      <c r="H512">
        <v>34.93</v>
      </c>
      <c r="I512" t="s">
        <v>187</v>
      </c>
      <c r="K512" t="s">
        <v>180</v>
      </c>
      <c r="L512" t="s">
        <v>274</v>
      </c>
      <c r="M512" t="s">
        <v>782</v>
      </c>
      <c r="N512" t="s">
        <v>91</v>
      </c>
      <c r="O512">
        <v>14691</v>
      </c>
      <c r="P512" s="150">
        <v>0.3493</v>
      </c>
      <c r="Q512">
        <v>34.93</v>
      </c>
      <c r="S512" t="str">
        <f t="shared" si="50"/>
        <v/>
      </c>
      <c r="T512" t="str">
        <f t="shared" si="51"/>
        <v/>
      </c>
      <c r="U512" t="str">
        <f t="shared" si="52"/>
        <v/>
      </c>
      <c r="V512" t="str">
        <f t="shared" si="53"/>
        <v/>
      </c>
      <c r="W512" t="str">
        <f t="shared" si="54"/>
        <v/>
      </c>
      <c r="X512" t="str">
        <f t="shared" si="55"/>
        <v/>
      </c>
      <c r="Y512" t="str">
        <f t="shared" si="56"/>
        <v/>
      </c>
    </row>
    <row r="513" spans="1:25" x14ac:dyDescent="0.35">
      <c r="A513" t="s">
        <v>180</v>
      </c>
      <c r="B513" t="s">
        <v>783</v>
      </c>
      <c r="C513" t="s">
        <v>784</v>
      </c>
      <c r="D513" t="s">
        <v>86</v>
      </c>
      <c r="E513" t="s">
        <v>86</v>
      </c>
      <c r="F513">
        <v>1710</v>
      </c>
      <c r="G513" s="145">
        <v>4.5100000000000001E-2</v>
      </c>
      <c r="H513">
        <v>4.51</v>
      </c>
      <c r="K513" t="s">
        <v>180</v>
      </c>
      <c r="L513" t="s">
        <v>783</v>
      </c>
      <c r="M513" t="s">
        <v>784</v>
      </c>
      <c r="N513" t="s">
        <v>86</v>
      </c>
      <c r="O513">
        <v>1710</v>
      </c>
      <c r="P513" s="150">
        <v>4.5100000000000001E-2</v>
      </c>
      <c r="Q513">
        <v>4.51</v>
      </c>
      <c r="S513" t="str">
        <f t="shared" si="50"/>
        <v/>
      </c>
      <c r="T513" t="str">
        <f t="shared" si="51"/>
        <v/>
      </c>
      <c r="U513" t="str">
        <f t="shared" si="52"/>
        <v/>
      </c>
      <c r="V513" t="str">
        <f t="shared" si="53"/>
        <v/>
      </c>
      <c r="W513" t="str">
        <f t="shared" si="54"/>
        <v/>
      </c>
      <c r="X513" t="str">
        <f t="shared" si="55"/>
        <v/>
      </c>
      <c r="Y513" t="str">
        <f t="shared" si="56"/>
        <v/>
      </c>
    </row>
    <row r="514" spans="1:25" x14ac:dyDescent="0.35">
      <c r="A514" t="s">
        <v>180</v>
      </c>
      <c r="B514" t="s">
        <v>550</v>
      </c>
      <c r="C514" t="s">
        <v>785</v>
      </c>
      <c r="D514" t="s">
        <v>118</v>
      </c>
      <c r="E514" t="s">
        <v>117</v>
      </c>
      <c r="F514">
        <v>15639</v>
      </c>
      <c r="G514" s="145">
        <v>0.3881</v>
      </c>
      <c r="H514">
        <v>38.81</v>
      </c>
      <c r="K514" t="s">
        <v>180</v>
      </c>
      <c r="L514" t="s">
        <v>550</v>
      </c>
      <c r="M514" t="s">
        <v>785</v>
      </c>
      <c r="N514" t="s">
        <v>118</v>
      </c>
      <c r="O514">
        <v>15639</v>
      </c>
      <c r="P514" s="150">
        <v>0.3881</v>
      </c>
      <c r="Q514">
        <v>38.81</v>
      </c>
      <c r="S514" t="str">
        <f t="shared" ref="S514:S577" si="57">IF(A514=K514,"","error")</f>
        <v/>
      </c>
      <c r="T514" t="str">
        <f t="shared" ref="T514:T577" si="58">IF(B514=L514,"","error")</f>
        <v/>
      </c>
      <c r="U514" t="str">
        <f t="shared" ref="U514:U577" si="59">IF(C514=M514,"","error")</f>
        <v/>
      </c>
      <c r="V514" t="str">
        <f t="shared" ref="V514:V577" si="60">IF(D514=N514,"","error")</f>
        <v/>
      </c>
      <c r="W514" t="str">
        <f t="shared" si="54"/>
        <v/>
      </c>
      <c r="X514" t="str">
        <f t="shared" si="55"/>
        <v/>
      </c>
      <c r="Y514" t="str">
        <f t="shared" si="56"/>
        <v/>
      </c>
    </row>
    <row r="515" spans="1:25" x14ac:dyDescent="0.35">
      <c r="A515" t="s">
        <v>180</v>
      </c>
      <c r="B515" t="s">
        <v>783</v>
      </c>
      <c r="C515" t="s">
        <v>786</v>
      </c>
      <c r="D515" t="s">
        <v>91</v>
      </c>
      <c r="E515" t="s">
        <v>90</v>
      </c>
      <c r="F515">
        <v>13395</v>
      </c>
      <c r="G515" s="145">
        <v>0.35360000000000003</v>
      </c>
      <c r="H515">
        <v>35.36</v>
      </c>
      <c r="K515" t="s">
        <v>180</v>
      </c>
      <c r="L515" t="s">
        <v>783</v>
      </c>
      <c r="M515" t="s">
        <v>786</v>
      </c>
      <c r="N515" t="s">
        <v>91</v>
      </c>
      <c r="O515">
        <v>13395</v>
      </c>
      <c r="P515" s="150">
        <v>0.35360000000000003</v>
      </c>
      <c r="Q515">
        <v>35.36</v>
      </c>
      <c r="S515" t="str">
        <f t="shared" si="57"/>
        <v/>
      </c>
      <c r="T515" t="str">
        <f t="shared" si="58"/>
        <v/>
      </c>
      <c r="U515" t="str">
        <f t="shared" si="59"/>
        <v/>
      </c>
      <c r="V515" t="str">
        <f t="shared" si="60"/>
        <v/>
      </c>
      <c r="W515" t="str">
        <f t="shared" ref="W515:W578" si="61">IF(F515=O515,"","error")</f>
        <v/>
      </c>
      <c r="X515" t="str">
        <f t="shared" ref="X515:X578" si="62">IF(G515=P515,"","error")</f>
        <v/>
      </c>
      <c r="Y515" t="str">
        <f t="shared" ref="Y515:Y578" si="63">IF(H515=Q515,"","error")</f>
        <v/>
      </c>
    </row>
    <row r="516" spans="1:25" x14ac:dyDescent="0.35">
      <c r="A516" t="s">
        <v>180</v>
      </c>
      <c r="B516" t="s">
        <v>460</v>
      </c>
      <c r="C516" t="s">
        <v>787</v>
      </c>
      <c r="D516" t="s">
        <v>91</v>
      </c>
      <c r="E516" t="s">
        <v>90</v>
      </c>
      <c r="F516">
        <v>22047</v>
      </c>
      <c r="G516" s="145">
        <v>0.68279999999999996</v>
      </c>
      <c r="H516">
        <v>68.28</v>
      </c>
      <c r="I516" t="s">
        <v>187</v>
      </c>
      <c r="K516" t="s">
        <v>180</v>
      </c>
      <c r="L516" t="s">
        <v>460</v>
      </c>
      <c r="M516" t="s">
        <v>787</v>
      </c>
      <c r="N516" t="s">
        <v>91</v>
      </c>
      <c r="O516">
        <v>22047</v>
      </c>
      <c r="P516" s="150">
        <v>0.68279999999999996</v>
      </c>
      <c r="Q516">
        <v>68.28</v>
      </c>
      <c r="S516" t="str">
        <f t="shared" si="57"/>
        <v/>
      </c>
      <c r="T516" t="str">
        <f t="shared" si="58"/>
        <v/>
      </c>
      <c r="U516" t="str">
        <f t="shared" si="59"/>
        <v/>
      </c>
      <c r="V516" t="str">
        <f t="shared" si="60"/>
        <v/>
      </c>
      <c r="W516" t="str">
        <f t="shared" si="61"/>
        <v/>
      </c>
      <c r="X516" t="str">
        <f t="shared" si="62"/>
        <v/>
      </c>
      <c r="Y516" t="str">
        <f t="shared" si="63"/>
        <v/>
      </c>
    </row>
    <row r="517" spans="1:25" x14ac:dyDescent="0.35">
      <c r="A517" t="s">
        <v>180</v>
      </c>
      <c r="B517" t="s">
        <v>380</v>
      </c>
      <c r="C517" t="s">
        <v>788</v>
      </c>
      <c r="D517" t="s">
        <v>147</v>
      </c>
      <c r="E517" t="s">
        <v>147</v>
      </c>
      <c r="F517">
        <v>397</v>
      </c>
      <c r="G517" s="145">
        <v>1.03E-2</v>
      </c>
      <c r="H517">
        <v>1.03</v>
      </c>
      <c r="K517" t="s">
        <v>180</v>
      </c>
      <c r="L517" t="s">
        <v>380</v>
      </c>
      <c r="M517" t="s">
        <v>788</v>
      </c>
      <c r="N517" t="s">
        <v>147</v>
      </c>
      <c r="O517">
        <v>397</v>
      </c>
      <c r="P517" s="150">
        <v>1.03E-2</v>
      </c>
      <c r="Q517">
        <v>1.03</v>
      </c>
      <c r="R517" t="s">
        <v>187</v>
      </c>
      <c r="S517" t="str">
        <f t="shared" si="57"/>
        <v/>
      </c>
      <c r="T517" t="str">
        <f t="shared" si="58"/>
        <v/>
      </c>
      <c r="U517" t="str">
        <f t="shared" si="59"/>
        <v/>
      </c>
      <c r="V517" t="str">
        <f t="shared" si="60"/>
        <v/>
      </c>
      <c r="W517" t="str">
        <f t="shared" si="61"/>
        <v/>
      </c>
      <c r="X517" t="str">
        <f t="shared" si="62"/>
        <v/>
      </c>
      <c r="Y517" t="str">
        <f t="shared" si="63"/>
        <v/>
      </c>
    </row>
    <row r="518" spans="1:25" x14ac:dyDescent="0.35">
      <c r="A518" t="s">
        <v>175</v>
      </c>
      <c r="B518" t="s">
        <v>227</v>
      </c>
      <c r="C518" t="s">
        <v>789</v>
      </c>
      <c r="D518" t="s">
        <v>147</v>
      </c>
      <c r="E518" t="s">
        <v>147</v>
      </c>
      <c r="F518">
        <v>85</v>
      </c>
      <c r="G518" s="145">
        <v>2.0000000000000001E-4</v>
      </c>
      <c r="H518">
        <v>0.02</v>
      </c>
      <c r="K518" t="s">
        <v>175</v>
      </c>
      <c r="L518" t="s">
        <v>227</v>
      </c>
      <c r="M518" t="s">
        <v>789</v>
      </c>
      <c r="N518" t="s">
        <v>147</v>
      </c>
      <c r="O518">
        <v>85</v>
      </c>
      <c r="P518" s="150">
        <v>2.0000000000000001E-4</v>
      </c>
      <c r="Q518">
        <v>0.02</v>
      </c>
      <c r="S518" t="str">
        <f t="shared" si="57"/>
        <v/>
      </c>
      <c r="T518" t="str">
        <f t="shared" si="58"/>
        <v/>
      </c>
      <c r="U518" t="str">
        <f t="shared" si="59"/>
        <v/>
      </c>
      <c r="V518" t="str">
        <f t="shared" si="60"/>
        <v/>
      </c>
      <c r="W518" t="str">
        <f t="shared" si="61"/>
        <v/>
      </c>
      <c r="X518" t="str">
        <f t="shared" si="62"/>
        <v/>
      </c>
      <c r="Y518" t="str">
        <f t="shared" si="63"/>
        <v/>
      </c>
    </row>
    <row r="519" spans="1:25" x14ac:dyDescent="0.35">
      <c r="A519" t="s">
        <v>180</v>
      </c>
      <c r="B519" t="s">
        <v>192</v>
      </c>
      <c r="C519" t="s">
        <v>790</v>
      </c>
      <c r="D519" t="s">
        <v>103</v>
      </c>
      <c r="E519" t="s">
        <v>138</v>
      </c>
      <c r="F519">
        <v>3354</v>
      </c>
      <c r="G519" s="145">
        <v>6.8199999999999997E-2</v>
      </c>
      <c r="H519">
        <v>6.82</v>
      </c>
      <c r="K519" t="s">
        <v>180</v>
      </c>
      <c r="L519" t="s">
        <v>192</v>
      </c>
      <c r="M519" t="s">
        <v>790</v>
      </c>
      <c r="N519" t="s">
        <v>103</v>
      </c>
      <c r="O519">
        <v>3354</v>
      </c>
      <c r="P519" s="150">
        <v>6.8199999999999997E-2</v>
      </c>
      <c r="Q519">
        <v>6.82</v>
      </c>
      <c r="R519" t="s">
        <v>187</v>
      </c>
      <c r="S519" t="str">
        <f t="shared" si="57"/>
        <v/>
      </c>
      <c r="T519" t="str">
        <f t="shared" si="58"/>
        <v/>
      </c>
      <c r="U519" t="str">
        <f t="shared" si="59"/>
        <v/>
      </c>
      <c r="V519" t="str">
        <f t="shared" si="60"/>
        <v/>
      </c>
      <c r="W519" t="str">
        <f t="shared" si="61"/>
        <v/>
      </c>
      <c r="X519" t="str">
        <f t="shared" si="62"/>
        <v/>
      </c>
      <c r="Y519" t="str">
        <f t="shared" si="63"/>
        <v/>
      </c>
    </row>
    <row r="520" spans="1:25" x14ac:dyDescent="0.35">
      <c r="A520" t="s">
        <v>180</v>
      </c>
      <c r="B520" t="s">
        <v>181</v>
      </c>
      <c r="C520" t="s">
        <v>791</v>
      </c>
      <c r="D520" t="s">
        <v>118</v>
      </c>
      <c r="E520" t="s">
        <v>117</v>
      </c>
      <c r="F520">
        <v>15619</v>
      </c>
      <c r="G520" s="145">
        <v>0.35489999999999999</v>
      </c>
      <c r="H520">
        <v>35.49</v>
      </c>
      <c r="K520" t="s">
        <v>180</v>
      </c>
      <c r="L520" t="s">
        <v>181</v>
      </c>
      <c r="M520" t="s">
        <v>791</v>
      </c>
      <c r="N520" t="s">
        <v>118</v>
      </c>
      <c r="O520">
        <v>15619</v>
      </c>
      <c r="P520" s="150">
        <v>0.35489999999999999</v>
      </c>
      <c r="Q520">
        <v>35.49</v>
      </c>
      <c r="R520" t="s">
        <v>187</v>
      </c>
      <c r="S520" t="str">
        <f t="shared" si="57"/>
        <v/>
      </c>
      <c r="T520" t="str">
        <f t="shared" si="58"/>
        <v/>
      </c>
      <c r="U520" t="str">
        <f t="shared" si="59"/>
        <v/>
      </c>
      <c r="V520" t="str">
        <f t="shared" si="60"/>
        <v/>
      </c>
      <c r="W520" t="str">
        <f t="shared" si="61"/>
        <v/>
      </c>
      <c r="X520" t="str">
        <f t="shared" si="62"/>
        <v/>
      </c>
      <c r="Y520" t="str">
        <f t="shared" si="63"/>
        <v/>
      </c>
    </row>
    <row r="521" spans="1:25" x14ac:dyDescent="0.35">
      <c r="A521" t="s">
        <v>180</v>
      </c>
      <c r="B521" t="s">
        <v>311</v>
      </c>
      <c r="C521" t="s">
        <v>792</v>
      </c>
      <c r="D521" t="s">
        <v>118</v>
      </c>
      <c r="E521" t="s">
        <v>117</v>
      </c>
      <c r="F521">
        <v>18717</v>
      </c>
      <c r="G521" s="145">
        <v>0.48349999999999999</v>
      </c>
      <c r="H521">
        <v>48.35</v>
      </c>
      <c r="I521" t="s">
        <v>187</v>
      </c>
      <c r="K521" t="s">
        <v>180</v>
      </c>
      <c r="L521" t="s">
        <v>311</v>
      </c>
      <c r="M521" t="s">
        <v>792</v>
      </c>
      <c r="N521" t="s">
        <v>118</v>
      </c>
      <c r="O521">
        <v>18717</v>
      </c>
      <c r="P521" s="150">
        <v>0.48349999999999999</v>
      </c>
      <c r="Q521">
        <v>48.35</v>
      </c>
      <c r="S521" t="str">
        <f t="shared" si="57"/>
        <v/>
      </c>
      <c r="T521" t="str">
        <f t="shared" si="58"/>
        <v/>
      </c>
      <c r="U521" t="str">
        <f t="shared" si="59"/>
        <v/>
      </c>
      <c r="V521" t="str">
        <f t="shared" si="60"/>
        <v/>
      </c>
      <c r="W521" t="str">
        <f t="shared" si="61"/>
        <v/>
      </c>
      <c r="X521" t="str">
        <f t="shared" si="62"/>
        <v/>
      </c>
      <c r="Y521" t="str">
        <f t="shared" si="63"/>
        <v/>
      </c>
    </row>
    <row r="522" spans="1:25" x14ac:dyDescent="0.35">
      <c r="A522" t="s">
        <v>180</v>
      </c>
      <c r="B522" t="s">
        <v>219</v>
      </c>
      <c r="C522" t="s">
        <v>793</v>
      </c>
      <c r="D522" t="s">
        <v>97</v>
      </c>
      <c r="E522" t="s">
        <v>96</v>
      </c>
      <c r="F522">
        <v>1288</v>
      </c>
      <c r="G522" s="145">
        <v>2.5999999999999999E-2</v>
      </c>
      <c r="H522">
        <v>2.6</v>
      </c>
      <c r="K522" t="s">
        <v>180</v>
      </c>
      <c r="L522" t="s">
        <v>219</v>
      </c>
      <c r="M522" t="s">
        <v>793</v>
      </c>
      <c r="N522" t="s">
        <v>97</v>
      </c>
      <c r="O522">
        <v>1288</v>
      </c>
      <c r="P522" s="150">
        <v>2.5999999999999999E-2</v>
      </c>
      <c r="Q522">
        <v>2.6</v>
      </c>
      <c r="S522" t="str">
        <f t="shared" si="57"/>
        <v/>
      </c>
      <c r="T522" t="str">
        <f t="shared" si="58"/>
        <v/>
      </c>
      <c r="U522" t="str">
        <f t="shared" si="59"/>
        <v/>
      </c>
      <c r="V522" t="str">
        <f t="shared" si="60"/>
        <v/>
      </c>
      <c r="W522" t="str">
        <f t="shared" si="61"/>
        <v/>
      </c>
      <c r="X522" t="str">
        <f t="shared" si="62"/>
        <v/>
      </c>
      <c r="Y522" t="str">
        <f t="shared" si="63"/>
        <v/>
      </c>
    </row>
    <row r="523" spans="1:25" x14ac:dyDescent="0.35">
      <c r="A523" t="s">
        <v>175</v>
      </c>
      <c r="B523" t="s">
        <v>214</v>
      </c>
      <c r="C523" t="s">
        <v>794</v>
      </c>
      <c r="D523" t="s">
        <v>86</v>
      </c>
      <c r="E523" t="s">
        <v>86</v>
      </c>
      <c r="F523">
        <v>345</v>
      </c>
      <c r="G523" s="145">
        <v>8.0000000000000004E-4</v>
      </c>
      <c r="H523">
        <v>0.08</v>
      </c>
      <c r="K523" t="s">
        <v>175</v>
      </c>
      <c r="L523" t="s">
        <v>214</v>
      </c>
      <c r="M523" t="s">
        <v>794</v>
      </c>
      <c r="N523" t="s">
        <v>86</v>
      </c>
      <c r="O523">
        <v>345</v>
      </c>
      <c r="P523" s="150">
        <v>8.0000000000000004E-4</v>
      </c>
      <c r="Q523">
        <v>0.08</v>
      </c>
      <c r="S523" t="str">
        <f t="shared" si="57"/>
        <v/>
      </c>
      <c r="T523" t="str">
        <f t="shared" si="58"/>
        <v/>
      </c>
      <c r="U523" t="str">
        <f t="shared" si="59"/>
        <v/>
      </c>
      <c r="V523" t="str">
        <f t="shared" si="60"/>
        <v/>
      </c>
      <c r="W523" t="str">
        <f t="shared" si="61"/>
        <v/>
      </c>
      <c r="X523" t="str">
        <f t="shared" si="62"/>
        <v/>
      </c>
      <c r="Y523" t="str">
        <f t="shared" si="63"/>
        <v/>
      </c>
    </row>
    <row r="524" spans="1:25" x14ac:dyDescent="0.35">
      <c r="A524" t="s">
        <v>175</v>
      </c>
      <c r="B524" t="s">
        <v>210</v>
      </c>
      <c r="C524" t="s">
        <v>795</v>
      </c>
      <c r="D524" t="s">
        <v>129</v>
      </c>
      <c r="E524" t="s">
        <v>129</v>
      </c>
      <c r="F524">
        <v>86</v>
      </c>
      <c r="G524" s="145">
        <v>2.0000000000000001E-4</v>
      </c>
      <c r="H524">
        <v>0.02</v>
      </c>
      <c r="K524" t="s">
        <v>175</v>
      </c>
      <c r="L524" t="s">
        <v>210</v>
      </c>
      <c r="M524" t="s">
        <v>795</v>
      </c>
      <c r="N524" t="s">
        <v>129</v>
      </c>
      <c r="O524">
        <v>86</v>
      </c>
      <c r="P524" s="150">
        <v>2.0000000000000001E-4</v>
      </c>
      <c r="Q524">
        <v>0.02</v>
      </c>
      <c r="R524" t="s">
        <v>187</v>
      </c>
      <c r="S524" t="str">
        <f t="shared" si="57"/>
        <v/>
      </c>
      <c r="T524" t="str">
        <f t="shared" si="58"/>
        <v/>
      </c>
      <c r="U524" t="str">
        <f t="shared" si="59"/>
        <v/>
      </c>
      <c r="V524" t="str">
        <f t="shared" si="60"/>
        <v/>
      </c>
      <c r="W524" t="str">
        <f t="shared" si="61"/>
        <v/>
      </c>
      <c r="X524" t="str">
        <f t="shared" si="62"/>
        <v/>
      </c>
      <c r="Y524" t="str">
        <f t="shared" si="63"/>
        <v/>
      </c>
    </row>
    <row r="525" spans="1:25" x14ac:dyDescent="0.35">
      <c r="A525" t="s">
        <v>175</v>
      </c>
      <c r="B525" t="s">
        <v>212</v>
      </c>
      <c r="C525" t="s">
        <v>796</v>
      </c>
      <c r="D525" t="s">
        <v>86</v>
      </c>
      <c r="E525" t="s">
        <v>86</v>
      </c>
      <c r="F525">
        <v>12476</v>
      </c>
      <c r="G525" s="145">
        <v>2.7099999999999999E-2</v>
      </c>
      <c r="H525">
        <v>2.71</v>
      </c>
      <c r="I525" t="s">
        <v>187</v>
      </c>
      <c r="K525" t="s">
        <v>175</v>
      </c>
      <c r="L525" t="s">
        <v>212</v>
      </c>
      <c r="M525" t="s">
        <v>796</v>
      </c>
      <c r="N525" t="s">
        <v>86</v>
      </c>
      <c r="O525">
        <v>12476</v>
      </c>
      <c r="P525" s="150">
        <v>2.7099999999999999E-2</v>
      </c>
      <c r="Q525">
        <v>2.71</v>
      </c>
      <c r="R525" t="s">
        <v>187</v>
      </c>
      <c r="S525" t="str">
        <f t="shared" si="57"/>
        <v/>
      </c>
      <c r="T525" t="str">
        <f t="shared" si="58"/>
        <v/>
      </c>
      <c r="U525" t="str">
        <f t="shared" si="59"/>
        <v/>
      </c>
      <c r="V525" t="str">
        <f t="shared" si="60"/>
        <v/>
      </c>
      <c r="W525" t="str">
        <f t="shared" si="61"/>
        <v/>
      </c>
      <c r="X525" t="str">
        <f t="shared" si="62"/>
        <v/>
      </c>
      <c r="Y525" t="str">
        <f t="shared" si="63"/>
        <v/>
      </c>
    </row>
    <row r="526" spans="1:25" x14ac:dyDescent="0.35">
      <c r="A526" t="s">
        <v>175</v>
      </c>
      <c r="B526" t="s">
        <v>176</v>
      </c>
      <c r="C526" t="s">
        <v>797</v>
      </c>
      <c r="D526" t="s">
        <v>91</v>
      </c>
      <c r="E526" t="s">
        <v>90</v>
      </c>
      <c r="F526">
        <v>209635</v>
      </c>
      <c r="G526" s="145">
        <v>0.45250000000000001</v>
      </c>
      <c r="H526">
        <v>45.25</v>
      </c>
      <c r="I526" t="s">
        <v>187</v>
      </c>
      <c r="K526" t="s">
        <v>175</v>
      </c>
      <c r="L526" t="s">
        <v>176</v>
      </c>
      <c r="M526" t="s">
        <v>797</v>
      </c>
      <c r="N526" t="s">
        <v>91</v>
      </c>
      <c r="O526">
        <v>209635</v>
      </c>
      <c r="P526" s="150">
        <v>0.45250000000000001</v>
      </c>
      <c r="Q526">
        <v>45.25</v>
      </c>
      <c r="S526" t="str">
        <f t="shared" si="57"/>
        <v/>
      </c>
      <c r="T526" t="str">
        <f t="shared" si="58"/>
        <v/>
      </c>
      <c r="U526" t="str">
        <f t="shared" si="59"/>
        <v/>
      </c>
      <c r="V526" t="str">
        <f t="shared" si="60"/>
        <v/>
      </c>
      <c r="W526" t="str">
        <f t="shared" si="61"/>
        <v/>
      </c>
      <c r="X526" t="str">
        <f t="shared" si="62"/>
        <v/>
      </c>
      <c r="Y526" t="str">
        <f t="shared" si="63"/>
        <v/>
      </c>
    </row>
    <row r="527" spans="1:25" x14ac:dyDescent="0.35">
      <c r="A527" t="s">
        <v>175</v>
      </c>
      <c r="B527" t="s">
        <v>214</v>
      </c>
      <c r="C527" t="s">
        <v>798</v>
      </c>
      <c r="D527" t="s">
        <v>107</v>
      </c>
      <c r="E527" t="s">
        <v>106</v>
      </c>
      <c r="F527">
        <v>8334</v>
      </c>
      <c r="G527" s="145">
        <v>1.9400000000000001E-2</v>
      </c>
      <c r="H527">
        <v>1.94</v>
      </c>
      <c r="K527" t="s">
        <v>175</v>
      </c>
      <c r="L527" t="s">
        <v>214</v>
      </c>
      <c r="M527" t="s">
        <v>798</v>
      </c>
      <c r="N527" t="s">
        <v>107</v>
      </c>
      <c r="O527">
        <v>8334</v>
      </c>
      <c r="P527" s="150">
        <v>1.9400000000000001E-2</v>
      </c>
      <c r="Q527">
        <v>1.94</v>
      </c>
      <c r="S527" t="str">
        <f t="shared" si="57"/>
        <v/>
      </c>
      <c r="T527" t="str">
        <f t="shared" si="58"/>
        <v/>
      </c>
      <c r="U527" t="str">
        <f t="shared" si="59"/>
        <v/>
      </c>
      <c r="V527" t="str">
        <f t="shared" si="60"/>
        <v/>
      </c>
      <c r="W527" t="str">
        <f t="shared" si="61"/>
        <v/>
      </c>
      <c r="X527" t="str">
        <f t="shared" si="62"/>
        <v/>
      </c>
      <c r="Y527" t="str">
        <f t="shared" si="63"/>
        <v/>
      </c>
    </row>
    <row r="528" spans="1:25" x14ac:dyDescent="0.35">
      <c r="A528" t="s">
        <v>175</v>
      </c>
      <c r="B528" t="s">
        <v>295</v>
      </c>
      <c r="C528" t="s">
        <v>799</v>
      </c>
      <c r="D528" t="s">
        <v>107</v>
      </c>
      <c r="E528" t="s">
        <v>106</v>
      </c>
      <c r="F528">
        <v>100</v>
      </c>
      <c r="G528" s="145">
        <v>2.0000000000000001E-4</v>
      </c>
      <c r="H528">
        <v>0.02</v>
      </c>
      <c r="K528" t="s">
        <v>175</v>
      </c>
      <c r="L528" t="s">
        <v>295</v>
      </c>
      <c r="M528" t="s">
        <v>799</v>
      </c>
      <c r="N528" t="s">
        <v>107</v>
      </c>
      <c r="O528">
        <v>100</v>
      </c>
      <c r="P528" s="150">
        <v>2.0000000000000001E-4</v>
      </c>
      <c r="Q528">
        <v>0.02</v>
      </c>
      <c r="S528" t="str">
        <f t="shared" si="57"/>
        <v/>
      </c>
      <c r="T528" t="str">
        <f t="shared" si="58"/>
        <v/>
      </c>
      <c r="U528" t="str">
        <f t="shared" si="59"/>
        <v/>
      </c>
      <c r="V528" t="str">
        <f t="shared" si="60"/>
        <v/>
      </c>
      <c r="W528" t="str">
        <f t="shared" si="61"/>
        <v/>
      </c>
      <c r="X528" t="str">
        <f t="shared" si="62"/>
        <v/>
      </c>
      <c r="Y528" t="str">
        <f t="shared" si="63"/>
        <v/>
      </c>
    </row>
    <row r="529" spans="1:25" x14ac:dyDescent="0.35">
      <c r="A529" t="s">
        <v>180</v>
      </c>
      <c r="B529" t="s">
        <v>198</v>
      </c>
      <c r="C529" t="s">
        <v>800</v>
      </c>
      <c r="F529">
        <v>130</v>
      </c>
      <c r="G529" s="145">
        <v>3.2000000000000002E-3</v>
      </c>
      <c r="H529">
        <v>0.32</v>
      </c>
      <c r="K529" t="s">
        <v>180</v>
      </c>
      <c r="L529" t="s">
        <v>198</v>
      </c>
      <c r="M529" t="s">
        <v>800</v>
      </c>
      <c r="O529">
        <v>130</v>
      </c>
      <c r="P529" s="150">
        <v>3.2000000000000002E-3</v>
      </c>
      <c r="Q529">
        <v>0.32</v>
      </c>
      <c r="S529" t="str">
        <f t="shared" si="57"/>
        <v/>
      </c>
      <c r="T529" t="str">
        <f t="shared" si="58"/>
        <v/>
      </c>
      <c r="U529" t="str">
        <f t="shared" si="59"/>
        <v/>
      </c>
      <c r="V529" t="str">
        <f t="shared" si="60"/>
        <v/>
      </c>
      <c r="W529" t="str">
        <f t="shared" si="61"/>
        <v/>
      </c>
      <c r="X529" t="str">
        <f t="shared" si="62"/>
        <v/>
      </c>
      <c r="Y529" t="str">
        <f t="shared" si="63"/>
        <v/>
      </c>
    </row>
    <row r="530" spans="1:25" x14ac:dyDescent="0.35">
      <c r="A530" t="s">
        <v>175</v>
      </c>
      <c r="B530" t="s">
        <v>295</v>
      </c>
      <c r="C530" t="s">
        <v>801</v>
      </c>
      <c r="D530" s="148"/>
      <c r="F530">
        <v>16</v>
      </c>
      <c r="G530" s="145">
        <v>0</v>
      </c>
      <c r="H530">
        <v>0</v>
      </c>
      <c r="K530" t="s">
        <v>175</v>
      </c>
      <c r="L530" t="s">
        <v>295</v>
      </c>
      <c r="M530" t="s">
        <v>801</v>
      </c>
      <c r="N530" t="s">
        <v>134</v>
      </c>
      <c r="O530">
        <v>16</v>
      </c>
      <c r="P530" s="150">
        <v>0</v>
      </c>
      <c r="Q530">
        <v>0</v>
      </c>
      <c r="S530" t="str">
        <f t="shared" si="57"/>
        <v/>
      </c>
      <c r="T530" t="str">
        <f t="shared" si="58"/>
        <v/>
      </c>
      <c r="U530" t="str">
        <f t="shared" si="59"/>
        <v/>
      </c>
      <c r="V530" t="str">
        <f t="shared" si="60"/>
        <v>error</v>
      </c>
      <c r="W530" t="str">
        <f t="shared" si="61"/>
        <v/>
      </c>
      <c r="X530" t="str">
        <f t="shared" si="62"/>
        <v/>
      </c>
      <c r="Y530" t="str">
        <f t="shared" si="63"/>
        <v/>
      </c>
    </row>
    <row r="531" spans="1:25" x14ac:dyDescent="0.35">
      <c r="A531" t="s">
        <v>175</v>
      </c>
      <c r="B531" t="s">
        <v>295</v>
      </c>
      <c r="C531" t="s">
        <v>802</v>
      </c>
      <c r="D531" t="s">
        <v>102</v>
      </c>
      <c r="E531" t="s">
        <v>102</v>
      </c>
      <c r="F531">
        <v>77</v>
      </c>
      <c r="G531" s="145">
        <v>2.0000000000000001E-4</v>
      </c>
      <c r="H531">
        <v>0.02</v>
      </c>
      <c r="K531" t="s">
        <v>175</v>
      </c>
      <c r="L531" t="s">
        <v>295</v>
      </c>
      <c r="M531" t="s">
        <v>802</v>
      </c>
      <c r="N531" t="s">
        <v>102</v>
      </c>
      <c r="O531">
        <v>77</v>
      </c>
      <c r="P531" s="150">
        <v>2.0000000000000001E-4</v>
      </c>
      <c r="Q531">
        <v>0.02</v>
      </c>
      <c r="S531" t="str">
        <f t="shared" si="57"/>
        <v/>
      </c>
      <c r="T531" t="str">
        <f t="shared" si="58"/>
        <v/>
      </c>
      <c r="U531" t="str">
        <f t="shared" si="59"/>
        <v/>
      </c>
      <c r="V531" t="str">
        <f t="shared" si="60"/>
        <v/>
      </c>
      <c r="W531" t="str">
        <f t="shared" si="61"/>
        <v/>
      </c>
      <c r="X531" t="str">
        <f t="shared" si="62"/>
        <v/>
      </c>
      <c r="Y531" t="str">
        <f t="shared" si="63"/>
        <v/>
      </c>
    </row>
    <row r="532" spans="1:25" x14ac:dyDescent="0.35">
      <c r="A532" t="s">
        <v>180</v>
      </c>
      <c r="B532" t="s">
        <v>405</v>
      </c>
      <c r="C532" t="s">
        <v>803</v>
      </c>
      <c r="D532" t="s">
        <v>91</v>
      </c>
      <c r="E532" t="s">
        <v>90</v>
      </c>
      <c r="F532">
        <v>15912</v>
      </c>
      <c r="G532" s="145">
        <v>0.41889999999999999</v>
      </c>
      <c r="H532">
        <v>41.89</v>
      </c>
      <c r="I532" t="s">
        <v>187</v>
      </c>
      <c r="K532" t="s">
        <v>180</v>
      </c>
      <c r="L532" t="s">
        <v>405</v>
      </c>
      <c r="M532" t="s">
        <v>803</v>
      </c>
      <c r="N532" t="s">
        <v>91</v>
      </c>
      <c r="O532">
        <v>15912</v>
      </c>
      <c r="P532" s="150">
        <v>0.41889999999999999</v>
      </c>
      <c r="Q532">
        <v>41.89</v>
      </c>
      <c r="S532" t="str">
        <f t="shared" si="57"/>
        <v/>
      </c>
      <c r="T532" t="str">
        <f t="shared" si="58"/>
        <v/>
      </c>
      <c r="U532" t="str">
        <f t="shared" si="59"/>
        <v/>
      </c>
      <c r="V532" t="str">
        <f t="shared" si="60"/>
        <v/>
      </c>
      <c r="W532" t="str">
        <f t="shared" si="61"/>
        <v/>
      </c>
      <c r="X532" t="str">
        <f t="shared" si="62"/>
        <v/>
      </c>
      <c r="Y532" t="str">
        <f t="shared" si="63"/>
        <v/>
      </c>
    </row>
    <row r="533" spans="1:25" x14ac:dyDescent="0.35">
      <c r="A533" t="s">
        <v>175</v>
      </c>
      <c r="B533" t="s">
        <v>212</v>
      </c>
      <c r="C533" t="s">
        <v>804</v>
      </c>
      <c r="D533" t="s">
        <v>103</v>
      </c>
      <c r="E533" t="s">
        <v>138</v>
      </c>
      <c r="F533">
        <v>409</v>
      </c>
      <c r="G533" s="145">
        <v>8.9999999999999998E-4</v>
      </c>
      <c r="H533">
        <v>0.09</v>
      </c>
      <c r="K533" t="s">
        <v>175</v>
      </c>
      <c r="L533" t="s">
        <v>212</v>
      </c>
      <c r="M533" t="s">
        <v>804</v>
      </c>
      <c r="N533" t="s">
        <v>103</v>
      </c>
      <c r="O533">
        <v>409</v>
      </c>
      <c r="P533" s="150">
        <v>8.9999999999999998E-4</v>
      </c>
      <c r="Q533">
        <v>0.09</v>
      </c>
      <c r="S533" t="str">
        <f t="shared" si="57"/>
        <v/>
      </c>
      <c r="T533" t="str">
        <f t="shared" si="58"/>
        <v/>
      </c>
      <c r="U533" t="str">
        <f t="shared" si="59"/>
        <v/>
      </c>
      <c r="V533" t="str">
        <f t="shared" si="60"/>
        <v/>
      </c>
      <c r="W533" t="str">
        <f t="shared" si="61"/>
        <v/>
      </c>
      <c r="X533" t="str">
        <f t="shared" si="62"/>
        <v/>
      </c>
      <c r="Y533" t="str">
        <f t="shared" si="63"/>
        <v/>
      </c>
    </row>
    <row r="534" spans="1:25" x14ac:dyDescent="0.35">
      <c r="A534" t="s">
        <v>180</v>
      </c>
      <c r="B534" t="s">
        <v>329</v>
      </c>
      <c r="C534" t="s">
        <v>805</v>
      </c>
      <c r="D534" t="s">
        <v>91</v>
      </c>
      <c r="E534" t="s">
        <v>90</v>
      </c>
      <c r="F534">
        <v>16916</v>
      </c>
      <c r="G534" s="145">
        <v>0.38469999999999999</v>
      </c>
      <c r="H534">
        <v>38.47</v>
      </c>
      <c r="K534" t="s">
        <v>180</v>
      </c>
      <c r="L534" t="s">
        <v>329</v>
      </c>
      <c r="M534" t="s">
        <v>805</v>
      </c>
      <c r="N534" t="s">
        <v>91</v>
      </c>
      <c r="O534">
        <v>16916</v>
      </c>
      <c r="P534" s="150">
        <v>0.38469999999999999</v>
      </c>
      <c r="Q534">
        <v>38.47</v>
      </c>
      <c r="S534" t="str">
        <f t="shared" si="57"/>
        <v/>
      </c>
      <c r="T534" t="str">
        <f t="shared" si="58"/>
        <v/>
      </c>
      <c r="U534" t="str">
        <f t="shared" si="59"/>
        <v/>
      </c>
      <c r="V534" t="str">
        <f t="shared" si="60"/>
        <v/>
      </c>
      <c r="W534" t="str">
        <f t="shared" si="61"/>
        <v/>
      </c>
      <c r="X534" t="str">
        <f t="shared" si="62"/>
        <v/>
      </c>
      <c r="Y534" t="str">
        <f t="shared" si="63"/>
        <v/>
      </c>
    </row>
    <row r="535" spans="1:25" x14ac:dyDescent="0.35">
      <c r="A535" t="s">
        <v>175</v>
      </c>
      <c r="B535" t="s">
        <v>295</v>
      </c>
      <c r="C535" t="s">
        <v>806</v>
      </c>
      <c r="D535" t="s">
        <v>143</v>
      </c>
      <c r="E535" t="s">
        <v>142</v>
      </c>
      <c r="F535">
        <v>168</v>
      </c>
      <c r="G535" s="145">
        <v>4.0000000000000002E-4</v>
      </c>
      <c r="H535">
        <v>0.04</v>
      </c>
      <c r="K535" t="s">
        <v>175</v>
      </c>
      <c r="L535" t="s">
        <v>295</v>
      </c>
      <c r="M535" t="s">
        <v>806</v>
      </c>
      <c r="N535" t="s">
        <v>143</v>
      </c>
      <c r="O535">
        <v>168</v>
      </c>
      <c r="P535" s="150">
        <v>4.0000000000000002E-4</v>
      </c>
      <c r="Q535">
        <v>0.04</v>
      </c>
      <c r="S535" t="str">
        <f t="shared" si="57"/>
        <v/>
      </c>
      <c r="T535" t="str">
        <f t="shared" si="58"/>
        <v/>
      </c>
      <c r="U535" t="str">
        <f t="shared" si="59"/>
        <v/>
      </c>
      <c r="V535" t="str">
        <f t="shared" si="60"/>
        <v/>
      </c>
      <c r="W535" t="str">
        <f t="shared" si="61"/>
        <v/>
      </c>
      <c r="X535" t="str">
        <f t="shared" si="62"/>
        <v/>
      </c>
      <c r="Y535" t="str">
        <f t="shared" si="63"/>
        <v/>
      </c>
    </row>
    <row r="536" spans="1:25" x14ac:dyDescent="0.35">
      <c r="A536" t="s">
        <v>175</v>
      </c>
      <c r="B536" t="s">
        <v>295</v>
      </c>
      <c r="C536" t="s">
        <v>807</v>
      </c>
      <c r="D536" s="148"/>
      <c r="F536">
        <v>4400</v>
      </c>
      <c r="G536" s="145">
        <v>9.7999999999999997E-3</v>
      </c>
      <c r="H536">
        <v>0.98</v>
      </c>
      <c r="K536" t="s">
        <v>175</v>
      </c>
      <c r="L536" t="s">
        <v>295</v>
      </c>
      <c r="M536" t="s">
        <v>807</v>
      </c>
      <c r="N536" t="s">
        <v>92</v>
      </c>
      <c r="O536">
        <v>4400</v>
      </c>
      <c r="P536" s="150">
        <v>9.7999999999999997E-3</v>
      </c>
      <c r="Q536">
        <v>0.98</v>
      </c>
      <c r="S536" t="str">
        <f t="shared" si="57"/>
        <v/>
      </c>
      <c r="T536" t="str">
        <f t="shared" si="58"/>
        <v/>
      </c>
      <c r="U536" t="str">
        <f t="shared" si="59"/>
        <v/>
      </c>
      <c r="V536" t="str">
        <f t="shared" si="60"/>
        <v>error</v>
      </c>
      <c r="W536" t="str">
        <f t="shared" si="61"/>
        <v/>
      </c>
      <c r="X536" t="str">
        <f t="shared" si="62"/>
        <v/>
      </c>
      <c r="Y536" t="str">
        <f t="shared" si="63"/>
        <v/>
      </c>
    </row>
    <row r="537" spans="1:25" x14ac:dyDescent="0.35">
      <c r="A537" t="s">
        <v>175</v>
      </c>
      <c r="B537" t="s">
        <v>295</v>
      </c>
      <c r="C537" t="s">
        <v>808</v>
      </c>
      <c r="D537" t="s">
        <v>91</v>
      </c>
      <c r="E537" t="s">
        <v>90</v>
      </c>
      <c r="F537">
        <v>187358</v>
      </c>
      <c r="G537" s="145">
        <v>0.41610000000000003</v>
      </c>
      <c r="H537">
        <v>41.61</v>
      </c>
      <c r="I537" t="s">
        <v>187</v>
      </c>
      <c r="K537" t="s">
        <v>175</v>
      </c>
      <c r="L537" t="s">
        <v>295</v>
      </c>
      <c r="M537" t="s">
        <v>808</v>
      </c>
      <c r="N537" t="s">
        <v>91</v>
      </c>
      <c r="O537">
        <v>187358</v>
      </c>
      <c r="P537" s="150">
        <v>0.41610000000000003</v>
      </c>
      <c r="Q537">
        <v>41.61</v>
      </c>
      <c r="S537" t="str">
        <f t="shared" si="57"/>
        <v/>
      </c>
      <c r="T537" t="str">
        <f t="shared" si="58"/>
        <v/>
      </c>
      <c r="U537" t="str">
        <f t="shared" si="59"/>
        <v/>
      </c>
      <c r="V537" t="str">
        <f t="shared" si="60"/>
        <v/>
      </c>
      <c r="W537" t="str">
        <f t="shared" si="61"/>
        <v/>
      </c>
      <c r="X537" t="str">
        <f t="shared" si="62"/>
        <v/>
      </c>
      <c r="Y537" t="str">
        <f t="shared" si="63"/>
        <v/>
      </c>
    </row>
    <row r="538" spans="1:25" x14ac:dyDescent="0.35">
      <c r="A538" t="s">
        <v>180</v>
      </c>
      <c r="B538" t="s">
        <v>202</v>
      </c>
      <c r="C538" t="s">
        <v>809</v>
      </c>
      <c r="D538" t="s">
        <v>86</v>
      </c>
      <c r="E538" t="s">
        <v>86</v>
      </c>
      <c r="F538">
        <v>829</v>
      </c>
      <c r="G538" s="145">
        <v>1.89E-2</v>
      </c>
      <c r="H538">
        <v>1.89</v>
      </c>
      <c r="K538" t="s">
        <v>180</v>
      </c>
      <c r="L538" t="s">
        <v>202</v>
      </c>
      <c r="M538" t="s">
        <v>809</v>
      </c>
      <c r="N538" t="s">
        <v>86</v>
      </c>
      <c r="O538">
        <v>829</v>
      </c>
      <c r="P538" s="150">
        <v>1.89E-2</v>
      </c>
      <c r="Q538">
        <v>1.89</v>
      </c>
      <c r="S538" t="str">
        <f t="shared" si="57"/>
        <v/>
      </c>
      <c r="T538" t="str">
        <f t="shared" si="58"/>
        <v/>
      </c>
      <c r="U538" t="str">
        <f t="shared" si="59"/>
        <v/>
      </c>
      <c r="V538" t="str">
        <f t="shared" si="60"/>
        <v/>
      </c>
      <c r="W538" t="str">
        <f t="shared" si="61"/>
        <v/>
      </c>
      <c r="X538" t="str">
        <f t="shared" si="62"/>
        <v/>
      </c>
      <c r="Y538" t="str">
        <f t="shared" si="63"/>
        <v/>
      </c>
    </row>
    <row r="539" spans="1:25" x14ac:dyDescent="0.35">
      <c r="A539" t="s">
        <v>180</v>
      </c>
      <c r="B539" t="s">
        <v>237</v>
      </c>
      <c r="C539" t="s">
        <v>810</v>
      </c>
      <c r="D539" t="s">
        <v>118</v>
      </c>
      <c r="E539" t="s">
        <v>117</v>
      </c>
      <c r="F539">
        <v>12836</v>
      </c>
      <c r="G539" s="145">
        <v>0.31979999999999997</v>
      </c>
      <c r="H539">
        <v>31.98</v>
      </c>
      <c r="K539" t="s">
        <v>180</v>
      </c>
      <c r="L539" t="s">
        <v>237</v>
      </c>
      <c r="M539" t="s">
        <v>810</v>
      </c>
      <c r="N539" t="s">
        <v>118</v>
      </c>
      <c r="O539">
        <v>12836</v>
      </c>
      <c r="P539" s="150">
        <v>0.31979999999999997</v>
      </c>
      <c r="Q539">
        <v>31.98</v>
      </c>
      <c r="S539" t="str">
        <f t="shared" si="57"/>
        <v/>
      </c>
      <c r="T539" t="str">
        <f t="shared" si="58"/>
        <v/>
      </c>
      <c r="U539" t="str">
        <f t="shared" si="59"/>
        <v/>
      </c>
      <c r="V539" t="str">
        <f t="shared" si="60"/>
        <v/>
      </c>
      <c r="W539" t="str">
        <f t="shared" si="61"/>
        <v/>
      </c>
      <c r="X539" t="str">
        <f t="shared" si="62"/>
        <v/>
      </c>
      <c r="Y539" t="str">
        <f t="shared" si="63"/>
        <v/>
      </c>
    </row>
    <row r="540" spans="1:25" x14ac:dyDescent="0.35">
      <c r="A540" t="s">
        <v>180</v>
      </c>
      <c r="B540" t="s">
        <v>194</v>
      </c>
      <c r="C540" t="s">
        <v>811</v>
      </c>
      <c r="D540" t="s">
        <v>103</v>
      </c>
      <c r="E540" t="s">
        <v>138</v>
      </c>
      <c r="F540">
        <v>1414</v>
      </c>
      <c r="G540" s="145">
        <v>3.7999999999999999E-2</v>
      </c>
      <c r="H540">
        <v>3.8</v>
      </c>
      <c r="K540" t="s">
        <v>180</v>
      </c>
      <c r="L540" t="s">
        <v>194</v>
      </c>
      <c r="M540" t="s">
        <v>811</v>
      </c>
      <c r="N540" t="s">
        <v>103</v>
      </c>
      <c r="O540">
        <v>1414</v>
      </c>
      <c r="P540" s="150">
        <v>3.7999999999999999E-2</v>
      </c>
      <c r="Q540">
        <v>3.8</v>
      </c>
      <c r="S540" t="str">
        <f t="shared" si="57"/>
        <v/>
      </c>
      <c r="T540" t="str">
        <f t="shared" si="58"/>
        <v/>
      </c>
      <c r="U540" t="str">
        <f t="shared" si="59"/>
        <v/>
      </c>
      <c r="V540" t="str">
        <f t="shared" si="60"/>
        <v/>
      </c>
      <c r="W540" t="str">
        <f t="shared" si="61"/>
        <v/>
      </c>
      <c r="X540" t="str">
        <f t="shared" si="62"/>
        <v/>
      </c>
      <c r="Y540" t="str">
        <f t="shared" si="63"/>
        <v/>
      </c>
    </row>
    <row r="541" spans="1:25" x14ac:dyDescent="0.35">
      <c r="A541" t="s">
        <v>180</v>
      </c>
      <c r="B541" t="s">
        <v>274</v>
      </c>
      <c r="C541" t="s">
        <v>812</v>
      </c>
      <c r="D541" t="s">
        <v>86</v>
      </c>
      <c r="E541" t="s">
        <v>86</v>
      </c>
      <c r="F541">
        <v>1185</v>
      </c>
      <c r="G541" s="145">
        <v>2.8199999999999999E-2</v>
      </c>
      <c r="H541">
        <v>2.82</v>
      </c>
      <c r="K541" t="s">
        <v>180</v>
      </c>
      <c r="L541" t="s">
        <v>274</v>
      </c>
      <c r="M541" t="s">
        <v>812</v>
      </c>
      <c r="N541" t="s">
        <v>86</v>
      </c>
      <c r="O541">
        <v>1185</v>
      </c>
      <c r="P541" s="150">
        <v>2.8199999999999999E-2</v>
      </c>
      <c r="Q541">
        <v>2.82</v>
      </c>
      <c r="S541" t="str">
        <f t="shared" si="57"/>
        <v/>
      </c>
      <c r="T541" t="str">
        <f t="shared" si="58"/>
        <v/>
      </c>
      <c r="U541" t="str">
        <f t="shared" si="59"/>
        <v/>
      </c>
      <c r="V541" t="str">
        <f t="shared" si="60"/>
        <v/>
      </c>
      <c r="W541" t="str">
        <f t="shared" si="61"/>
        <v/>
      </c>
      <c r="X541" t="str">
        <f t="shared" si="62"/>
        <v/>
      </c>
      <c r="Y541" t="str">
        <f t="shared" si="63"/>
        <v/>
      </c>
    </row>
    <row r="542" spans="1:25" x14ac:dyDescent="0.35">
      <c r="A542" t="s">
        <v>175</v>
      </c>
      <c r="B542" t="s">
        <v>210</v>
      </c>
      <c r="C542" t="s">
        <v>813</v>
      </c>
      <c r="D542" t="s">
        <v>103</v>
      </c>
      <c r="E542" t="s">
        <v>138</v>
      </c>
      <c r="F542">
        <v>501</v>
      </c>
      <c r="G542" s="145">
        <v>1.1000000000000001E-3</v>
      </c>
      <c r="H542">
        <v>0.11</v>
      </c>
      <c r="K542" t="s">
        <v>175</v>
      </c>
      <c r="L542" t="s">
        <v>210</v>
      </c>
      <c r="M542" t="s">
        <v>813</v>
      </c>
      <c r="N542" t="s">
        <v>103</v>
      </c>
      <c r="O542">
        <v>501</v>
      </c>
      <c r="P542" s="150">
        <v>1.1000000000000001E-3</v>
      </c>
      <c r="Q542">
        <v>0.11</v>
      </c>
      <c r="S542" t="str">
        <f t="shared" si="57"/>
        <v/>
      </c>
      <c r="T542" t="str">
        <f t="shared" si="58"/>
        <v/>
      </c>
      <c r="U542" t="str">
        <f t="shared" si="59"/>
        <v/>
      </c>
      <c r="V542" t="str">
        <f t="shared" si="60"/>
        <v/>
      </c>
      <c r="W542" t="str">
        <f t="shared" si="61"/>
        <v/>
      </c>
      <c r="X542" t="str">
        <f t="shared" si="62"/>
        <v/>
      </c>
      <c r="Y542" t="str">
        <f t="shared" si="63"/>
        <v/>
      </c>
    </row>
    <row r="543" spans="1:25" x14ac:dyDescent="0.35">
      <c r="A543" t="s">
        <v>175</v>
      </c>
      <c r="B543" t="s">
        <v>214</v>
      </c>
      <c r="C543" t="s">
        <v>814</v>
      </c>
      <c r="D543" t="s">
        <v>147</v>
      </c>
      <c r="E543" t="s">
        <v>147</v>
      </c>
      <c r="F543">
        <v>116</v>
      </c>
      <c r="G543" s="145">
        <v>2.9999999999999997E-4</v>
      </c>
      <c r="H543">
        <v>0.03</v>
      </c>
      <c r="K543" t="s">
        <v>175</v>
      </c>
      <c r="L543" t="s">
        <v>214</v>
      </c>
      <c r="M543" t="s">
        <v>814</v>
      </c>
      <c r="N543" t="s">
        <v>147</v>
      </c>
      <c r="O543">
        <v>116</v>
      </c>
      <c r="P543" s="150">
        <v>2.9999999999999997E-4</v>
      </c>
      <c r="Q543">
        <v>0.03</v>
      </c>
      <c r="S543" t="str">
        <f t="shared" si="57"/>
        <v/>
      </c>
      <c r="T543" t="str">
        <f t="shared" si="58"/>
        <v/>
      </c>
      <c r="U543" t="str">
        <f t="shared" si="59"/>
        <v/>
      </c>
      <c r="V543" t="str">
        <f t="shared" si="60"/>
        <v/>
      </c>
      <c r="W543" t="str">
        <f t="shared" si="61"/>
        <v/>
      </c>
      <c r="X543" t="str">
        <f t="shared" si="62"/>
        <v/>
      </c>
      <c r="Y543" t="str">
        <f t="shared" si="63"/>
        <v/>
      </c>
    </row>
    <row r="544" spans="1:25" x14ac:dyDescent="0.35">
      <c r="A544" t="s">
        <v>175</v>
      </c>
      <c r="B544" t="s">
        <v>210</v>
      </c>
      <c r="C544" t="s">
        <v>815</v>
      </c>
      <c r="D544" t="s">
        <v>103</v>
      </c>
      <c r="E544" t="s">
        <v>138</v>
      </c>
      <c r="F544">
        <v>299</v>
      </c>
      <c r="G544" s="145">
        <v>6.9999999999999999E-4</v>
      </c>
      <c r="H544">
        <v>7.0000000000000007E-2</v>
      </c>
      <c r="K544" t="s">
        <v>175</v>
      </c>
      <c r="L544" t="s">
        <v>210</v>
      </c>
      <c r="M544" t="s">
        <v>815</v>
      </c>
      <c r="N544" t="s">
        <v>103</v>
      </c>
      <c r="O544">
        <v>299</v>
      </c>
      <c r="P544" s="150">
        <v>6.9999999999999999E-4</v>
      </c>
      <c r="Q544">
        <v>7.0000000000000007E-2</v>
      </c>
      <c r="S544" t="str">
        <f t="shared" si="57"/>
        <v/>
      </c>
      <c r="T544" t="str">
        <f t="shared" si="58"/>
        <v/>
      </c>
      <c r="U544" t="str">
        <f t="shared" si="59"/>
        <v/>
      </c>
      <c r="V544" t="str">
        <f t="shared" si="60"/>
        <v/>
      </c>
      <c r="W544" t="str">
        <f t="shared" si="61"/>
        <v/>
      </c>
      <c r="X544" t="str">
        <f t="shared" si="62"/>
        <v/>
      </c>
      <c r="Y544" t="str">
        <f t="shared" si="63"/>
        <v/>
      </c>
    </row>
    <row r="545" spans="1:25" x14ac:dyDescent="0.35">
      <c r="A545" t="s">
        <v>175</v>
      </c>
      <c r="B545" t="s">
        <v>212</v>
      </c>
      <c r="C545" t="s">
        <v>816</v>
      </c>
      <c r="D545" s="148"/>
      <c r="F545">
        <v>58</v>
      </c>
      <c r="G545" s="145">
        <v>1E-4</v>
      </c>
      <c r="H545">
        <v>0.01</v>
      </c>
      <c r="K545" t="s">
        <v>175</v>
      </c>
      <c r="L545" t="s">
        <v>212</v>
      </c>
      <c r="M545" t="s">
        <v>816</v>
      </c>
      <c r="N545" t="s">
        <v>92</v>
      </c>
      <c r="O545">
        <v>58</v>
      </c>
      <c r="P545" s="150">
        <v>1E-4</v>
      </c>
      <c r="Q545">
        <v>0.01</v>
      </c>
      <c r="S545" t="str">
        <f t="shared" si="57"/>
        <v/>
      </c>
      <c r="T545" t="str">
        <f t="shared" si="58"/>
        <v/>
      </c>
      <c r="U545" t="str">
        <f t="shared" si="59"/>
        <v/>
      </c>
      <c r="V545" t="str">
        <f t="shared" si="60"/>
        <v>error</v>
      </c>
      <c r="W545" t="str">
        <f t="shared" si="61"/>
        <v/>
      </c>
      <c r="X545" t="str">
        <f t="shared" si="62"/>
        <v/>
      </c>
      <c r="Y545" t="str">
        <f t="shared" si="63"/>
        <v/>
      </c>
    </row>
    <row r="546" spans="1:25" x14ac:dyDescent="0.35">
      <c r="A546" t="s">
        <v>175</v>
      </c>
      <c r="B546" t="s">
        <v>214</v>
      </c>
      <c r="C546" t="s">
        <v>817</v>
      </c>
      <c r="D546" t="s">
        <v>129</v>
      </c>
      <c r="E546" t="s">
        <v>129</v>
      </c>
      <c r="F546">
        <v>1920</v>
      </c>
      <c r="G546" s="145">
        <v>4.4999999999999997E-3</v>
      </c>
      <c r="H546">
        <v>0.45</v>
      </c>
      <c r="K546" t="s">
        <v>175</v>
      </c>
      <c r="L546" t="s">
        <v>214</v>
      </c>
      <c r="M546" t="s">
        <v>817</v>
      </c>
      <c r="N546" t="s">
        <v>129</v>
      </c>
      <c r="O546">
        <v>1920</v>
      </c>
      <c r="P546" s="150">
        <v>4.4999999999999997E-3</v>
      </c>
      <c r="Q546">
        <v>0.45</v>
      </c>
      <c r="S546" t="str">
        <f t="shared" si="57"/>
        <v/>
      </c>
      <c r="T546" t="str">
        <f t="shared" si="58"/>
        <v/>
      </c>
      <c r="U546" t="str">
        <f t="shared" si="59"/>
        <v/>
      </c>
      <c r="V546" t="str">
        <f t="shared" si="60"/>
        <v/>
      </c>
      <c r="W546" t="str">
        <f t="shared" si="61"/>
        <v/>
      </c>
      <c r="X546" t="str">
        <f t="shared" si="62"/>
        <v/>
      </c>
      <c r="Y546" t="str">
        <f t="shared" si="63"/>
        <v/>
      </c>
    </row>
    <row r="547" spans="1:25" x14ac:dyDescent="0.35">
      <c r="A547" t="s">
        <v>180</v>
      </c>
      <c r="B547" t="s">
        <v>488</v>
      </c>
      <c r="C547" t="s">
        <v>818</v>
      </c>
      <c r="D547" t="s">
        <v>133</v>
      </c>
      <c r="E547" t="s">
        <v>132</v>
      </c>
      <c r="F547">
        <v>1161</v>
      </c>
      <c r="G547" s="145">
        <v>3.1300000000000001E-2</v>
      </c>
      <c r="H547">
        <v>3.13</v>
      </c>
      <c r="K547" t="s">
        <v>180</v>
      </c>
      <c r="L547" t="s">
        <v>488</v>
      </c>
      <c r="M547" t="s">
        <v>818</v>
      </c>
      <c r="N547" t="s">
        <v>133</v>
      </c>
      <c r="O547">
        <v>1161</v>
      </c>
      <c r="P547" s="150">
        <v>3.1300000000000001E-2</v>
      </c>
      <c r="Q547">
        <v>3.13</v>
      </c>
      <c r="S547" t="str">
        <f t="shared" si="57"/>
        <v/>
      </c>
      <c r="T547" t="str">
        <f t="shared" si="58"/>
        <v/>
      </c>
      <c r="U547" t="str">
        <f t="shared" si="59"/>
        <v/>
      </c>
      <c r="V547" t="str">
        <f t="shared" si="60"/>
        <v/>
      </c>
      <c r="W547" t="str">
        <f t="shared" si="61"/>
        <v/>
      </c>
      <c r="X547" t="str">
        <f t="shared" si="62"/>
        <v/>
      </c>
      <c r="Y547" t="str">
        <f t="shared" si="63"/>
        <v/>
      </c>
    </row>
    <row r="548" spans="1:25" x14ac:dyDescent="0.35">
      <c r="A548" t="s">
        <v>180</v>
      </c>
      <c r="B548" t="s">
        <v>449</v>
      </c>
      <c r="C548" t="s">
        <v>819</v>
      </c>
      <c r="D548" t="s">
        <v>103</v>
      </c>
      <c r="E548" t="s">
        <v>138</v>
      </c>
      <c r="F548">
        <v>3897</v>
      </c>
      <c r="G548" s="145">
        <v>0.1087</v>
      </c>
      <c r="H548">
        <v>10.87</v>
      </c>
      <c r="K548" t="s">
        <v>180</v>
      </c>
      <c r="L548" t="s">
        <v>449</v>
      </c>
      <c r="M548" t="s">
        <v>819</v>
      </c>
      <c r="N548" t="s">
        <v>103</v>
      </c>
      <c r="O548">
        <v>3897</v>
      </c>
      <c r="P548" s="150">
        <v>0.1087</v>
      </c>
      <c r="Q548">
        <v>10.87</v>
      </c>
      <c r="S548" t="str">
        <f t="shared" si="57"/>
        <v/>
      </c>
      <c r="T548" t="str">
        <f t="shared" si="58"/>
        <v/>
      </c>
      <c r="U548" t="str">
        <f t="shared" si="59"/>
        <v/>
      </c>
      <c r="V548" t="str">
        <f t="shared" si="60"/>
        <v/>
      </c>
      <c r="W548" t="str">
        <f t="shared" si="61"/>
        <v/>
      </c>
      <c r="X548" t="str">
        <f t="shared" si="62"/>
        <v/>
      </c>
      <c r="Y548" t="str">
        <f t="shared" si="63"/>
        <v/>
      </c>
    </row>
    <row r="549" spans="1:25" x14ac:dyDescent="0.35">
      <c r="A549" t="s">
        <v>180</v>
      </c>
      <c r="B549" t="s">
        <v>488</v>
      </c>
      <c r="C549" t="s">
        <v>820</v>
      </c>
      <c r="D549" t="s">
        <v>103</v>
      </c>
      <c r="E549" t="s">
        <v>138</v>
      </c>
      <c r="F549">
        <v>4659</v>
      </c>
      <c r="G549" s="145">
        <v>0.12559999999999999</v>
      </c>
      <c r="H549">
        <v>12.56</v>
      </c>
      <c r="K549" t="s">
        <v>180</v>
      </c>
      <c r="L549" t="s">
        <v>488</v>
      </c>
      <c r="M549" t="s">
        <v>820</v>
      </c>
      <c r="N549" t="s">
        <v>103</v>
      </c>
      <c r="O549">
        <v>4659</v>
      </c>
      <c r="P549" s="150">
        <v>0.12559999999999999</v>
      </c>
      <c r="Q549">
        <v>12.56</v>
      </c>
      <c r="S549" t="str">
        <f t="shared" si="57"/>
        <v/>
      </c>
      <c r="T549" t="str">
        <f t="shared" si="58"/>
        <v/>
      </c>
      <c r="U549" t="str">
        <f t="shared" si="59"/>
        <v/>
      </c>
      <c r="V549" t="str">
        <f t="shared" si="60"/>
        <v/>
      </c>
      <c r="W549" t="str">
        <f t="shared" si="61"/>
        <v/>
      </c>
      <c r="X549" t="str">
        <f t="shared" si="62"/>
        <v/>
      </c>
      <c r="Y549" t="str">
        <f t="shared" si="63"/>
        <v/>
      </c>
    </row>
    <row r="550" spans="1:25" x14ac:dyDescent="0.35">
      <c r="A550" t="s">
        <v>175</v>
      </c>
      <c r="B550" t="s">
        <v>227</v>
      </c>
      <c r="C550" t="s">
        <v>821</v>
      </c>
      <c r="D550" t="s">
        <v>91</v>
      </c>
      <c r="E550" t="s">
        <v>90</v>
      </c>
      <c r="F550">
        <v>353</v>
      </c>
      <c r="G550" s="145">
        <v>8.0000000000000004E-4</v>
      </c>
      <c r="H550">
        <v>0.08</v>
      </c>
      <c r="K550" t="s">
        <v>175</v>
      </c>
      <c r="L550" t="s">
        <v>227</v>
      </c>
      <c r="M550" t="s">
        <v>821</v>
      </c>
      <c r="N550" t="s">
        <v>91</v>
      </c>
      <c r="O550">
        <v>353</v>
      </c>
      <c r="P550" s="150">
        <v>8.0000000000000004E-4</v>
      </c>
      <c r="Q550">
        <v>0.08</v>
      </c>
      <c r="S550" t="str">
        <f t="shared" si="57"/>
        <v/>
      </c>
      <c r="T550" t="str">
        <f t="shared" si="58"/>
        <v/>
      </c>
      <c r="U550" t="str">
        <f t="shared" si="59"/>
        <v/>
      </c>
      <c r="V550" t="str">
        <f t="shared" si="60"/>
        <v/>
      </c>
      <c r="W550" t="str">
        <f t="shared" si="61"/>
        <v/>
      </c>
      <c r="X550" t="str">
        <f t="shared" si="62"/>
        <v/>
      </c>
      <c r="Y550" t="str">
        <f t="shared" si="63"/>
        <v/>
      </c>
    </row>
    <row r="551" spans="1:25" x14ac:dyDescent="0.35">
      <c r="A551" t="s">
        <v>180</v>
      </c>
      <c r="B551" t="s">
        <v>632</v>
      </c>
      <c r="C551" t="s">
        <v>822</v>
      </c>
      <c r="D551" t="s">
        <v>118</v>
      </c>
      <c r="E551" t="s">
        <v>117</v>
      </c>
      <c r="F551">
        <v>20963</v>
      </c>
      <c r="G551" s="145">
        <v>0.50590000000000002</v>
      </c>
      <c r="H551">
        <v>50.59</v>
      </c>
      <c r="I551" t="s">
        <v>187</v>
      </c>
      <c r="K551" t="s">
        <v>180</v>
      </c>
      <c r="L551" t="s">
        <v>632</v>
      </c>
      <c r="M551" t="s">
        <v>822</v>
      </c>
      <c r="N551" t="s">
        <v>118</v>
      </c>
      <c r="O551">
        <v>20963</v>
      </c>
      <c r="P551" s="150">
        <v>0.50590000000000002</v>
      </c>
      <c r="Q551">
        <v>50.59</v>
      </c>
      <c r="S551" t="str">
        <f t="shared" si="57"/>
        <v/>
      </c>
      <c r="T551" t="str">
        <f t="shared" si="58"/>
        <v/>
      </c>
      <c r="U551" t="str">
        <f t="shared" si="59"/>
        <v/>
      </c>
      <c r="V551" t="str">
        <f t="shared" si="60"/>
        <v/>
      </c>
      <c r="W551" t="str">
        <f t="shared" si="61"/>
        <v/>
      </c>
      <c r="X551" t="str">
        <f t="shared" si="62"/>
        <v/>
      </c>
      <c r="Y551" t="str">
        <f t="shared" si="63"/>
        <v/>
      </c>
    </row>
    <row r="552" spans="1:25" x14ac:dyDescent="0.35">
      <c r="A552" t="s">
        <v>175</v>
      </c>
      <c r="B552" t="s">
        <v>214</v>
      </c>
      <c r="C552" t="s">
        <v>823</v>
      </c>
      <c r="D552" s="148"/>
      <c r="F552">
        <v>4275</v>
      </c>
      <c r="G552" s="145">
        <v>0.01</v>
      </c>
      <c r="H552" s="2">
        <v>1</v>
      </c>
      <c r="K552" t="s">
        <v>175</v>
      </c>
      <c r="L552" t="s">
        <v>214</v>
      </c>
      <c r="M552" t="s">
        <v>823</v>
      </c>
      <c r="N552" t="s">
        <v>165</v>
      </c>
      <c r="O552">
        <v>4275</v>
      </c>
      <c r="P552" s="150">
        <v>9.9000000000000008E-3</v>
      </c>
      <c r="Q552" s="147">
        <v>0.99</v>
      </c>
      <c r="S552" t="str">
        <f t="shared" si="57"/>
        <v/>
      </c>
      <c r="T552" t="str">
        <f t="shared" si="58"/>
        <v/>
      </c>
      <c r="U552" t="str">
        <f t="shared" si="59"/>
        <v/>
      </c>
      <c r="V552" t="str">
        <f t="shared" si="60"/>
        <v>error</v>
      </c>
      <c r="W552" t="str">
        <f t="shared" si="61"/>
        <v/>
      </c>
      <c r="X552" t="str">
        <f t="shared" si="62"/>
        <v>error</v>
      </c>
      <c r="Y552" t="str">
        <f t="shared" si="63"/>
        <v>error</v>
      </c>
    </row>
    <row r="553" spans="1:25" x14ac:dyDescent="0.35">
      <c r="A553" t="s">
        <v>175</v>
      </c>
      <c r="B553" t="s">
        <v>212</v>
      </c>
      <c r="C553" t="s">
        <v>824</v>
      </c>
      <c r="D553" t="s">
        <v>118</v>
      </c>
      <c r="E553" t="s">
        <v>117</v>
      </c>
      <c r="F553">
        <v>1101</v>
      </c>
      <c r="G553" s="145">
        <v>2.3999999999999998E-3</v>
      </c>
      <c r="H553">
        <v>0.24</v>
      </c>
      <c r="K553" t="s">
        <v>175</v>
      </c>
      <c r="L553" t="s">
        <v>212</v>
      </c>
      <c r="M553" t="s">
        <v>824</v>
      </c>
      <c r="N553" t="s">
        <v>118</v>
      </c>
      <c r="O553">
        <v>1101</v>
      </c>
      <c r="P553" s="150">
        <v>2.3999999999999998E-3</v>
      </c>
      <c r="Q553">
        <v>0.24</v>
      </c>
      <c r="S553" t="str">
        <f t="shared" si="57"/>
        <v/>
      </c>
      <c r="T553" t="str">
        <f t="shared" si="58"/>
        <v/>
      </c>
      <c r="U553" t="str">
        <f t="shared" si="59"/>
        <v/>
      </c>
      <c r="V553" t="str">
        <f t="shared" si="60"/>
        <v/>
      </c>
      <c r="W553" t="str">
        <f t="shared" si="61"/>
        <v/>
      </c>
      <c r="X553" t="str">
        <f t="shared" si="62"/>
        <v/>
      </c>
      <c r="Y553" t="str">
        <f t="shared" si="63"/>
        <v/>
      </c>
    </row>
    <row r="554" spans="1:25" x14ac:dyDescent="0.35">
      <c r="A554" t="s">
        <v>180</v>
      </c>
      <c r="B554" t="s">
        <v>380</v>
      </c>
      <c r="C554" t="s">
        <v>825</v>
      </c>
      <c r="D554" t="s">
        <v>86</v>
      </c>
      <c r="E554" t="s">
        <v>86</v>
      </c>
      <c r="F554">
        <v>1581</v>
      </c>
      <c r="G554" s="145">
        <v>4.1000000000000002E-2</v>
      </c>
      <c r="H554">
        <v>4.0999999999999996</v>
      </c>
      <c r="K554" t="s">
        <v>180</v>
      </c>
      <c r="L554" t="s">
        <v>380</v>
      </c>
      <c r="M554" t="s">
        <v>825</v>
      </c>
      <c r="N554" t="s">
        <v>86</v>
      </c>
      <c r="O554">
        <v>1581</v>
      </c>
      <c r="P554" s="150">
        <v>4.1000000000000002E-2</v>
      </c>
      <c r="Q554">
        <v>4.0999999999999996</v>
      </c>
      <c r="S554" t="str">
        <f t="shared" si="57"/>
        <v/>
      </c>
      <c r="T554" t="str">
        <f t="shared" si="58"/>
        <v/>
      </c>
      <c r="U554" t="str">
        <f t="shared" si="59"/>
        <v/>
      </c>
      <c r="V554" t="str">
        <f t="shared" si="60"/>
        <v/>
      </c>
      <c r="W554" t="str">
        <f t="shared" si="61"/>
        <v/>
      </c>
      <c r="X554" t="str">
        <f t="shared" si="62"/>
        <v/>
      </c>
      <c r="Y554" t="str">
        <f t="shared" si="63"/>
        <v/>
      </c>
    </row>
    <row r="555" spans="1:25" x14ac:dyDescent="0.35">
      <c r="A555" t="s">
        <v>175</v>
      </c>
      <c r="B555" t="s">
        <v>214</v>
      </c>
      <c r="C555" t="s">
        <v>826</v>
      </c>
      <c r="D555" t="s">
        <v>143</v>
      </c>
      <c r="E555" t="s">
        <v>142</v>
      </c>
      <c r="F555">
        <v>34</v>
      </c>
      <c r="G555" s="145">
        <v>1E-4</v>
      </c>
      <c r="H555">
        <v>0.01</v>
      </c>
      <c r="K555" t="s">
        <v>175</v>
      </c>
      <c r="L555" t="s">
        <v>214</v>
      </c>
      <c r="M555" t="s">
        <v>826</v>
      </c>
      <c r="N555" t="s">
        <v>143</v>
      </c>
      <c r="O555">
        <v>34</v>
      </c>
      <c r="P555" s="150">
        <v>1E-4</v>
      </c>
      <c r="Q555">
        <v>0.01</v>
      </c>
      <c r="S555" t="str">
        <f t="shared" si="57"/>
        <v/>
      </c>
      <c r="T555" t="str">
        <f t="shared" si="58"/>
        <v/>
      </c>
      <c r="U555" t="str">
        <f t="shared" si="59"/>
        <v/>
      </c>
      <c r="V555" t="str">
        <f t="shared" si="60"/>
        <v/>
      </c>
      <c r="W555" t="str">
        <f t="shared" si="61"/>
        <v/>
      </c>
      <c r="X555" t="str">
        <f t="shared" si="62"/>
        <v/>
      </c>
      <c r="Y555" t="str">
        <f t="shared" si="63"/>
        <v/>
      </c>
    </row>
    <row r="556" spans="1:25" x14ac:dyDescent="0.35">
      <c r="A556" t="s">
        <v>175</v>
      </c>
      <c r="B556" t="s">
        <v>183</v>
      </c>
      <c r="C556" t="s">
        <v>827</v>
      </c>
      <c r="D556" t="s">
        <v>128</v>
      </c>
      <c r="E556" t="s">
        <v>127</v>
      </c>
      <c r="F556">
        <v>513</v>
      </c>
      <c r="G556" s="145">
        <v>1.1000000000000001E-3</v>
      </c>
      <c r="H556">
        <v>0.11</v>
      </c>
      <c r="K556" t="s">
        <v>175</v>
      </c>
      <c r="L556" t="s">
        <v>183</v>
      </c>
      <c r="M556" t="s">
        <v>827</v>
      </c>
      <c r="N556" t="s">
        <v>128</v>
      </c>
      <c r="O556">
        <v>513</v>
      </c>
      <c r="P556" s="150">
        <v>1.1000000000000001E-3</v>
      </c>
      <c r="Q556">
        <v>0.11</v>
      </c>
      <c r="S556" t="str">
        <f t="shared" si="57"/>
        <v/>
      </c>
      <c r="T556" t="str">
        <f t="shared" si="58"/>
        <v/>
      </c>
      <c r="U556" t="str">
        <f t="shared" si="59"/>
        <v/>
      </c>
      <c r="V556" t="str">
        <f t="shared" si="60"/>
        <v/>
      </c>
      <c r="W556" t="str">
        <f t="shared" si="61"/>
        <v/>
      </c>
      <c r="X556" t="str">
        <f t="shared" si="62"/>
        <v/>
      </c>
      <c r="Y556" t="str">
        <f t="shared" si="63"/>
        <v/>
      </c>
    </row>
    <row r="557" spans="1:25" x14ac:dyDescent="0.35">
      <c r="A557" t="s">
        <v>180</v>
      </c>
      <c r="B557" t="s">
        <v>299</v>
      </c>
      <c r="C557" t="s">
        <v>828</v>
      </c>
      <c r="D557" t="s">
        <v>128</v>
      </c>
      <c r="E557" t="s">
        <v>127</v>
      </c>
      <c r="F557">
        <v>2856</v>
      </c>
      <c r="G557" s="145">
        <v>7.1099999999999997E-2</v>
      </c>
      <c r="H557">
        <v>7.11</v>
      </c>
      <c r="K557" t="s">
        <v>180</v>
      </c>
      <c r="L557" t="s">
        <v>299</v>
      </c>
      <c r="M557" t="s">
        <v>828</v>
      </c>
      <c r="N557" t="s">
        <v>128</v>
      </c>
      <c r="O557">
        <v>2856</v>
      </c>
      <c r="P557" s="150">
        <v>7.1099999999999997E-2</v>
      </c>
      <c r="Q557">
        <v>7.11</v>
      </c>
      <c r="S557" t="str">
        <f t="shared" si="57"/>
        <v/>
      </c>
      <c r="T557" t="str">
        <f t="shared" si="58"/>
        <v/>
      </c>
      <c r="U557" t="str">
        <f t="shared" si="59"/>
        <v/>
      </c>
      <c r="V557" t="str">
        <f t="shared" si="60"/>
        <v/>
      </c>
      <c r="W557" t="str">
        <f t="shared" si="61"/>
        <v/>
      </c>
      <c r="X557" t="str">
        <f t="shared" si="62"/>
        <v/>
      </c>
      <c r="Y557" t="str">
        <f t="shared" si="63"/>
        <v/>
      </c>
    </row>
    <row r="558" spans="1:25" x14ac:dyDescent="0.35">
      <c r="A558" t="s">
        <v>180</v>
      </c>
      <c r="B558" t="s">
        <v>432</v>
      </c>
      <c r="C558" t="s">
        <v>829</v>
      </c>
      <c r="D558" t="s">
        <v>97</v>
      </c>
      <c r="E558" t="s">
        <v>96</v>
      </c>
      <c r="F558">
        <v>1315</v>
      </c>
      <c r="G558" s="145">
        <v>3.2800000000000003E-2</v>
      </c>
      <c r="H558">
        <v>3.28</v>
      </c>
      <c r="K558" t="s">
        <v>180</v>
      </c>
      <c r="L558" t="s">
        <v>432</v>
      </c>
      <c r="M558" t="s">
        <v>829</v>
      </c>
      <c r="N558" t="s">
        <v>97</v>
      </c>
      <c r="O558">
        <v>1315</v>
      </c>
      <c r="P558" s="150">
        <v>3.2800000000000003E-2</v>
      </c>
      <c r="Q558">
        <v>3.28</v>
      </c>
      <c r="S558" t="str">
        <f t="shared" si="57"/>
        <v/>
      </c>
      <c r="T558" t="str">
        <f t="shared" si="58"/>
        <v/>
      </c>
      <c r="U558" t="str">
        <f t="shared" si="59"/>
        <v/>
      </c>
      <c r="V558" t="str">
        <f t="shared" si="60"/>
        <v/>
      </c>
      <c r="W558" t="str">
        <f t="shared" si="61"/>
        <v/>
      </c>
      <c r="X558" t="str">
        <f t="shared" si="62"/>
        <v/>
      </c>
      <c r="Y558" t="str">
        <f t="shared" si="63"/>
        <v/>
      </c>
    </row>
    <row r="559" spans="1:25" x14ac:dyDescent="0.35">
      <c r="A559" t="s">
        <v>175</v>
      </c>
      <c r="B559" t="s">
        <v>295</v>
      </c>
      <c r="C559" t="s">
        <v>830</v>
      </c>
      <c r="D559" t="s">
        <v>118</v>
      </c>
      <c r="E559" t="s">
        <v>117</v>
      </c>
      <c r="F559">
        <v>385</v>
      </c>
      <c r="G559" s="145">
        <v>8.9999999999999998E-4</v>
      </c>
      <c r="H559">
        <v>0.09</v>
      </c>
      <c r="K559" t="s">
        <v>175</v>
      </c>
      <c r="L559" t="s">
        <v>295</v>
      </c>
      <c r="M559" t="s">
        <v>830</v>
      </c>
      <c r="N559" t="s">
        <v>118</v>
      </c>
      <c r="O559">
        <v>385</v>
      </c>
      <c r="P559" s="150">
        <v>8.9999999999999998E-4</v>
      </c>
      <c r="Q559">
        <v>0.09</v>
      </c>
      <c r="S559" t="str">
        <f t="shared" si="57"/>
        <v/>
      </c>
      <c r="T559" t="str">
        <f t="shared" si="58"/>
        <v/>
      </c>
      <c r="U559" t="str">
        <f t="shared" si="59"/>
        <v/>
      </c>
      <c r="V559" t="str">
        <f t="shared" si="60"/>
        <v/>
      </c>
      <c r="W559" t="str">
        <f t="shared" si="61"/>
        <v/>
      </c>
      <c r="X559" t="str">
        <f t="shared" si="62"/>
        <v/>
      </c>
      <c r="Y559" t="str">
        <f t="shared" si="63"/>
        <v/>
      </c>
    </row>
    <row r="560" spans="1:25" x14ac:dyDescent="0.35">
      <c r="A560" t="s">
        <v>180</v>
      </c>
      <c r="B560" t="s">
        <v>204</v>
      </c>
      <c r="C560" t="s">
        <v>831</v>
      </c>
      <c r="D560" t="s">
        <v>118</v>
      </c>
      <c r="E560" t="s">
        <v>117</v>
      </c>
      <c r="F560">
        <v>9958</v>
      </c>
      <c r="G560" s="145">
        <v>0.28370000000000001</v>
      </c>
      <c r="H560">
        <v>28.37</v>
      </c>
      <c r="K560" t="s">
        <v>180</v>
      </c>
      <c r="L560" t="s">
        <v>204</v>
      </c>
      <c r="M560" t="s">
        <v>831</v>
      </c>
      <c r="N560" t="s">
        <v>118</v>
      </c>
      <c r="O560">
        <v>9958</v>
      </c>
      <c r="P560" s="150">
        <v>0.28370000000000001</v>
      </c>
      <c r="Q560">
        <v>28.37</v>
      </c>
      <c r="S560" t="str">
        <f t="shared" si="57"/>
        <v/>
      </c>
      <c r="T560" t="str">
        <f t="shared" si="58"/>
        <v/>
      </c>
      <c r="U560" t="str">
        <f t="shared" si="59"/>
        <v/>
      </c>
      <c r="V560" t="str">
        <f t="shared" si="60"/>
        <v/>
      </c>
      <c r="W560" t="str">
        <f t="shared" si="61"/>
        <v/>
      </c>
      <c r="X560" t="str">
        <f t="shared" si="62"/>
        <v/>
      </c>
      <c r="Y560" t="str">
        <f t="shared" si="63"/>
        <v/>
      </c>
    </row>
    <row r="561" spans="1:25" x14ac:dyDescent="0.35">
      <c r="A561" t="s">
        <v>180</v>
      </c>
      <c r="B561" t="s">
        <v>307</v>
      </c>
      <c r="C561" t="s">
        <v>832</v>
      </c>
      <c r="F561">
        <v>1776</v>
      </c>
      <c r="G561" s="145">
        <v>4.2000000000000003E-2</v>
      </c>
      <c r="H561">
        <v>4.2</v>
      </c>
      <c r="K561" t="s">
        <v>180</v>
      </c>
      <c r="L561" t="s">
        <v>307</v>
      </c>
      <c r="M561" t="s">
        <v>832</v>
      </c>
      <c r="O561">
        <v>1776</v>
      </c>
      <c r="P561" s="150">
        <v>4.2000000000000003E-2</v>
      </c>
      <c r="Q561">
        <v>4.2</v>
      </c>
      <c r="S561" t="str">
        <f t="shared" si="57"/>
        <v/>
      </c>
      <c r="T561" t="str">
        <f t="shared" si="58"/>
        <v/>
      </c>
      <c r="U561" t="str">
        <f t="shared" si="59"/>
        <v/>
      </c>
      <c r="V561" t="str">
        <f t="shared" si="60"/>
        <v/>
      </c>
      <c r="W561" t="str">
        <f t="shared" si="61"/>
        <v/>
      </c>
      <c r="X561" t="str">
        <f t="shared" si="62"/>
        <v/>
      </c>
      <c r="Y561" t="str">
        <f t="shared" si="63"/>
        <v/>
      </c>
    </row>
    <row r="562" spans="1:25" x14ac:dyDescent="0.35">
      <c r="A562" t="s">
        <v>175</v>
      </c>
      <c r="B562" t="s">
        <v>214</v>
      </c>
      <c r="C562" t="s">
        <v>833</v>
      </c>
      <c r="D562" t="s">
        <v>107</v>
      </c>
      <c r="E562" t="s">
        <v>106</v>
      </c>
      <c r="F562">
        <v>301</v>
      </c>
      <c r="G562" s="145">
        <v>6.9999999999999999E-4</v>
      </c>
      <c r="H562">
        <v>7.0000000000000007E-2</v>
      </c>
      <c r="K562" t="s">
        <v>175</v>
      </c>
      <c r="L562" t="s">
        <v>214</v>
      </c>
      <c r="M562" t="s">
        <v>833</v>
      </c>
      <c r="N562" t="s">
        <v>107</v>
      </c>
      <c r="O562">
        <v>301</v>
      </c>
      <c r="P562" s="150">
        <v>6.9999999999999999E-4</v>
      </c>
      <c r="Q562">
        <v>7.0000000000000007E-2</v>
      </c>
      <c r="S562" t="str">
        <f t="shared" si="57"/>
        <v/>
      </c>
      <c r="T562" t="str">
        <f t="shared" si="58"/>
        <v/>
      </c>
      <c r="U562" t="str">
        <f t="shared" si="59"/>
        <v/>
      </c>
      <c r="V562" t="str">
        <f t="shared" si="60"/>
        <v/>
      </c>
      <c r="W562" t="str">
        <f t="shared" si="61"/>
        <v/>
      </c>
      <c r="X562" t="str">
        <f t="shared" si="62"/>
        <v/>
      </c>
      <c r="Y562" t="str">
        <f t="shared" si="63"/>
        <v/>
      </c>
    </row>
    <row r="563" spans="1:25" x14ac:dyDescent="0.35">
      <c r="A563" t="s">
        <v>180</v>
      </c>
      <c r="B563" t="s">
        <v>527</v>
      </c>
      <c r="C563" t="s">
        <v>834</v>
      </c>
      <c r="D563" t="s">
        <v>147</v>
      </c>
      <c r="E563" t="s">
        <v>147</v>
      </c>
      <c r="F563">
        <v>788</v>
      </c>
      <c r="G563" s="145">
        <v>1.95E-2</v>
      </c>
      <c r="H563">
        <v>1.95</v>
      </c>
      <c r="K563" t="s">
        <v>180</v>
      </c>
      <c r="L563" t="s">
        <v>527</v>
      </c>
      <c r="M563" t="s">
        <v>834</v>
      </c>
      <c r="N563" t="s">
        <v>147</v>
      </c>
      <c r="O563">
        <v>788</v>
      </c>
      <c r="P563" s="150">
        <v>1.95E-2</v>
      </c>
      <c r="Q563">
        <v>1.95</v>
      </c>
      <c r="S563" t="str">
        <f t="shared" si="57"/>
        <v/>
      </c>
      <c r="T563" t="str">
        <f t="shared" si="58"/>
        <v/>
      </c>
      <c r="U563" t="str">
        <f t="shared" si="59"/>
        <v/>
      </c>
      <c r="V563" t="str">
        <f t="shared" si="60"/>
        <v/>
      </c>
      <c r="W563" t="str">
        <f t="shared" si="61"/>
        <v/>
      </c>
      <c r="X563" t="str">
        <f t="shared" si="62"/>
        <v/>
      </c>
      <c r="Y563" t="str">
        <f t="shared" si="63"/>
        <v/>
      </c>
    </row>
    <row r="564" spans="1:25" x14ac:dyDescent="0.35">
      <c r="A564" t="s">
        <v>180</v>
      </c>
      <c r="B564" t="s">
        <v>309</v>
      </c>
      <c r="C564" t="s">
        <v>835</v>
      </c>
      <c r="D564" t="s">
        <v>118</v>
      </c>
      <c r="E564" t="s">
        <v>117</v>
      </c>
      <c r="F564">
        <v>6641</v>
      </c>
      <c r="G564" s="145">
        <v>0.1719</v>
      </c>
      <c r="H564">
        <v>17.190000000000001</v>
      </c>
      <c r="K564" t="s">
        <v>180</v>
      </c>
      <c r="L564" t="s">
        <v>309</v>
      </c>
      <c r="M564" t="s">
        <v>835</v>
      </c>
      <c r="N564" t="s">
        <v>118</v>
      </c>
      <c r="O564">
        <v>6641</v>
      </c>
      <c r="P564" s="150">
        <v>0.1719</v>
      </c>
      <c r="Q564">
        <v>17.190000000000001</v>
      </c>
      <c r="S564" t="str">
        <f t="shared" si="57"/>
        <v/>
      </c>
      <c r="T564" t="str">
        <f t="shared" si="58"/>
        <v/>
      </c>
      <c r="U564" t="str">
        <f t="shared" si="59"/>
        <v/>
      </c>
      <c r="V564" t="str">
        <f t="shared" si="60"/>
        <v/>
      </c>
      <c r="W564" t="str">
        <f t="shared" si="61"/>
        <v/>
      </c>
      <c r="X564" t="str">
        <f t="shared" si="62"/>
        <v/>
      </c>
      <c r="Y564" t="str">
        <f t="shared" si="63"/>
        <v/>
      </c>
    </row>
    <row r="565" spans="1:25" x14ac:dyDescent="0.35">
      <c r="A565" t="s">
        <v>175</v>
      </c>
      <c r="B565" t="s">
        <v>295</v>
      </c>
      <c r="C565" t="s">
        <v>836</v>
      </c>
      <c r="D565" t="s">
        <v>107</v>
      </c>
      <c r="E565" t="s">
        <v>106</v>
      </c>
      <c r="F565">
        <v>58</v>
      </c>
      <c r="G565" s="145">
        <v>1E-4</v>
      </c>
      <c r="H565">
        <v>0.01</v>
      </c>
      <c r="K565" t="s">
        <v>175</v>
      </c>
      <c r="L565" t="s">
        <v>295</v>
      </c>
      <c r="M565" t="s">
        <v>836</v>
      </c>
      <c r="N565" t="s">
        <v>107</v>
      </c>
      <c r="O565">
        <v>58</v>
      </c>
      <c r="P565" s="150">
        <v>1E-4</v>
      </c>
      <c r="Q565">
        <v>0.01</v>
      </c>
      <c r="S565" t="str">
        <f t="shared" si="57"/>
        <v/>
      </c>
      <c r="T565" t="str">
        <f t="shared" si="58"/>
        <v/>
      </c>
      <c r="U565" t="str">
        <f t="shared" si="59"/>
        <v/>
      </c>
      <c r="V565" t="str">
        <f t="shared" si="60"/>
        <v/>
      </c>
      <c r="W565" t="str">
        <f t="shared" si="61"/>
        <v/>
      </c>
      <c r="X565" t="str">
        <f t="shared" si="62"/>
        <v/>
      </c>
      <c r="Y565" t="str">
        <f t="shared" si="63"/>
        <v/>
      </c>
    </row>
    <row r="566" spans="1:25" x14ac:dyDescent="0.35">
      <c r="A566" t="s">
        <v>175</v>
      </c>
      <c r="B566" t="s">
        <v>210</v>
      </c>
      <c r="C566" t="s">
        <v>837</v>
      </c>
      <c r="D566" t="s">
        <v>147</v>
      </c>
      <c r="E566" t="s">
        <v>147</v>
      </c>
      <c r="F566">
        <v>1172</v>
      </c>
      <c r="G566" s="145">
        <v>2.7000000000000001E-3</v>
      </c>
      <c r="H566">
        <v>0.27</v>
      </c>
      <c r="K566" t="s">
        <v>175</v>
      </c>
      <c r="L566" t="s">
        <v>210</v>
      </c>
      <c r="M566" t="s">
        <v>837</v>
      </c>
      <c r="N566" t="s">
        <v>147</v>
      </c>
      <c r="O566">
        <v>1172</v>
      </c>
      <c r="P566" s="150">
        <v>2.7000000000000001E-3</v>
      </c>
      <c r="Q566">
        <v>0.27</v>
      </c>
      <c r="S566" t="str">
        <f t="shared" si="57"/>
        <v/>
      </c>
      <c r="T566" t="str">
        <f t="shared" si="58"/>
        <v/>
      </c>
      <c r="U566" t="str">
        <f t="shared" si="59"/>
        <v/>
      </c>
      <c r="V566" t="str">
        <f t="shared" si="60"/>
        <v/>
      </c>
      <c r="W566" t="str">
        <f t="shared" si="61"/>
        <v/>
      </c>
      <c r="X566" t="str">
        <f t="shared" si="62"/>
        <v/>
      </c>
      <c r="Y566" t="str">
        <f t="shared" si="63"/>
        <v/>
      </c>
    </row>
    <row r="567" spans="1:25" x14ac:dyDescent="0.35">
      <c r="A567" t="s">
        <v>180</v>
      </c>
      <c r="B567" t="s">
        <v>440</v>
      </c>
      <c r="C567" t="s">
        <v>838</v>
      </c>
      <c r="D567" t="s">
        <v>86</v>
      </c>
      <c r="E567" t="s">
        <v>86</v>
      </c>
      <c r="F567">
        <v>861</v>
      </c>
      <c r="G567" s="145">
        <v>2.4799999999999999E-2</v>
      </c>
      <c r="H567">
        <v>2.48</v>
      </c>
      <c r="K567" t="s">
        <v>180</v>
      </c>
      <c r="L567" t="s">
        <v>440</v>
      </c>
      <c r="M567" t="s">
        <v>838</v>
      </c>
      <c r="N567" t="s">
        <v>86</v>
      </c>
      <c r="O567">
        <v>861</v>
      </c>
      <c r="P567" s="150">
        <v>2.4799999999999999E-2</v>
      </c>
      <c r="Q567">
        <v>2.48</v>
      </c>
      <c r="S567" t="str">
        <f t="shared" si="57"/>
        <v/>
      </c>
      <c r="T567" t="str">
        <f t="shared" si="58"/>
        <v/>
      </c>
      <c r="U567" t="str">
        <f t="shared" si="59"/>
        <v/>
      </c>
      <c r="V567" t="str">
        <f t="shared" si="60"/>
        <v/>
      </c>
      <c r="W567" t="str">
        <f t="shared" si="61"/>
        <v/>
      </c>
      <c r="X567" t="str">
        <f t="shared" si="62"/>
        <v/>
      </c>
      <c r="Y567" t="str">
        <f t="shared" si="63"/>
        <v/>
      </c>
    </row>
    <row r="568" spans="1:25" x14ac:dyDescent="0.35">
      <c r="A568" t="s">
        <v>180</v>
      </c>
      <c r="B568" t="s">
        <v>313</v>
      </c>
      <c r="C568" t="s">
        <v>839</v>
      </c>
      <c r="F568">
        <v>3735</v>
      </c>
      <c r="G568" s="145">
        <v>9.0999999999999998E-2</v>
      </c>
      <c r="H568">
        <v>9.1</v>
      </c>
      <c r="K568" t="s">
        <v>180</v>
      </c>
      <c r="L568" t="s">
        <v>313</v>
      </c>
      <c r="M568" t="s">
        <v>839</v>
      </c>
      <c r="O568">
        <v>3735</v>
      </c>
      <c r="P568" s="150">
        <v>9.0999999999999998E-2</v>
      </c>
      <c r="Q568">
        <v>9.1</v>
      </c>
      <c r="S568" t="str">
        <f t="shared" si="57"/>
        <v/>
      </c>
      <c r="T568" t="str">
        <f t="shared" si="58"/>
        <v/>
      </c>
      <c r="U568" t="str">
        <f t="shared" si="59"/>
        <v/>
      </c>
      <c r="V568" t="str">
        <f t="shared" si="60"/>
        <v/>
      </c>
      <c r="W568" t="str">
        <f t="shared" si="61"/>
        <v/>
      </c>
      <c r="X568" t="str">
        <f t="shared" si="62"/>
        <v/>
      </c>
      <c r="Y568" t="str">
        <f t="shared" si="63"/>
        <v/>
      </c>
    </row>
    <row r="569" spans="1:25" x14ac:dyDescent="0.35">
      <c r="A569" t="s">
        <v>180</v>
      </c>
      <c r="B569" t="s">
        <v>323</v>
      </c>
      <c r="C569" t="s">
        <v>840</v>
      </c>
      <c r="F569">
        <v>1210</v>
      </c>
      <c r="G569" s="145">
        <v>3.0599999999999999E-2</v>
      </c>
      <c r="H569">
        <v>3.06</v>
      </c>
      <c r="K569" t="s">
        <v>180</v>
      </c>
      <c r="L569" t="s">
        <v>323</v>
      </c>
      <c r="M569" t="s">
        <v>840</v>
      </c>
      <c r="O569">
        <v>1210</v>
      </c>
      <c r="P569" s="150">
        <v>3.0599999999999999E-2</v>
      </c>
      <c r="Q569">
        <v>3.06</v>
      </c>
      <c r="S569" t="str">
        <f t="shared" si="57"/>
        <v/>
      </c>
      <c r="T569" t="str">
        <f t="shared" si="58"/>
        <v/>
      </c>
      <c r="U569" t="str">
        <f t="shared" si="59"/>
        <v/>
      </c>
      <c r="V569" t="str">
        <f t="shared" si="60"/>
        <v/>
      </c>
      <c r="W569" t="str">
        <f t="shared" si="61"/>
        <v/>
      </c>
      <c r="X569" t="str">
        <f t="shared" si="62"/>
        <v/>
      </c>
      <c r="Y569" t="str">
        <f t="shared" si="63"/>
        <v/>
      </c>
    </row>
    <row r="570" spans="1:25" x14ac:dyDescent="0.35">
      <c r="A570" t="s">
        <v>180</v>
      </c>
      <c r="B570" t="s">
        <v>181</v>
      </c>
      <c r="C570" t="s">
        <v>841</v>
      </c>
      <c r="D570" t="s">
        <v>91</v>
      </c>
      <c r="E570" t="s">
        <v>90</v>
      </c>
      <c r="F570">
        <v>21948</v>
      </c>
      <c r="G570" s="145">
        <v>0.49869999999999998</v>
      </c>
      <c r="H570">
        <v>49.87</v>
      </c>
      <c r="I570" t="s">
        <v>187</v>
      </c>
      <c r="K570" t="s">
        <v>180</v>
      </c>
      <c r="L570" t="s">
        <v>181</v>
      </c>
      <c r="M570" t="s">
        <v>841</v>
      </c>
      <c r="N570" t="s">
        <v>91</v>
      </c>
      <c r="O570">
        <v>21948</v>
      </c>
      <c r="P570" s="150">
        <v>0.49869999999999998</v>
      </c>
      <c r="Q570">
        <v>49.87</v>
      </c>
      <c r="S570" t="str">
        <f t="shared" si="57"/>
        <v/>
      </c>
      <c r="T570" t="str">
        <f t="shared" si="58"/>
        <v/>
      </c>
      <c r="U570" t="str">
        <f t="shared" si="59"/>
        <v/>
      </c>
      <c r="V570" t="str">
        <f t="shared" si="60"/>
        <v/>
      </c>
      <c r="W570" t="str">
        <f t="shared" si="61"/>
        <v/>
      </c>
      <c r="X570" t="str">
        <f t="shared" si="62"/>
        <v/>
      </c>
      <c r="Y570" t="str">
        <f t="shared" si="63"/>
        <v/>
      </c>
    </row>
    <row r="571" spans="1:25" x14ac:dyDescent="0.35">
      <c r="A571" t="s">
        <v>180</v>
      </c>
      <c r="B571" t="s">
        <v>350</v>
      </c>
      <c r="C571" t="s">
        <v>842</v>
      </c>
      <c r="D571" t="s">
        <v>118</v>
      </c>
      <c r="E571" t="s">
        <v>117</v>
      </c>
      <c r="F571">
        <v>17597</v>
      </c>
      <c r="G571" s="145">
        <v>0.45400000000000001</v>
      </c>
      <c r="H571">
        <v>45.4</v>
      </c>
      <c r="I571" t="s">
        <v>187</v>
      </c>
      <c r="K571" t="s">
        <v>180</v>
      </c>
      <c r="L571" t="s">
        <v>350</v>
      </c>
      <c r="M571" t="s">
        <v>842</v>
      </c>
      <c r="N571" t="s">
        <v>118</v>
      </c>
      <c r="O571">
        <v>17597</v>
      </c>
      <c r="P571" s="150">
        <v>0.45400000000000001</v>
      </c>
      <c r="Q571">
        <v>45.4</v>
      </c>
      <c r="R571" t="s">
        <v>187</v>
      </c>
      <c r="S571" t="str">
        <f t="shared" si="57"/>
        <v/>
      </c>
      <c r="T571" t="str">
        <f t="shared" si="58"/>
        <v/>
      </c>
      <c r="U571" t="str">
        <f t="shared" si="59"/>
        <v/>
      </c>
      <c r="V571" t="str">
        <f t="shared" si="60"/>
        <v/>
      </c>
      <c r="W571" t="str">
        <f t="shared" si="61"/>
        <v/>
      </c>
      <c r="X571" t="str">
        <f t="shared" si="62"/>
        <v/>
      </c>
      <c r="Y571" t="str">
        <f t="shared" si="63"/>
        <v/>
      </c>
    </row>
    <row r="572" spans="1:25" x14ac:dyDescent="0.35">
      <c r="A572" t="s">
        <v>180</v>
      </c>
      <c r="B572" t="s">
        <v>397</v>
      </c>
      <c r="C572" t="s">
        <v>843</v>
      </c>
      <c r="D572" t="s">
        <v>103</v>
      </c>
      <c r="E572" t="s">
        <v>138</v>
      </c>
      <c r="F572">
        <v>3922</v>
      </c>
      <c r="G572" s="145">
        <v>9.4899999999999998E-2</v>
      </c>
      <c r="H572">
        <v>9.49</v>
      </c>
      <c r="K572" t="s">
        <v>180</v>
      </c>
      <c r="L572" t="s">
        <v>397</v>
      </c>
      <c r="M572" t="s">
        <v>843</v>
      </c>
      <c r="N572" t="s">
        <v>103</v>
      </c>
      <c r="O572">
        <v>3922</v>
      </c>
      <c r="P572" s="150">
        <v>9.4899999999999998E-2</v>
      </c>
      <c r="Q572">
        <v>9.49</v>
      </c>
      <c r="S572" t="str">
        <f t="shared" si="57"/>
        <v/>
      </c>
      <c r="T572" t="str">
        <f t="shared" si="58"/>
        <v/>
      </c>
      <c r="U572" t="str">
        <f t="shared" si="59"/>
        <v/>
      </c>
      <c r="V572" t="str">
        <f t="shared" si="60"/>
        <v/>
      </c>
      <c r="W572" t="str">
        <f t="shared" si="61"/>
        <v/>
      </c>
      <c r="X572" t="str">
        <f t="shared" si="62"/>
        <v/>
      </c>
      <c r="Y572" t="str">
        <f t="shared" si="63"/>
        <v/>
      </c>
    </row>
    <row r="573" spans="1:25" x14ac:dyDescent="0.35">
      <c r="A573" t="s">
        <v>180</v>
      </c>
      <c r="B573" t="s">
        <v>543</v>
      </c>
      <c r="C573" t="s">
        <v>844</v>
      </c>
      <c r="D573" t="s">
        <v>103</v>
      </c>
      <c r="E573" t="s">
        <v>138</v>
      </c>
      <c r="F573">
        <v>5636</v>
      </c>
      <c r="G573" s="145">
        <v>0.15090000000000001</v>
      </c>
      <c r="H573">
        <v>15.09</v>
      </c>
      <c r="K573" t="s">
        <v>180</v>
      </c>
      <c r="L573" t="s">
        <v>543</v>
      </c>
      <c r="M573" t="s">
        <v>844</v>
      </c>
      <c r="N573" t="s">
        <v>103</v>
      </c>
      <c r="O573">
        <v>5636</v>
      </c>
      <c r="P573" s="150">
        <v>0.15090000000000001</v>
      </c>
      <c r="Q573">
        <v>15.09</v>
      </c>
      <c r="S573" t="str">
        <f t="shared" si="57"/>
        <v/>
      </c>
      <c r="T573" t="str">
        <f t="shared" si="58"/>
        <v/>
      </c>
      <c r="U573" t="str">
        <f t="shared" si="59"/>
        <v/>
      </c>
      <c r="V573" t="str">
        <f t="shared" si="60"/>
        <v/>
      </c>
      <c r="W573" t="str">
        <f t="shared" si="61"/>
        <v/>
      </c>
      <c r="X573" t="str">
        <f t="shared" si="62"/>
        <v/>
      </c>
      <c r="Y573" t="str">
        <f t="shared" si="63"/>
        <v/>
      </c>
    </row>
    <row r="574" spans="1:25" x14ac:dyDescent="0.35">
      <c r="A574" t="s">
        <v>175</v>
      </c>
      <c r="B574" t="s">
        <v>212</v>
      </c>
      <c r="C574" t="s">
        <v>845</v>
      </c>
      <c r="D574" s="148"/>
      <c r="F574">
        <v>2355</v>
      </c>
      <c r="G574" s="145">
        <v>5.1000000000000004E-3</v>
      </c>
      <c r="H574">
        <v>0.51</v>
      </c>
      <c r="K574" t="s">
        <v>175</v>
      </c>
      <c r="L574" t="s">
        <v>212</v>
      </c>
      <c r="M574" t="s">
        <v>845</v>
      </c>
      <c r="N574" t="s">
        <v>113</v>
      </c>
      <c r="O574">
        <v>2355</v>
      </c>
      <c r="P574" s="150">
        <v>5.1000000000000004E-3</v>
      </c>
      <c r="Q574">
        <v>0.51</v>
      </c>
      <c r="S574" t="str">
        <f t="shared" si="57"/>
        <v/>
      </c>
      <c r="T574" t="str">
        <f t="shared" si="58"/>
        <v/>
      </c>
      <c r="U574" t="str">
        <f t="shared" si="59"/>
        <v/>
      </c>
      <c r="V574" t="str">
        <f t="shared" si="60"/>
        <v>error</v>
      </c>
      <c r="W574" t="str">
        <f t="shared" si="61"/>
        <v/>
      </c>
      <c r="X574" t="str">
        <f t="shared" si="62"/>
        <v/>
      </c>
      <c r="Y574" t="str">
        <f t="shared" si="63"/>
        <v/>
      </c>
    </row>
    <row r="575" spans="1:25" x14ac:dyDescent="0.35">
      <c r="A575" t="s">
        <v>175</v>
      </c>
      <c r="B575" t="s">
        <v>214</v>
      </c>
      <c r="C575" t="s">
        <v>846</v>
      </c>
      <c r="D575" t="s">
        <v>102</v>
      </c>
      <c r="E575" t="s">
        <v>102</v>
      </c>
      <c r="F575">
        <v>6075</v>
      </c>
      <c r="G575" s="145">
        <v>1.41E-2</v>
      </c>
      <c r="H575">
        <v>1.41</v>
      </c>
      <c r="K575" t="s">
        <v>175</v>
      </c>
      <c r="L575" t="s">
        <v>214</v>
      </c>
      <c r="M575" t="s">
        <v>846</v>
      </c>
      <c r="N575" t="s">
        <v>102</v>
      </c>
      <c r="O575">
        <v>6075</v>
      </c>
      <c r="P575" s="150">
        <v>1.41E-2</v>
      </c>
      <c r="Q575">
        <v>1.41</v>
      </c>
      <c r="R575" t="s">
        <v>187</v>
      </c>
      <c r="S575" t="str">
        <f t="shared" si="57"/>
        <v/>
      </c>
      <c r="T575" t="str">
        <f t="shared" si="58"/>
        <v/>
      </c>
      <c r="U575" t="str">
        <f t="shared" si="59"/>
        <v/>
      </c>
      <c r="V575" t="str">
        <f t="shared" si="60"/>
        <v/>
      </c>
      <c r="W575" t="str">
        <f t="shared" si="61"/>
        <v/>
      </c>
      <c r="X575" t="str">
        <f t="shared" si="62"/>
        <v/>
      </c>
      <c r="Y575" t="str">
        <f t="shared" si="63"/>
        <v/>
      </c>
    </row>
    <row r="576" spans="1:25" x14ac:dyDescent="0.35">
      <c r="A576" t="s">
        <v>175</v>
      </c>
      <c r="B576" t="s">
        <v>178</v>
      </c>
      <c r="C576" t="s">
        <v>847</v>
      </c>
      <c r="D576" s="148"/>
      <c r="F576">
        <v>94</v>
      </c>
      <c r="G576" s="145">
        <v>2.0000000000000001E-4</v>
      </c>
      <c r="H576">
        <v>0.02</v>
      </c>
      <c r="K576" t="s">
        <v>175</v>
      </c>
      <c r="L576" t="s">
        <v>178</v>
      </c>
      <c r="M576" t="s">
        <v>847</v>
      </c>
      <c r="N576" t="s">
        <v>165</v>
      </c>
      <c r="O576">
        <v>94</v>
      </c>
      <c r="P576" s="150">
        <v>2.0000000000000001E-4</v>
      </c>
      <c r="Q576">
        <v>0.02</v>
      </c>
      <c r="R576" t="s">
        <v>187</v>
      </c>
      <c r="S576" t="str">
        <f t="shared" si="57"/>
        <v/>
      </c>
      <c r="T576" t="str">
        <f t="shared" si="58"/>
        <v/>
      </c>
      <c r="U576" t="str">
        <f t="shared" si="59"/>
        <v/>
      </c>
      <c r="V576" t="str">
        <f t="shared" si="60"/>
        <v>error</v>
      </c>
      <c r="W576" t="str">
        <f t="shared" si="61"/>
        <v/>
      </c>
      <c r="X576" t="str">
        <f t="shared" si="62"/>
        <v/>
      </c>
      <c r="Y576" t="str">
        <f t="shared" si="63"/>
        <v/>
      </c>
    </row>
    <row r="577" spans="1:25" x14ac:dyDescent="0.35">
      <c r="A577" t="s">
        <v>180</v>
      </c>
      <c r="B577" t="s">
        <v>416</v>
      </c>
      <c r="C577" t="s">
        <v>848</v>
      </c>
      <c r="F577">
        <v>859</v>
      </c>
      <c r="G577" s="145">
        <v>2.1600000000000001E-2</v>
      </c>
      <c r="H577">
        <v>2.16</v>
      </c>
      <c r="K577" t="s">
        <v>180</v>
      </c>
      <c r="L577" t="s">
        <v>416</v>
      </c>
      <c r="M577" t="s">
        <v>848</v>
      </c>
      <c r="O577">
        <v>859</v>
      </c>
      <c r="P577" s="150">
        <v>2.1600000000000001E-2</v>
      </c>
      <c r="Q577">
        <v>2.16</v>
      </c>
      <c r="S577" t="str">
        <f t="shared" si="57"/>
        <v/>
      </c>
      <c r="T577" t="str">
        <f t="shared" si="58"/>
        <v/>
      </c>
      <c r="U577" t="str">
        <f t="shared" si="59"/>
        <v/>
      </c>
      <c r="V577" t="str">
        <f t="shared" si="60"/>
        <v/>
      </c>
      <c r="W577" t="str">
        <f t="shared" si="61"/>
        <v/>
      </c>
      <c r="X577" t="str">
        <f t="shared" si="62"/>
        <v/>
      </c>
      <c r="Y577" t="str">
        <f t="shared" si="63"/>
        <v/>
      </c>
    </row>
    <row r="578" spans="1:25" x14ac:dyDescent="0.35">
      <c r="A578" t="s">
        <v>180</v>
      </c>
      <c r="B578" t="s">
        <v>405</v>
      </c>
      <c r="C578" t="s">
        <v>849</v>
      </c>
      <c r="D578" t="s">
        <v>97</v>
      </c>
      <c r="E578" t="s">
        <v>96</v>
      </c>
      <c r="F578">
        <v>1251</v>
      </c>
      <c r="G578" s="145">
        <v>3.2899999999999999E-2</v>
      </c>
      <c r="H578">
        <v>3.29</v>
      </c>
      <c r="K578" t="s">
        <v>180</v>
      </c>
      <c r="L578" t="s">
        <v>405</v>
      </c>
      <c r="M578" t="s">
        <v>849</v>
      </c>
      <c r="N578" t="s">
        <v>97</v>
      </c>
      <c r="O578">
        <v>1251</v>
      </c>
      <c r="P578" s="150">
        <v>3.2899999999999999E-2</v>
      </c>
      <c r="Q578">
        <v>3.29</v>
      </c>
      <c r="S578" t="str">
        <f t="shared" ref="S578:S641" si="64">IF(A578=K578,"","error")</f>
        <v/>
      </c>
      <c r="T578" t="str">
        <f t="shared" ref="T578:T641" si="65">IF(B578=L578,"","error")</f>
        <v/>
      </c>
      <c r="U578" t="str">
        <f t="shared" ref="U578:U641" si="66">IF(C578=M578,"","error")</f>
        <v/>
      </c>
      <c r="V578" t="str">
        <f t="shared" ref="V578:V641" si="67">IF(D578=N578,"","error")</f>
        <v/>
      </c>
      <c r="W578" t="str">
        <f t="shared" si="61"/>
        <v/>
      </c>
      <c r="X578" t="str">
        <f t="shared" si="62"/>
        <v/>
      </c>
      <c r="Y578" t="str">
        <f t="shared" si="63"/>
        <v/>
      </c>
    </row>
    <row r="579" spans="1:25" x14ac:dyDescent="0.35">
      <c r="A579" t="s">
        <v>175</v>
      </c>
      <c r="B579" t="s">
        <v>183</v>
      </c>
      <c r="C579" t="s">
        <v>850</v>
      </c>
      <c r="D579" t="s">
        <v>97</v>
      </c>
      <c r="E579" t="s">
        <v>96</v>
      </c>
      <c r="F579">
        <v>87</v>
      </c>
      <c r="G579" s="145">
        <v>2.0000000000000001E-4</v>
      </c>
      <c r="H579">
        <v>0.02</v>
      </c>
      <c r="K579" t="s">
        <v>175</v>
      </c>
      <c r="L579" t="s">
        <v>183</v>
      </c>
      <c r="M579" t="s">
        <v>850</v>
      </c>
      <c r="N579" t="s">
        <v>97</v>
      </c>
      <c r="O579">
        <v>87</v>
      </c>
      <c r="P579" s="150">
        <v>2.0000000000000001E-4</v>
      </c>
      <c r="Q579">
        <v>0.02</v>
      </c>
      <c r="S579" t="str">
        <f t="shared" si="64"/>
        <v/>
      </c>
      <c r="T579" t="str">
        <f t="shared" si="65"/>
        <v/>
      </c>
      <c r="U579" t="str">
        <f t="shared" si="66"/>
        <v/>
      </c>
      <c r="V579" t="str">
        <f t="shared" si="67"/>
        <v/>
      </c>
      <c r="W579" t="str">
        <f t="shared" ref="W579:W642" si="68">IF(F579=O579,"","error")</f>
        <v/>
      </c>
      <c r="X579" t="str">
        <f t="shared" ref="X579:X642" si="69">IF(G579=P579,"","error")</f>
        <v/>
      </c>
      <c r="Y579" t="str">
        <f t="shared" ref="Y579:Y642" si="70">IF(H579=Q579,"","error")</f>
        <v/>
      </c>
    </row>
    <row r="580" spans="1:25" x14ac:dyDescent="0.35">
      <c r="A580" t="s">
        <v>180</v>
      </c>
      <c r="B580" t="s">
        <v>299</v>
      </c>
      <c r="C580" t="s">
        <v>851</v>
      </c>
      <c r="F580">
        <v>7851</v>
      </c>
      <c r="G580" s="145">
        <v>0.1956</v>
      </c>
      <c r="H580">
        <v>19.559999999999999</v>
      </c>
      <c r="I580" t="s">
        <v>187</v>
      </c>
      <c r="K580" t="s">
        <v>180</v>
      </c>
      <c r="L580" t="s">
        <v>299</v>
      </c>
      <c r="M580" t="s">
        <v>851</v>
      </c>
      <c r="O580">
        <v>7851</v>
      </c>
      <c r="P580" s="150">
        <v>0.1956</v>
      </c>
      <c r="Q580">
        <v>19.559999999999999</v>
      </c>
      <c r="S580" t="str">
        <f t="shared" si="64"/>
        <v/>
      </c>
      <c r="T580" t="str">
        <f t="shared" si="65"/>
        <v/>
      </c>
      <c r="U580" t="str">
        <f t="shared" si="66"/>
        <v/>
      </c>
      <c r="V580" t="str">
        <f t="shared" si="67"/>
        <v/>
      </c>
      <c r="W580" t="str">
        <f t="shared" si="68"/>
        <v/>
      </c>
      <c r="X580" t="str">
        <f t="shared" si="69"/>
        <v/>
      </c>
      <c r="Y580" t="str">
        <f t="shared" si="70"/>
        <v/>
      </c>
    </row>
    <row r="581" spans="1:25" x14ac:dyDescent="0.35">
      <c r="A581" t="s">
        <v>175</v>
      </c>
      <c r="B581" t="s">
        <v>295</v>
      </c>
      <c r="C581" t="s">
        <v>852</v>
      </c>
      <c r="D581" s="148"/>
      <c r="F581">
        <v>75</v>
      </c>
      <c r="G581" s="145">
        <v>2.0000000000000001E-4</v>
      </c>
      <c r="H581">
        <v>0.02</v>
      </c>
      <c r="K581" t="s">
        <v>175</v>
      </c>
      <c r="L581" t="s">
        <v>295</v>
      </c>
      <c r="M581" t="s">
        <v>852</v>
      </c>
      <c r="N581" t="s">
        <v>165</v>
      </c>
      <c r="O581">
        <v>75</v>
      </c>
      <c r="P581" s="150">
        <v>2.0000000000000001E-4</v>
      </c>
      <c r="Q581">
        <v>0.02</v>
      </c>
      <c r="S581" t="str">
        <f t="shared" si="64"/>
        <v/>
      </c>
      <c r="T581" t="str">
        <f t="shared" si="65"/>
        <v/>
      </c>
      <c r="U581" t="str">
        <f t="shared" si="66"/>
        <v/>
      </c>
      <c r="V581" t="str">
        <f t="shared" si="67"/>
        <v>error</v>
      </c>
      <c r="W581" t="str">
        <f t="shared" si="68"/>
        <v/>
      </c>
      <c r="X581" t="str">
        <f t="shared" si="69"/>
        <v/>
      </c>
      <c r="Y581" t="str">
        <f t="shared" si="70"/>
        <v/>
      </c>
    </row>
    <row r="582" spans="1:25" x14ac:dyDescent="0.35">
      <c r="A582" t="s">
        <v>175</v>
      </c>
      <c r="B582" t="s">
        <v>212</v>
      </c>
      <c r="C582" t="s">
        <v>853</v>
      </c>
      <c r="D582" s="148"/>
      <c r="F582">
        <v>8624</v>
      </c>
      <c r="G582" s="145">
        <v>1.8700000000000001E-2</v>
      </c>
      <c r="H582">
        <v>1.87</v>
      </c>
      <c r="K582" t="s">
        <v>175</v>
      </c>
      <c r="L582" t="s">
        <v>212</v>
      </c>
      <c r="M582" t="s">
        <v>853</v>
      </c>
      <c r="N582" t="s">
        <v>165</v>
      </c>
      <c r="O582">
        <v>8624</v>
      </c>
      <c r="P582" s="150">
        <v>1.8700000000000001E-2</v>
      </c>
      <c r="Q582">
        <v>1.87</v>
      </c>
      <c r="S582" t="str">
        <f t="shared" si="64"/>
        <v/>
      </c>
      <c r="T582" t="str">
        <f t="shared" si="65"/>
        <v/>
      </c>
      <c r="U582" t="str">
        <f t="shared" si="66"/>
        <v/>
      </c>
      <c r="V582" t="str">
        <f t="shared" si="67"/>
        <v>error</v>
      </c>
      <c r="W582" t="str">
        <f t="shared" si="68"/>
        <v/>
      </c>
      <c r="X582" t="str">
        <f t="shared" si="69"/>
        <v/>
      </c>
      <c r="Y582" t="str">
        <f t="shared" si="70"/>
        <v/>
      </c>
    </row>
    <row r="583" spans="1:25" x14ac:dyDescent="0.35">
      <c r="A583" t="s">
        <v>180</v>
      </c>
      <c r="B583" t="s">
        <v>474</v>
      </c>
      <c r="C583" t="s">
        <v>854</v>
      </c>
      <c r="D583" t="s">
        <v>86</v>
      </c>
      <c r="E583" t="s">
        <v>86</v>
      </c>
      <c r="F583">
        <v>2504</v>
      </c>
      <c r="G583" s="145">
        <v>6.3799999999999996E-2</v>
      </c>
      <c r="H583">
        <v>6.38</v>
      </c>
      <c r="K583" t="s">
        <v>180</v>
      </c>
      <c r="L583" t="s">
        <v>474</v>
      </c>
      <c r="M583" t="s">
        <v>854</v>
      </c>
      <c r="N583" t="s">
        <v>86</v>
      </c>
      <c r="O583">
        <v>2504</v>
      </c>
      <c r="P583" s="150">
        <v>6.3799999999999996E-2</v>
      </c>
      <c r="Q583">
        <v>6.38</v>
      </c>
      <c r="S583" t="str">
        <f t="shared" si="64"/>
        <v/>
      </c>
      <c r="T583" t="str">
        <f t="shared" si="65"/>
        <v/>
      </c>
      <c r="U583" t="str">
        <f t="shared" si="66"/>
        <v/>
      </c>
      <c r="V583" t="str">
        <f t="shared" si="67"/>
        <v/>
      </c>
      <c r="W583" t="str">
        <f t="shared" si="68"/>
        <v/>
      </c>
      <c r="X583" t="str">
        <f t="shared" si="69"/>
        <v/>
      </c>
      <c r="Y583" t="str">
        <f t="shared" si="70"/>
        <v/>
      </c>
    </row>
    <row r="584" spans="1:25" x14ac:dyDescent="0.35">
      <c r="A584" t="s">
        <v>180</v>
      </c>
      <c r="B584" t="s">
        <v>855</v>
      </c>
      <c r="C584" t="s">
        <v>856</v>
      </c>
      <c r="D584" t="s">
        <v>123</v>
      </c>
      <c r="E584" t="s">
        <v>122</v>
      </c>
      <c r="F584">
        <v>22813</v>
      </c>
      <c r="G584" s="145">
        <v>0.61909999999999998</v>
      </c>
      <c r="H584">
        <v>61.91</v>
      </c>
      <c r="I584" t="s">
        <v>187</v>
      </c>
      <c r="K584" t="s">
        <v>180</v>
      </c>
      <c r="L584" t="s">
        <v>855</v>
      </c>
      <c r="M584" t="s">
        <v>856</v>
      </c>
      <c r="N584" t="s">
        <v>123</v>
      </c>
      <c r="O584">
        <v>22813</v>
      </c>
      <c r="P584" s="150">
        <v>0.61909999999999998</v>
      </c>
      <c r="Q584">
        <v>61.91</v>
      </c>
      <c r="S584" t="str">
        <f t="shared" si="64"/>
        <v/>
      </c>
      <c r="T584" t="str">
        <f t="shared" si="65"/>
        <v/>
      </c>
      <c r="U584" t="str">
        <f t="shared" si="66"/>
        <v/>
      </c>
      <c r="V584" t="str">
        <f t="shared" si="67"/>
        <v/>
      </c>
      <c r="W584" t="str">
        <f t="shared" si="68"/>
        <v/>
      </c>
      <c r="X584" t="str">
        <f t="shared" si="69"/>
        <v/>
      </c>
      <c r="Y584" t="str">
        <f t="shared" si="70"/>
        <v/>
      </c>
    </row>
    <row r="585" spans="1:25" x14ac:dyDescent="0.35">
      <c r="A585" t="s">
        <v>180</v>
      </c>
      <c r="B585" t="s">
        <v>488</v>
      </c>
      <c r="C585" t="s">
        <v>857</v>
      </c>
      <c r="D585" t="s">
        <v>118</v>
      </c>
      <c r="E585" t="s">
        <v>117</v>
      </c>
      <c r="F585">
        <v>19003</v>
      </c>
      <c r="G585" s="145">
        <v>0.51249999999999996</v>
      </c>
      <c r="H585">
        <v>51.25</v>
      </c>
      <c r="I585" t="s">
        <v>187</v>
      </c>
      <c r="K585" t="s">
        <v>180</v>
      </c>
      <c r="L585" t="s">
        <v>488</v>
      </c>
      <c r="M585" t="s">
        <v>857</v>
      </c>
      <c r="N585" t="s">
        <v>118</v>
      </c>
      <c r="O585">
        <v>19003</v>
      </c>
      <c r="P585" s="150">
        <v>0.51249999999999996</v>
      </c>
      <c r="Q585">
        <v>51.25</v>
      </c>
      <c r="S585" t="str">
        <f t="shared" si="64"/>
        <v/>
      </c>
      <c r="T585" t="str">
        <f t="shared" si="65"/>
        <v/>
      </c>
      <c r="U585" t="str">
        <f t="shared" si="66"/>
        <v/>
      </c>
      <c r="V585" t="str">
        <f t="shared" si="67"/>
        <v/>
      </c>
      <c r="W585" t="str">
        <f t="shared" si="68"/>
        <v/>
      </c>
      <c r="X585" t="str">
        <f t="shared" si="69"/>
        <v/>
      </c>
      <c r="Y585" t="str">
        <f t="shared" si="70"/>
        <v/>
      </c>
    </row>
    <row r="586" spans="1:25" x14ac:dyDescent="0.35">
      <c r="A586" t="s">
        <v>180</v>
      </c>
      <c r="B586" t="s">
        <v>550</v>
      </c>
      <c r="C586" t="s">
        <v>858</v>
      </c>
      <c r="D586" t="s">
        <v>97</v>
      </c>
      <c r="E586" t="s">
        <v>96</v>
      </c>
      <c r="F586">
        <v>614</v>
      </c>
      <c r="G586" s="145">
        <v>1.52E-2</v>
      </c>
      <c r="H586">
        <v>1.52</v>
      </c>
      <c r="K586" t="s">
        <v>180</v>
      </c>
      <c r="L586" t="s">
        <v>550</v>
      </c>
      <c r="M586" t="s">
        <v>858</v>
      </c>
      <c r="N586" t="s">
        <v>97</v>
      </c>
      <c r="O586">
        <v>614</v>
      </c>
      <c r="P586" s="150">
        <v>1.52E-2</v>
      </c>
      <c r="Q586">
        <v>1.52</v>
      </c>
      <c r="S586" t="str">
        <f t="shared" si="64"/>
        <v/>
      </c>
      <c r="T586" t="str">
        <f t="shared" si="65"/>
        <v/>
      </c>
      <c r="U586" t="str">
        <f t="shared" si="66"/>
        <v/>
      </c>
      <c r="V586" t="str">
        <f t="shared" si="67"/>
        <v/>
      </c>
      <c r="W586" t="str">
        <f t="shared" si="68"/>
        <v/>
      </c>
      <c r="X586" t="str">
        <f t="shared" si="69"/>
        <v/>
      </c>
      <c r="Y586" t="str">
        <f t="shared" si="70"/>
        <v/>
      </c>
    </row>
    <row r="587" spans="1:25" x14ac:dyDescent="0.35">
      <c r="A587" t="s">
        <v>180</v>
      </c>
      <c r="B587" t="s">
        <v>237</v>
      </c>
      <c r="C587" t="s">
        <v>859</v>
      </c>
      <c r="D587" t="s">
        <v>97</v>
      </c>
      <c r="E587" t="s">
        <v>96</v>
      </c>
      <c r="F587">
        <v>1296</v>
      </c>
      <c r="G587" s="145">
        <v>3.2300000000000002E-2</v>
      </c>
      <c r="H587">
        <v>3.23</v>
      </c>
      <c r="K587" t="s">
        <v>180</v>
      </c>
      <c r="L587" t="s">
        <v>237</v>
      </c>
      <c r="M587" t="s">
        <v>859</v>
      </c>
      <c r="N587" t="s">
        <v>97</v>
      </c>
      <c r="O587">
        <v>1296</v>
      </c>
      <c r="P587" s="150">
        <v>3.2300000000000002E-2</v>
      </c>
      <c r="Q587">
        <v>3.23</v>
      </c>
      <c r="S587" t="str">
        <f t="shared" si="64"/>
        <v/>
      </c>
      <c r="T587" t="str">
        <f t="shared" si="65"/>
        <v/>
      </c>
      <c r="U587" t="str">
        <f t="shared" si="66"/>
        <v/>
      </c>
      <c r="V587" t="str">
        <f t="shared" si="67"/>
        <v/>
      </c>
      <c r="W587" t="str">
        <f t="shared" si="68"/>
        <v/>
      </c>
      <c r="X587" t="str">
        <f t="shared" si="69"/>
        <v/>
      </c>
      <c r="Y587" t="str">
        <f t="shared" si="70"/>
        <v/>
      </c>
    </row>
    <row r="588" spans="1:25" x14ac:dyDescent="0.35">
      <c r="A588" t="s">
        <v>180</v>
      </c>
      <c r="B588" t="s">
        <v>469</v>
      </c>
      <c r="C588" t="s">
        <v>860</v>
      </c>
      <c r="D588" t="s">
        <v>102</v>
      </c>
      <c r="E588" t="s">
        <v>102</v>
      </c>
      <c r="F588">
        <v>1564</v>
      </c>
      <c r="G588" s="145">
        <v>4.2599999999999999E-2</v>
      </c>
      <c r="H588">
        <v>4.26</v>
      </c>
      <c r="K588" t="s">
        <v>180</v>
      </c>
      <c r="L588" t="s">
        <v>469</v>
      </c>
      <c r="M588" t="s">
        <v>860</v>
      </c>
      <c r="N588" t="s">
        <v>102</v>
      </c>
      <c r="O588">
        <v>1564</v>
      </c>
      <c r="P588" s="150">
        <v>4.2599999999999999E-2</v>
      </c>
      <c r="Q588">
        <v>4.26</v>
      </c>
      <c r="S588" t="str">
        <f t="shared" si="64"/>
        <v/>
      </c>
      <c r="T588" t="str">
        <f t="shared" si="65"/>
        <v/>
      </c>
      <c r="U588" t="str">
        <f t="shared" si="66"/>
        <v/>
      </c>
      <c r="V588" t="str">
        <f t="shared" si="67"/>
        <v/>
      </c>
      <c r="W588" t="str">
        <f t="shared" si="68"/>
        <v/>
      </c>
      <c r="X588" t="str">
        <f t="shared" si="69"/>
        <v/>
      </c>
      <c r="Y588" t="str">
        <f t="shared" si="70"/>
        <v/>
      </c>
    </row>
    <row r="589" spans="1:25" x14ac:dyDescent="0.35">
      <c r="A589" t="s">
        <v>180</v>
      </c>
      <c r="B589" t="s">
        <v>202</v>
      </c>
      <c r="C589" t="s">
        <v>861</v>
      </c>
      <c r="D589" t="s">
        <v>91</v>
      </c>
      <c r="E589" t="s">
        <v>90</v>
      </c>
      <c r="F589">
        <v>16701</v>
      </c>
      <c r="G589" s="145">
        <v>0.38019999999999998</v>
      </c>
      <c r="H589">
        <v>38.020000000000003</v>
      </c>
      <c r="K589" t="s">
        <v>180</v>
      </c>
      <c r="L589" t="s">
        <v>202</v>
      </c>
      <c r="M589" t="s">
        <v>861</v>
      </c>
      <c r="N589" t="s">
        <v>91</v>
      </c>
      <c r="O589">
        <v>16701</v>
      </c>
      <c r="P589" s="150">
        <v>0.38019999999999998</v>
      </c>
      <c r="Q589">
        <v>38.020000000000003</v>
      </c>
      <c r="S589" t="str">
        <f t="shared" si="64"/>
        <v/>
      </c>
      <c r="T589" t="str">
        <f t="shared" si="65"/>
        <v/>
      </c>
      <c r="U589" t="str">
        <f t="shared" si="66"/>
        <v/>
      </c>
      <c r="V589" t="str">
        <f t="shared" si="67"/>
        <v/>
      </c>
      <c r="W589" t="str">
        <f t="shared" si="68"/>
        <v/>
      </c>
      <c r="X589" t="str">
        <f t="shared" si="69"/>
        <v/>
      </c>
      <c r="Y589" t="str">
        <f t="shared" si="70"/>
        <v/>
      </c>
    </row>
    <row r="590" spans="1:25" x14ac:dyDescent="0.35">
      <c r="A590" t="s">
        <v>180</v>
      </c>
      <c r="B590" t="s">
        <v>244</v>
      </c>
      <c r="C590" t="s">
        <v>862</v>
      </c>
      <c r="F590">
        <v>5427</v>
      </c>
      <c r="G590" s="145">
        <v>0.13100000000000001</v>
      </c>
      <c r="H590">
        <v>13.1</v>
      </c>
      <c r="K590" t="s">
        <v>180</v>
      </c>
      <c r="L590" t="s">
        <v>244</v>
      </c>
      <c r="M590" t="s">
        <v>862</v>
      </c>
      <c r="O590">
        <v>5427</v>
      </c>
      <c r="P590" s="150">
        <v>0.13100000000000001</v>
      </c>
      <c r="Q590">
        <v>13.1</v>
      </c>
      <c r="R590" t="s">
        <v>187</v>
      </c>
      <c r="S590" t="str">
        <f t="shared" si="64"/>
        <v/>
      </c>
      <c r="T590" t="str">
        <f t="shared" si="65"/>
        <v/>
      </c>
      <c r="U590" t="str">
        <f t="shared" si="66"/>
        <v/>
      </c>
      <c r="V590" t="str">
        <f t="shared" si="67"/>
        <v/>
      </c>
      <c r="W590" t="str">
        <f t="shared" si="68"/>
        <v/>
      </c>
      <c r="X590" t="str">
        <f t="shared" si="69"/>
        <v/>
      </c>
      <c r="Y590" t="str">
        <f t="shared" si="70"/>
        <v/>
      </c>
    </row>
    <row r="591" spans="1:25" x14ac:dyDescent="0.35">
      <c r="A591" t="s">
        <v>175</v>
      </c>
      <c r="B591" t="s">
        <v>212</v>
      </c>
      <c r="C591" t="s">
        <v>863</v>
      </c>
      <c r="D591" t="s">
        <v>91</v>
      </c>
      <c r="E591" t="s">
        <v>90</v>
      </c>
      <c r="F591">
        <v>256</v>
      </c>
      <c r="G591" s="145">
        <v>5.9999999999999995E-4</v>
      </c>
      <c r="H591">
        <v>0.06</v>
      </c>
      <c r="K591" t="s">
        <v>175</v>
      </c>
      <c r="L591" t="s">
        <v>212</v>
      </c>
      <c r="M591" t="s">
        <v>863</v>
      </c>
      <c r="N591" t="s">
        <v>91</v>
      </c>
      <c r="O591">
        <v>256</v>
      </c>
      <c r="P591" s="150">
        <v>5.9999999999999995E-4</v>
      </c>
      <c r="Q591">
        <v>0.06</v>
      </c>
      <c r="R591" t="s">
        <v>187</v>
      </c>
      <c r="S591" t="str">
        <f t="shared" si="64"/>
        <v/>
      </c>
      <c r="T591" t="str">
        <f t="shared" si="65"/>
        <v/>
      </c>
      <c r="U591" t="str">
        <f t="shared" si="66"/>
        <v/>
      </c>
      <c r="V591" t="str">
        <f t="shared" si="67"/>
        <v/>
      </c>
      <c r="W591" t="str">
        <f t="shared" si="68"/>
        <v/>
      </c>
      <c r="X591" t="str">
        <f t="shared" si="69"/>
        <v/>
      </c>
      <c r="Y591" t="str">
        <f t="shared" si="70"/>
        <v/>
      </c>
    </row>
    <row r="592" spans="1:25" x14ac:dyDescent="0.35">
      <c r="A592" t="s">
        <v>175</v>
      </c>
      <c r="B592" t="s">
        <v>183</v>
      </c>
      <c r="C592" t="s">
        <v>864</v>
      </c>
      <c r="D592" t="s">
        <v>118</v>
      </c>
      <c r="E592" t="s">
        <v>117</v>
      </c>
      <c r="F592">
        <v>157232</v>
      </c>
      <c r="G592" s="145">
        <v>0.3362</v>
      </c>
      <c r="H592">
        <v>33.619999999999997</v>
      </c>
      <c r="I592" t="s">
        <v>187</v>
      </c>
      <c r="K592" t="s">
        <v>175</v>
      </c>
      <c r="L592" t="s">
        <v>183</v>
      </c>
      <c r="M592" t="s">
        <v>864</v>
      </c>
      <c r="N592" t="s">
        <v>118</v>
      </c>
      <c r="O592">
        <v>157232</v>
      </c>
      <c r="P592" s="150">
        <v>0.3362</v>
      </c>
      <c r="Q592">
        <v>33.619999999999997</v>
      </c>
      <c r="S592" t="str">
        <f t="shared" si="64"/>
        <v/>
      </c>
      <c r="T592" t="str">
        <f t="shared" si="65"/>
        <v/>
      </c>
      <c r="U592" t="str">
        <f t="shared" si="66"/>
        <v/>
      </c>
      <c r="V592" t="str">
        <f t="shared" si="67"/>
        <v/>
      </c>
      <c r="W592" t="str">
        <f t="shared" si="68"/>
        <v/>
      </c>
      <c r="X592" t="str">
        <f t="shared" si="69"/>
        <v/>
      </c>
      <c r="Y592" t="str">
        <f t="shared" si="70"/>
        <v/>
      </c>
    </row>
    <row r="593" spans="1:25" x14ac:dyDescent="0.35">
      <c r="A593" t="s">
        <v>180</v>
      </c>
      <c r="B593" t="s">
        <v>394</v>
      </c>
      <c r="C593" t="s">
        <v>865</v>
      </c>
      <c r="D593" t="s">
        <v>103</v>
      </c>
      <c r="E593" t="s">
        <v>138</v>
      </c>
      <c r="F593">
        <v>3468</v>
      </c>
      <c r="G593" s="145">
        <v>9.1899999999999996E-2</v>
      </c>
      <c r="H593">
        <v>9.19</v>
      </c>
      <c r="K593" t="s">
        <v>180</v>
      </c>
      <c r="L593" t="s">
        <v>394</v>
      </c>
      <c r="M593" t="s">
        <v>865</v>
      </c>
      <c r="N593" t="s">
        <v>103</v>
      </c>
      <c r="O593">
        <v>3468</v>
      </c>
      <c r="P593" s="150">
        <v>9.1899999999999996E-2</v>
      </c>
      <c r="Q593">
        <v>9.19</v>
      </c>
      <c r="S593" t="str">
        <f t="shared" si="64"/>
        <v/>
      </c>
      <c r="T593" t="str">
        <f t="shared" si="65"/>
        <v/>
      </c>
      <c r="U593" t="str">
        <f t="shared" si="66"/>
        <v/>
      </c>
      <c r="V593" t="str">
        <f t="shared" si="67"/>
        <v/>
      </c>
      <c r="W593" t="str">
        <f t="shared" si="68"/>
        <v/>
      </c>
      <c r="X593" t="str">
        <f t="shared" si="69"/>
        <v/>
      </c>
      <c r="Y593" t="str">
        <f t="shared" si="70"/>
        <v/>
      </c>
    </row>
    <row r="594" spans="1:25" x14ac:dyDescent="0.35">
      <c r="A594" t="s">
        <v>175</v>
      </c>
      <c r="B594" t="s">
        <v>183</v>
      </c>
      <c r="C594" t="s">
        <v>866</v>
      </c>
      <c r="D594" t="s">
        <v>97</v>
      </c>
      <c r="E594" t="s">
        <v>96</v>
      </c>
      <c r="F594">
        <v>6980</v>
      </c>
      <c r="G594" s="145">
        <v>1.49E-2</v>
      </c>
      <c r="H594">
        <v>1.49</v>
      </c>
      <c r="K594" t="s">
        <v>175</v>
      </c>
      <c r="L594" t="s">
        <v>183</v>
      </c>
      <c r="M594" t="s">
        <v>866</v>
      </c>
      <c r="N594" t="s">
        <v>97</v>
      </c>
      <c r="O594">
        <v>6980</v>
      </c>
      <c r="P594" s="150">
        <v>1.49E-2</v>
      </c>
      <c r="Q594">
        <v>1.49</v>
      </c>
      <c r="S594" t="str">
        <f t="shared" si="64"/>
        <v/>
      </c>
      <c r="T594" t="str">
        <f t="shared" si="65"/>
        <v/>
      </c>
      <c r="U594" t="str">
        <f t="shared" si="66"/>
        <v/>
      </c>
      <c r="V594" t="str">
        <f t="shared" si="67"/>
        <v/>
      </c>
      <c r="W594" t="str">
        <f t="shared" si="68"/>
        <v/>
      </c>
      <c r="X594" t="str">
        <f t="shared" si="69"/>
        <v/>
      </c>
      <c r="Y594" t="str">
        <f t="shared" si="70"/>
        <v/>
      </c>
    </row>
    <row r="595" spans="1:25" x14ac:dyDescent="0.35">
      <c r="A595" t="s">
        <v>175</v>
      </c>
      <c r="B595" t="s">
        <v>295</v>
      </c>
      <c r="C595" t="s">
        <v>867</v>
      </c>
      <c r="D595" t="s">
        <v>129</v>
      </c>
      <c r="E595" t="s">
        <v>129</v>
      </c>
      <c r="F595">
        <v>28</v>
      </c>
      <c r="G595" s="145">
        <v>1E-4</v>
      </c>
      <c r="H595">
        <v>0.01</v>
      </c>
      <c r="K595" t="s">
        <v>175</v>
      </c>
      <c r="L595" t="s">
        <v>295</v>
      </c>
      <c r="M595" t="s">
        <v>867</v>
      </c>
      <c r="N595" t="s">
        <v>129</v>
      </c>
      <c r="O595">
        <v>28</v>
      </c>
      <c r="P595" s="150">
        <v>1E-4</v>
      </c>
      <c r="Q595">
        <v>0.01</v>
      </c>
      <c r="S595" t="str">
        <f t="shared" si="64"/>
        <v/>
      </c>
      <c r="T595" t="str">
        <f t="shared" si="65"/>
        <v/>
      </c>
      <c r="U595" t="str">
        <f t="shared" si="66"/>
        <v/>
      </c>
      <c r="V595" t="str">
        <f t="shared" si="67"/>
        <v/>
      </c>
      <c r="W595" t="str">
        <f t="shared" si="68"/>
        <v/>
      </c>
      <c r="X595" t="str">
        <f t="shared" si="69"/>
        <v/>
      </c>
      <c r="Y595" t="str">
        <f t="shared" si="70"/>
        <v/>
      </c>
    </row>
    <row r="596" spans="1:25" x14ac:dyDescent="0.35">
      <c r="A596" t="s">
        <v>175</v>
      </c>
      <c r="B596" t="s">
        <v>295</v>
      </c>
      <c r="C596" t="s">
        <v>868</v>
      </c>
      <c r="D596" t="s">
        <v>118</v>
      </c>
      <c r="E596" t="s">
        <v>117</v>
      </c>
      <c r="F596">
        <v>72855</v>
      </c>
      <c r="G596" s="145">
        <v>0.1618</v>
      </c>
      <c r="H596">
        <v>16.18</v>
      </c>
      <c r="I596" t="s">
        <v>187</v>
      </c>
      <c r="K596" t="s">
        <v>175</v>
      </c>
      <c r="L596" t="s">
        <v>295</v>
      </c>
      <c r="M596" t="s">
        <v>868</v>
      </c>
      <c r="N596" t="s">
        <v>118</v>
      </c>
      <c r="O596">
        <v>72855</v>
      </c>
      <c r="P596" s="150">
        <v>0.1618</v>
      </c>
      <c r="Q596">
        <v>16.18</v>
      </c>
      <c r="S596" t="str">
        <f t="shared" si="64"/>
        <v/>
      </c>
      <c r="T596" t="str">
        <f t="shared" si="65"/>
        <v/>
      </c>
      <c r="U596" t="str">
        <f t="shared" si="66"/>
        <v/>
      </c>
      <c r="V596" t="str">
        <f t="shared" si="67"/>
        <v/>
      </c>
      <c r="W596" t="str">
        <f t="shared" si="68"/>
        <v/>
      </c>
      <c r="X596" t="str">
        <f t="shared" si="69"/>
        <v/>
      </c>
      <c r="Y596" t="str">
        <f t="shared" si="70"/>
        <v/>
      </c>
    </row>
    <row r="597" spans="1:25" x14ac:dyDescent="0.35">
      <c r="A597" t="s">
        <v>175</v>
      </c>
      <c r="B597" t="s">
        <v>176</v>
      </c>
      <c r="C597" t="s">
        <v>869</v>
      </c>
      <c r="D597" s="148"/>
      <c r="F597">
        <v>4340</v>
      </c>
      <c r="G597" s="145">
        <v>9.4000000000000004E-3</v>
      </c>
      <c r="H597">
        <v>0.94</v>
      </c>
      <c r="K597" t="s">
        <v>175</v>
      </c>
      <c r="L597" t="s">
        <v>176</v>
      </c>
      <c r="M597" t="s">
        <v>869</v>
      </c>
      <c r="N597" t="s">
        <v>92</v>
      </c>
      <c r="O597">
        <v>4340</v>
      </c>
      <c r="P597" s="150">
        <v>9.4000000000000004E-3</v>
      </c>
      <c r="Q597">
        <v>0.94</v>
      </c>
      <c r="S597" t="str">
        <f t="shared" si="64"/>
        <v/>
      </c>
      <c r="T597" t="str">
        <f t="shared" si="65"/>
        <v/>
      </c>
      <c r="U597" t="str">
        <f t="shared" si="66"/>
        <v/>
      </c>
      <c r="V597" t="str">
        <f t="shared" si="67"/>
        <v>error</v>
      </c>
      <c r="W597" t="str">
        <f t="shared" si="68"/>
        <v/>
      </c>
      <c r="X597" t="str">
        <f t="shared" si="69"/>
        <v/>
      </c>
      <c r="Y597" t="str">
        <f t="shared" si="70"/>
        <v/>
      </c>
    </row>
    <row r="598" spans="1:25" x14ac:dyDescent="0.35">
      <c r="A598" t="s">
        <v>180</v>
      </c>
      <c r="B598" t="s">
        <v>855</v>
      </c>
      <c r="C598" t="s">
        <v>870</v>
      </c>
      <c r="D598" t="s">
        <v>103</v>
      </c>
      <c r="E598" t="s">
        <v>138</v>
      </c>
      <c r="F598">
        <v>3573</v>
      </c>
      <c r="G598" s="145">
        <v>9.7000000000000003E-2</v>
      </c>
      <c r="H598">
        <v>9.6999999999999993</v>
      </c>
      <c r="K598" t="s">
        <v>180</v>
      </c>
      <c r="L598" t="s">
        <v>855</v>
      </c>
      <c r="M598" t="s">
        <v>870</v>
      </c>
      <c r="N598" t="s">
        <v>103</v>
      </c>
      <c r="O598">
        <v>3573</v>
      </c>
      <c r="P598" s="150">
        <v>9.7000000000000003E-2</v>
      </c>
      <c r="Q598">
        <v>9.6999999999999993</v>
      </c>
      <c r="S598" t="str">
        <f t="shared" si="64"/>
        <v/>
      </c>
      <c r="T598" t="str">
        <f t="shared" si="65"/>
        <v/>
      </c>
      <c r="U598" t="str">
        <f t="shared" si="66"/>
        <v/>
      </c>
      <c r="V598" t="str">
        <f t="shared" si="67"/>
        <v/>
      </c>
      <c r="W598" t="str">
        <f t="shared" si="68"/>
        <v/>
      </c>
      <c r="X598" t="str">
        <f t="shared" si="69"/>
        <v/>
      </c>
      <c r="Y598" t="str">
        <f t="shared" si="70"/>
        <v/>
      </c>
    </row>
    <row r="599" spans="1:25" x14ac:dyDescent="0.35">
      <c r="A599" t="s">
        <v>175</v>
      </c>
      <c r="B599" t="s">
        <v>178</v>
      </c>
      <c r="C599" t="s">
        <v>871</v>
      </c>
      <c r="D599" t="s">
        <v>97</v>
      </c>
      <c r="E599" t="s">
        <v>96</v>
      </c>
      <c r="F599">
        <v>7012</v>
      </c>
      <c r="G599" s="145">
        <v>1.6799999999999999E-2</v>
      </c>
      <c r="H599">
        <v>1.68</v>
      </c>
      <c r="K599" t="s">
        <v>175</v>
      </c>
      <c r="L599" t="s">
        <v>178</v>
      </c>
      <c r="M599" t="s">
        <v>871</v>
      </c>
      <c r="N599" t="s">
        <v>97</v>
      </c>
      <c r="O599">
        <v>7012</v>
      </c>
      <c r="P599" s="150">
        <v>1.6799999999999999E-2</v>
      </c>
      <c r="Q599">
        <v>1.68</v>
      </c>
      <c r="S599" t="str">
        <f t="shared" si="64"/>
        <v/>
      </c>
      <c r="T599" t="str">
        <f t="shared" si="65"/>
        <v/>
      </c>
      <c r="U599" t="str">
        <f t="shared" si="66"/>
        <v/>
      </c>
      <c r="V599" t="str">
        <f t="shared" si="67"/>
        <v/>
      </c>
      <c r="W599" t="str">
        <f t="shared" si="68"/>
        <v/>
      </c>
      <c r="X599" t="str">
        <f t="shared" si="69"/>
        <v/>
      </c>
      <c r="Y599" t="str">
        <f t="shared" si="70"/>
        <v/>
      </c>
    </row>
    <row r="600" spans="1:25" x14ac:dyDescent="0.35">
      <c r="A600" t="s">
        <v>180</v>
      </c>
      <c r="B600" t="s">
        <v>240</v>
      </c>
      <c r="C600" t="s">
        <v>872</v>
      </c>
      <c r="D600" t="s">
        <v>86</v>
      </c>
      <c r="E600" t="s">
        <v>86</v>
      </c>
      <c r="F600">
        <v>1474</v>
      </c>
      <c r="G600" s="145">
        <v>3.0499999999999999E-2</v>
      </c>
      <c r="H600">
        <v>3.05</v>
      </c>
      <c r="K600" t="s">
        <v>180</v>
      </c>
      <c r="L600" t="s">
        <v>240</v>
      </c>
      <c r="M600" t="s">
        <v>872</v>
      </c>
      <c r="N600" t="s">
        <v>86</v>
      </c>
      <c r="O600">
        <v>1474</v>
      </c>
      <c r="P600" s="150">
        <v>3.0499999999999999E-2</v>
      </c>
      <c r="Q600">
        <v>3.05</v>
      </c>
      <c r="S600" t="str">
        <f t="shared" si="64"/>
        <v/>
      </c>
      <c r="T600" t="str">
        <f t="shared" si="65"/>
        <v/>
      </c>
      <c r="U600" t="str">
        <f t="shared" si="66"/>
        <v/>
      </c>
      <c r="V600" t="str">
        <f t="shared" si="67"/>
        <v/>
      </c>
      <c r="W600" t="str">
        <f t="shared" si="68"/>
        <v/>
      </c>
      <c r="X600" t="str">
        <f t="shared" si="69"/>
        <v/>
      </c>
      <c r="Y600" t="str">
        <f t="shared" si="70"/>
        <v/>
      </c>
    </row>
    <row r="601" spans="1:25" x14ac:dyDescent="0.35">
      <c r="A601" t="s">
        <v>175</v>
      </c>
      <c r="B601" t="s">
        <v>214</v>
      </c>
      <c r="C601" t="s">
        <v>873</v>
      </c>
      <c r="D601" t="s">
        <v>112</v>
      </c>
      <c r="E601" t="s">
        <v>111</v>
      </c>
      <c r="F601">
        <v>64</v>
      </c>
      <c r="G601" s="145">
        <v>1E-4</v>
      </c>
      <c r="H601">
        <v>0.01</v>
      </c>
      <c r="K601" t="s">
        <v>175</v>
      </c>
      <c r="L601" t="s">
        <v>214</v>
      </c>
      <c r="M601" t="s">
        <v>873</v>
      </c>
      <c r="N601" t="s">
        <v>112</v>
      </c>
      <c r="O601">
        <v>64</v>
      </c>
      <c r="P601" s="150">
        <v>1E-4</v>
      </c>
      <c r="Q601">
        <v>0.01</v>
      </c>
      <c r="S601" t="str">
        <f t="shared" si="64"/>
        <v/>
      </c>
      <c r="T601" t="str">
        <f t="shared" si="65"/>
        <v/>
      </c>
      <c r="U601" t="str">
        <f t="shared" si="66"/>
        <v/>
      </c>
      <c r="V601" t="str">
        <f t="shared" si="67"/>
        <v/>
      </c>
      <c r="W601" t="str">
        <f t="shared" si="68"/>
        <v/>
      </c>
      <c r="X601" t="str">
        <f t="shared" si="69"/>
        <v/>
      </c>
      <c r="Y601" t="str">
        <f t="shared" si="70"/>
        <v/>
      </c>
    </row>
    <row r="602" spans="1:25" x14ac:dyDescent="0.35">
      <c r="A602" t="s">
        <v>175</v>
      </c>
      <c r="B602" t="s">
        <v>227</v>
      </c>
      <c r="C602" t="s">
        <v>874</v>
      </c>
      <c r="D602" t="s">
        <v>123</v>
      </c>
      <c r="E602" t="s">
        <v>122</v>
      </c>
      <c r="F602">
        <v>889</v>
      </c>
      <c r="G602" s="145">
        <v>1.9E-3</v>
      </c>
      <c r="H602">
        <v>0.19</v>
      </c>
      <c r="K602" t="s">
        <v>175</v>
      </c>
      <c r="L602" t="s">
        <v>227</v>
      </c>
      <c r="M602" t="s">
        <v>874</v>
      </c>
      <c r="N602" t="s">
        <v>123</v>
      </c>
      <c r="O602">
        <v>889</v>
      </c>
      <c r="P602" s="150">
        <v>1.9E-3</v>
      </c>
      <c r="Q602">
        <v>0.19</v>
      </c>
      <c r="S602" t="str">
        <f t="shared" si="64"/>
        <v/>
      </c>
      <c r="T602" t="str">
        <f t="shared" si="65"/>
        <v/>
      </c>
      <c r="U602" t="str">
        <f t="shared" si="66"/>
        <v/>
      </c>
      <c r="V602" t="str">
        <f t="shared" si="67"/>
        <v/>
      </c>
      <c r="W602" t="str">
        <f t="shared" si="68"/>
        <v/>
      </c>
      <c r="X602" t="str">
        <f t="shared" si="69"/>
        <v/>
      </c>
      <c r="Y602" t="str">
        <f t="shared" si="70"/>
        <v/>
      </c>
    </row>
    <row r="603" spans="1:25" x14ac:dyDescent="0.35">
      <c r="A603" t="s">
        <v>175</v>
      </c>
      <c r="B603" t="s">
        <v>227</v>
      </c>
      <c r="C603" t="s">
        <v>875</v>
      </c>
      <c r="D603" s="148"/>
      <c r="F603">
        <v>22</v>
      </c>
      <c r="G603" s="145">
        <v>0</v>
      </c>
      <c r="H603">
        <v>0</v>
      </c>
      <c r="K603" t="s">
        <v>175</v>
      </c>
      <c r="L603" t="s">
        <v>227</v>
      </c>
      <c r="M603" t="s">
        <v>875</v>
      </c>
      <c r="N603" t="s">
        <v>134</v>
      </c>
      <c r="O603">
        <v>22</v>
      </c>
      <c r="P603" s="150">
        <v>0</v>
      </c>
      <c r="Q603">
        <v>0</v>
      </c>
      <c r="S603" t="str">
        <f t="shared" si="64"/>
        <v/>
      </c>
      <c r="T603" t="str">
        <f t="shared" si="65"/>
        <v/>
      </c>
      <c r="U603" t="str">
        <f t="shared" si="66"/>
        <v/>
      </c>
      <c r="V603" t="str">
        <f t="shared" si="67"/>
        <v>error</v>
      </c>
      <c r="W603" t="str">
        <f t="shared" si="68"/>
        <v/>
      </c>
      <c r="X603" t="str">
        <f t="shared" si="69"/>
        <v/>
      </c>
      <c r="Y603" t="str">
        <f t="shared" si="70"/>
        <v/>
      </c>
    </row>
    <row r="604" spans="1:25" x14ac:dyDescent="0.35">
      <c r="A604" t="s">
        <v>180</v>
      </c>
      <c r="B604" t="s">
        <v>456</v>
      </c>
      <c r="C604" t="s">
        <v>876</v>
      </c>
      <c r="D604" t="s">
        <v>118</v>
      </c>
      <c r="E604" t="s">
        <v>117</v>
      </c>
      <c r="F604">
        <v>12692</v>
      </c>
      <c r="G604" s="145">
        <v>0.26440000000000002</v>
      </c>
      <c r="H604">
        <v>26.44</v>
      </c>
      <c r="K604" t="s">
        <v>180</v>
      </c>
      <c r="L604" t="s">
        <v>456</v>
      </c>
      <c r="M604" t="s">
        <v>876</v>
      </c>
      <c r="N604" t="s">
        <v>118</v>
      </c>
      <c r="O604">
        <v>12692</v>
      </c>
      <c r="P604" s="150">
        <v>0.26440000000000002</v>
      </c>
      <c r="Q604">
        <v>26.44</v>
      </c>
      <c r="S604" t="str">
        <f t="shared" si="64"/>
        <v/>
      </c>
      <c r="T604" t="str">
        <f t="shared" si="65"/>
        <v/>
      </c>
      <c r="U604" t="str">
        <f t="shared" si="66"/>
        <v/>
      </c>
      <c r="V604" t="str">
        <f t="shared" si="67"/>
        <v/>
      </c>
      <c r="W604" t="str">
        <f t="shared" si="68"/>
        <v/>
      </c>
      <c r="X604" t="str">
        <f t="shared" si="69"/>
        <v/>
      </c>
      <c r="Y604" t="str">
        <f t="shared" si="70"/>
        <v/>
      </c>
    </row>
    <row r="605" spans="1:25" x14ac:dyDescent="0.35">
      <c r="A605" t="s">
        <v>175</v>
      </c>
      <c r="B605" t="s">
        <v>183</v>
      </c>
      <c r="C605" t="s">
        <v>877</v>
      </c>
      <c r="D605" t="s">
        <v>129</v>
      </c>
      <c r="E605" t="s">
        <v>129</v>
      </c>
      <c r="F605">
        <v>3952</v>
      </c>
      <c r="G605" s="145">
        <v>8.5000000000000006E-3</v>
      </c>
      <c r="H605">
        <v>0.85</v>
      </c>
      <c r="K605" t="s">
        <v>175</v>
      </c>
      <c r="L605" t="s">
        <v>183</v>
      </c>
      <c r="M605" t="s">
        <v>877</v>
      </c>
      <c r="N605" t="s">
        <v>129</v>
      </c>
      <c r="O605">
        <v>3952</v>
      </c>
      <c r="P605" s="150">
        <v>8.5000000000000006E-3</v>
      </c>
      <c r="Q605">
        <v>0.85</v>
      </c>
      <c r="S605" t="str">
        <f t="shared" si="64"/>
        <v/>
      </c>
      <c r="T605" t="str">
        <f t="shared" si="65"/>
        <v/>
      </c>
      <c r="U605" t="str">
        <f t="shared" si="66"/>
        <v/>
      </c>
      <c r="V605" t="str">
        <f t="shared" si="67"/>
        <v/>
      </c>
      <c r="W605" t="str">
        <f t="shared" si="68"/>
        <v/>
      </c>
      <c r="X605" t="str">
        <f t="shared" si="69"/>
        <v/>
      </c>
      <c r="Y605" t="str">
        <f t="shared" si="70"/>
        <v/>
      </c>
    </row>
    <row r="606" spans="1:25" x14ac:dyDescent="0.35">
      <c r="A606" t="s">
        <v>180</v>
      </c>
      <c r="B606" t="s">
        <v>188</v>
      </c>
      <c r="C606" t="s">
        <v>878</v>
      </c>
      <c r="D606" t="s">
        <v>91</v>
      </c>
      <c r="E606" t="s">
        <v>90</v>
      </c>
      <c r="F606">
        <v>20800</v>
      </c>
      <c r="G606" s="145">
        <v>0.54610000000000003</v>
      </c>
      <c r="H606">
        <v>54.61</v>
      </c>
      <c r="I606" t="s">
        <v>187</v>
      </c>
      <c r="K606" t="s">
        <v>180</v>
      </c>
      <c r="L606" t="s">
        <v>188</v>
      </c>
      <c r="M606" t="s">
        <v>878</v>
      </c>
      <c r="N606" t="s">
        <v>91</v>
      </c>
      <c r="O606">
        <v>20800</v>
      </c>
      <c r="P606" s="150">
        <v>0.54610000000000003</v>
      </c>
      <c r="Q606">
        <v>54.61</v>
      </c>
      <c r="S606" t="str">
        <f t="shared" si="64"/>
        <v/>
      </c>
      <c r="T606" t="str">
        <f t="shared" si="65"/>
        <v/>
      </c>
      <c r="U606" t="str">
        <f t="shared" si="66"/>
        <v/>
      </c>
      <c r="V606" t="str">
        <f t="shared" si="67"/>
        <v/>
      </c>
      <c r="W606" t="str">
        <f t="shared" si="68"/>
        <v/>
      </c>
      <c r="X606" t="str">
        <f t="shared" si="69"/>
        <v/>
      </c>
      <c r="Y606" t="str">
        <f t="shared" si="70"/>
        <v/>
      </c>
    </row>
    <row r="607" spans="1:25" x14ac:dyDescent="0.35">
      <c r="A607" t="s">
        <v>180</v>
      </c>
      <c r="B607" t="s">
        <v>309</v>
      </c>
      <c r="C607" t="s">
        <v>879</v>
      </c>
      <c r="D607" t="s">
        <v>91</v>
      </c>
      <c r="E607" t="s">
        <v>90</v>
      </c>
      <c r="F607">
        <v>17539</v>
      </c>
      <c r="G607" s="145">
        <v>0.4541</v>
      </c>
      <c r="H607">
        <v>45.41</v>
      </c>
      <c r="I607" t="s">
        <v>187</v>
      </c>
      <c r="K607" t="s">
        <v>180</v>
      </c>
      <c r="L607" t="s">
        <v>309</v>
      </c>
      <c r="M607" t="s">
        <v>879</v>
      </c>
      <c r="N607" t="s">
        <v>91</v>
      </c>
      <c r="O607">
        <v>17539</v>
      </c>
      <c r="P607" s="150">
        <v>0.4541</v>
      </c>
      <c r="Q607">
        <v>45.41</v>
      </c>
      <c r="S607" t="str">
        <f t="shared" si="64"/>
        <v/>
      </c>
      <c r="T607" t="str">
        <f t="shared" si="65"/>
        <v/>
      </c>
      <c r="U607" t="str">
        <f t="shared" si="66"/>
        <v/>
      </c>
      <c r="V607" t="str">
        <f t="shared" si="67"/>
        <v/>
      </c>
      <c r="W607" t="str">
        <f t="shared" si="68"/>
        <v/>
      </c>
      <c r="X607" t="str">
        <f t="shared" si="69"/>
        <v/>
      </c>
      <c r="Y607" t="str">
        <f t="shared" si="70"/>
        <v/>
      </c>
    </row>
    <row r="608" spans="1:25" x14ac:dyDescent="0.35">
      <c r="A608" t="s">
        <v>175</v>
      </c>
      <c r="B608" t="s">
        <v>210</v>
      </c>
      <c r="C608" t="s">
        <v>880</v>
      </c>
      <c r="D608" t="s">
        <v>97</v>
      </c>
      <c r="E608" t="s">
        <v>96</v>
      </c>
      <c r="F608">
        <v>57</v>
      </c>
      <c r="G608" s="145">
        <v>1E-4</v>
      </c>
      <c r="H608">
        <v>0.01</v>
      </c>
      <c r="K608" t="s">
        <v>175</v>
      </c>
      <c r="L608" t="s">
        <v>210</v>
      </c>
      <c r="M608" t="s">
        <v>880</v>
      </c>
      <c r="N608" t="s">
        <v>97</v>
      </c>
      <c r="O608">
        <v>57</v>
      </c>
      <c r="P608" s="150">
        <v>1E-4</v>
      </c>
      <c r="Q608">
        <v>0.01</v>
      </c>
      <c r="R608" t="s">
        <v>187</v>
      </c>
      <c r="S608" t="str">
        <f t="shared" si="64"/>
        <v/>
      </c>
      <c r="T608" t="str">
        <f t="shared" si="65"/>
        <v/>
      </c>
      <c r="U608" t="str">
        <f t="shared" si="66"/>
        <v/>
      </c>
      <c r="V608" t="str">
        <f t="shared" si="67"/>
        <v/>
      </c>
      <c r="W608" t="str">
        <f t="shared" si="68"/>
        <v/>
      </c>
      <c r="X608" t="str">
        <f t="shared" si="69"/>
        <v/>
      </c>
      <c r="Y608" t="str">
        <f t="shared" si="70"/>
        <v/>
      </c>
    </row>
    <row r="609" spans="1:25" x14ac:dyDescent="0.35">
      <c r="A609" t="s">
        <v>180</v>
      </c>
      <c r="B609" t="s">
        <v>449</v>
      </c>
      <c r="C609" t="s">
        <v>881</v>
      </c>
      <c r="D609" t="s">
        <v>86</v>
      </c>
      <c r="E609" t="s">
        <v>86</v>
      </c>
      <c r="F609">
        <v>835</v>
      </c>
      <c r="G609" s="145">
        <v>2.3300000000000001E-2</v>
      </c>
      <c r="H609">
        <v>2.33</v>
      </c>
      <c r="K609" t="s">
        <v>180</v>
      </c>
      <c r="L609" t="s">
        <v>449</v>
      </c>
      <c r="M609" t="s">
        <v>881</v>
      </c>
      <c r="N609" t="s">
        <v>86</v>
      </c>
      <c r="O609">
        <v>835</v>
      </c>
      <c r="P609" s="150">
        <v>2.3300000000000001E-2</v>
      </c>
      <c r="Q609">
        <v>2.33</v>
      </c>
      <c r="S609" t="str">
        <f t="shared" si="64"/>
        <v/>
      </c>
      <c r="T609" t="str">
        <f t="shared" si="65"/>
        <v/>
      </c>
      <c r="U609" t="str">
        <f t="shared" si="66"/>
        <v/>
      </c>
      <c r="V609" t="str">
        <f t="shared" si="67"/>
        <v/>
      </c>
      <c r="W609" t="str">
        <f t="shared" si="68"/>
        <v/>
      </c>
      <c r="X609" t="str">
        <f t="shared" si="69"/>
        <v/>
      </c>
      <c r="Y609" t="str">
        <f t="shared" si="70"/>
        <v/>
      </c>
    </row>
    <row r="610" spans="1:25" x14ac:dyDescent="0.35">
      <c r="A610" t="s">
        <v>180</v>
      </c>
      <c r="B610" t="s">
        <v>237</v>
      </c>
      <c r="C610" t="s">
        <v>882</v>
      </c>
      <c r="D610" t="s">
        <v>86</v>
      </c>
      <c r="E610" t="s">
        <v>86</v>
      </c>
      <c r="F610">
        <v>1584</v>
      </c>
      <c r="G610" s="145">
        <v>3.95E-2</v>
      </c>
      <c r="H610">
        <v>3.95</v>
      </c>
      <c r="K610" t="s">
        <v>180</v>
      </c>
      <c r="L610" t="s">
        <v>237</v>
      </c>
      <c r="M610" t="s">
        <v>882</v>
      </c>
      <c r="N610" t="s">
        <v>86</v>
      </c>
      <c r="O610">
        <v>1584</v>
      </c>
      <c r="P610" s="150">
        <v>3.95E-2</v>
      </c>
      <c r="Q610">
        <v>3.95</v>
      </c>
      <c r="S610" t="str">
        <f t="shared" si="64"/>
        <v/>
      </c>
      <c r="T610" t="str">
        <f t="shared" si="65"/>
        <v/>
      </c>
      <c r="U610" t="str">
        <f t="shared" si="66"/>
        <v/>
      </c>
      <c r="V610" t="str">
        <f t="shared" si="67"/>
        <v/>
      </c>
      <c r="W610" t="str">
        <f t="shared" si="68"/>
        <v/>
      </c>
      <c r="X610" t="str">
        <f t="shared" si="69"/>
        <v/>
      </c>
      <c r="Y610" t="str">
        <f t="shared" si="70"/>
        <v/>
      </c>
    </row>
    <row r="611" spans="1:25" x14ac:dyDescent="0.35">
      <c r="A611" t="s">
        <v>175</v>
      </c>
      <c r="B611" t="s">
        <v>212</v>
      </c>
      <c r="C611" t="s">
        <v>883</v>
      </c>
      <c r="D611" t="s">
        <v>133</v>
      </c>
      <c r="E611" t="s">
        <v>132</v>
      </c>
      <c r="F611">
        <v>2847</v>
      </c>
      <c r="G611" s="145">
        <v>6.1999999999999998E-3</v>
      </c>
      <c r="H611">
        <v>0.62</v>
      </c>
      <c r="K611" t="s">
        <v>175</v>
      </c>
      <c r="L611" t="s">
        <v>212</v>
      </c>
      <c r="M611" t="s">
        <v>883</v>
      </c>
      <c r="N611" t="s">
        <v>133</v>
      </c>
      <c r="O611">
        <v>2847</v>
      </c>
      <c r="P611" s="150">
        <v>6.1999999999999998E-3</v>
      </c>
      <c r="Q611">
        <v>0.62</v>
      </c>
      <c r="S611" t="str">
        <f t="shared" si="64"/>
        <v/>
      </c>
      <c r="T611" t="str">
        <f t="shared" si="65"/>
        <v/>
      </c>
      <c r="U611" t="str">
        <f t="shared" si="66"/>
        <v/>
      </c>
      <c r="V611" t="str">
        <f t="shared" si="67"/>
        <v/>
      </c>
      <c r="W611" t="str">
        <f t="shared" si="68"/>
        <v/>
      </c>
      <c r="X611" t="str">
        <f t="shared" si="69"/>
        <v/>
      </c>
      <c r="Y611" t="str">
        <f t="shared" si="70"/>
        <v/>
      </c>
    </row>
    <row r="612" spans="1:25" x14ac:dyDescent="0.35">
      <c r="A612" t="s">
        <v>180</v>
      </c>
      <c r="B612" t="s">
        <v>283</v>
      </c>
      <c r="C612" t="s">
        <v>884</v>
      </c>
      <c r="D612" t="s">
        <v>133</v>
      </c>
      <c r="E612" t="s">
        <v>132</v>
      </c>
      <c r="F612">
        <v>960</v>
      </c>
      <c r="G612" s="145">
        <v>2.4500000000000001E-2</v>
      </c>
      <c r="H612">
        <v>2.4500000000000002</v>
      </c>
      <c r="K612" t="s">
        <v>180</v>
      </c>
      <c r="L612" t="s">
        <v>283</v>
      </c>
      <c r="M612" t="s">
        <v>884</v>
      </c>
      <c r="N612" t="s">
        <v>133</v>
      </c>
      <c r="O612">
        <v>960</v>
      </c>
      <c r="P612" s="150">
        <v>2.4500000000000001E-2</v>
      </c>
      <c r="Q612">
        <v>2.4500000000000002</v>
      </c>
      <c r="S612" t="str">
        <f t="shared" si="64"/>
        <v/>
      </c>
      <c r="T612" t="str">
        <f t="shared" si="65"/>
        <v/>
      </c>
      <c r="U612" t="str">
        <f t="shared" si="66"/>
        <v/>
      </c>
      <c r="V612" t="str">
        <f t="shared" si="67"/>
        <v/>
      </c>
      <c r="W612" t="str">
        <f t="shared" si="68"/>
        <v/>
      </c>
      <c r="X612" t="str">
        <f t="shared" si="69"/>
        <v/>
      </c>
      <c r="Y612" t="str">
        <f t="shared" si="70"/>
        <v/>
      </c>
    </row>
    <row r="613" spans="1:25" x14ac:dyDescent="0.35">
      <c r="A613" t="s">
        <v>175</v>
      </c>
      <c r="B613" t="s">
        <v>295</v>
      </c>
      <c r="C613" t="s">
        <v>885</v>
      </c>
      <c r="D613" t="s">
        <v>107</v>
      </c>
      <c r="E613" t="s">
        <v>106</v>
      </c>
      <c r="F613">
        <v>14875</v>
      </c>
      <c r="G613" s="145">
        <v>3.3000000000000002E-2</v>
      </c>
      <c r="H613">
        <v>3.3</v>
      </c>
      <c r="I613" t="s">
        <v>187</v>
      </c>
      <c r="K613" t="s">
        <v>175</v>
      </c>
      <c r="L613" t="s">
        <v>295</v>
      </c>
      <c r="M613" t="s">
        <v>885</v>
      </c>
      <c r="N613" t="s">
        <v>107</v>
      </c>
      <c r="O613">
        <v>14875</v>
      </c>
      <c r="P613" s="150">
        <v>3.3000000000000002E-2</v>
      </c>
      <c r="Q613">
        <v>3.3</v>
      </c>
      <c r="S613" t="str">
        <f t="shared" si="64"/>
        <v/>
      </c>
      <c r="T613" t="str">
        <f t="shared" si="65"/>
        <v/>
      </c>
      <c r="U613" t="str">
        <f t="shared" si="66"/>
        <v/>
      </c>
      <c r="V613" t="str">
        <f t="shared" si="67"/>
        <v/>
      </c>
      <c r="W613" t="str">
        <f t="shared" si="68"/>
        <v/>
      </c>
      <c r="X613" t="str">
        <f t="shared" si="69"/>
        <v/>
      </c>
      <c r="Y613" t="str">
        <f t="shared" si="70"/>
        <v/>
      </c>
    </row>
    <row r="614" spans="1:25" x14ac:dyDescent="0.35">
      <c r="A614" t="s">
        <v>180</v>
      </c>
      <c r="B614" t="s">
        <v>198</v>
      </c>
      <c r="C614" t="s">
        <v>886</v>
      </c>
      <c r="D614" s="148"/>
      <c r="F614">
        <v>156</v>
      </c>
      <c r="G614" s="145">
        <v>3.8999999999999998E-3</v>
      </c>
      <c r="H614">
        <v>0.39</v>
      </c>
      <c r="K614" t="s">
        <v>180</v>
      </c>
      <c r="L614" t="s">
        <v>198</v>
      </c>
      <c r="M614" t="s">
        <v>886</v>
      </c>
      <c r="N614" t="s">
        <v>92</v>
      </c>
      <c r="O614">
        <v>156</v>
      </c>
      <c r="P614" s="150">
        <v>3.8999999999999998E-3</v>
      </c>
      <c r="Q614">
        <v>0.39</v>
      </c>
      <c r="S614" t="str">
        <f t="shared" si="64"/>
        <v/>
      </c>
      <c r="T614" t="str">
        <f t="shared" si="65"/>
        <v/>
      </c>
      <c r="U614" t="str">
        <f t="shared" si="66"/>
        <v/>
      </c>
      <c r="V614" t="str">
        <f t="shared" si="67"/>
        <v>error</v>
      </c>
      <c r="W614" t="str">
        <f t="shared" si="68"/>
        <v/>
      </c>
      <c r="X614" t="str">
        <f t="shared" si="69"/>
        <v/>
      </c>
      <c r="Y614" t="str">
        <f t="shared" si="70"/>
        <v/>
      </c>
    </row>
    <row r="615" spans="1:25" x14ac:dyDescent="0.35">
      <c r="A615" t="s">
        <v>175</v>
      </c>
      <c r="B615" t="s">
        <v>295</v>
      </c>
      <c r="C615" t="s">
        <v>887</v>
      </c>
      <c r="D615" t="s">
        <v>107</v>
      </c>
      <c r="E615" t="s">
        <v>106</v>
      </c>
      <c r="F615">
        <v>58</v>
      </c>
      <c r="G615" s="145">
        <v>1E-4</v>
      </c>
      <c r="H615">
        <v>0.01</v>
      </c>
      <c r="K615" t="s">
        <v>175</v>
      </c>
      <c r="L615" t="s">
        <v>295</v>
      </c>
      <c r="M615" t="s">
        <v>887</v>
      </c>
      <c r="N615" t="s">
        <v>107</v>
      </c>
      <c r="O615">
        <v>58</v>
      </c>
      <c r="P615" s="150">
        <v>1E-4</v>
      </c>
      <c r="Q615">
        <v>0.01</v>
      </c>
      <c r="S615" t="str">
        <f t="shared" si="64"/>
        <v/>
      </c>
      <c r="T615" t="str">
        <f t="shared" si="65"/>
        <v/>
      </c>
      <c r="U615" t="str">
        <f t="shared" si="66"/>
        <v/>
      </c>
      <c r="V615" t="str">
        <f t="shared" si="67"/>
        <v/>
      </c>
      <c r="W615" t="str">
        <f t="shared" si="68"/>
        <v/>
      </c>
      <c r="X615" t="str">
        <f t="shared" si="69"/>
        <v/>
      </c>
      <c r="Y615" t="str">
        <f t="shared" si="70"/>
        <v/>
      </c>
    </row>
    <row r="616" spans="1:25" x14ac:dyDescent="0.35">
      <c r="A616" t="s">
        <v>180</v>
      </c>
      <c r="B616" t="s">
        <v>219</v>
      </c>
      <c r="C616" t="s">
        <v>888</v>
      </c>
      <c r="D616" t="s">
        <v>118</v>
      </c>
      <c r="E616" t="s">
        <v>117</v>
      </c>
      <c r="F616">
        <v>20315</v>
      </c>
      <c r="G616" s="145">
        <v>0.40970000000000001</v>
      </c>
      <c r="H616">
        <v>40.97</v>
      </c>
      <c r="K616" t="s">
        <v>180</v>
      </c>
      <c r="L616" t="s">
        <v>219</v>
      </c>
      <c r="M616" t="s">
        <v>888</v>
      </c>
      <c r="N616" t="s">
        <v>118</v>
      </c>
      <c r="O616">
        <v>20315</v>
      </c>
      <c r="P616" s="150">
        <v>0.40970000000000001</v>
      </c>
      <c r="Q616">
        <v>40.97</v>
      </c>
      <c r="S616" t="str">
        <f t="shared" si="64"/>
        <v/>
      </c>
      <c r="T616" t="str">
        <f t="shared" si="65"/>
        <v/>
      </c>
      <c r="U616" t="str">
        <f t="shared" si="66"/>
        <v/>
      </c>
      <c r="V616" t="str">
        <f t="shared" si="67"/>
        <v/>
      </c>
      <c r="W616" t="str">
        <f t="shared" si="68"/>
        <v/>
      </c>
      <c r="X616" t="str">
        <f t="shared" si="69"/>
        <v/>
      </c>
      <c r="Y616" t="str">
        <f t="shared" si="70"/>
        <v/>
      </c>
    </row>
    <row r="617" spans="1:25" x14ac:dyDescent="0.35">
      <c r="A617" t="s">
        <v>180</v>
      </c>
      <c r="B617" t="s">
        <v>235</v>
      </c>
      <c r="C617" t="s">
        <v>889</v>
      </c>
      <c r="D617" t="s">
        <v>91</v>
      </c>
      <c r="E617" t="s">
        <v>90</v>
      </c>
      <c r="F617">
        <v>19173</v>
      </c>
      <c r="G617" s="145">
        <v>0.46229999999999999</v>
      </c>
      <c r="H617">
        <v>46.23</v>
      </c>
      <c r="I617" t="s">
        <v>187</v>
      </c>
      <c r="K617" t="s">
        <v>180</v>
      </c>
      <c r="L617" t="s">
        <v>235</v>
      </c>
      <c r="M617" t="s">
        <v>889</v>
      </c>
      <c r="N617" t="s">
        <v>91</v>
      </c>
      <c r="O617">
        <v>19173</v>
      </c>
      <c r="P617" s="150">
        <v>0.46229999999999999</v>
      </c>
      <c r="Q617">
        <v>46.23</v>
      </c>
      <c r="S617" t="str">
        <f t="shared" si="64"/>
        <v/>
      </c>
      <c r="T617" t="str">
        <f t="shared" si="65"/>
        <v/>
      </c>
      <c r="U617" t="str">
        <f t="shared" si="66"/>
        <v/>
      </c>
      <c r="V617" t="str">
        <f t="shared" si="67"/>
        <v/>
      </c>
      <c r="W617" t="str">
        <f t="shared" si="68"/>
        <v/>
      </c>
      <c r="X617" t="str">
        <f t="shared" si="69"/>
        <v/>
      </c>
      <c r="Y617" t="str">
        <f t="shared" si="70"/>
        <v/>
      </c>
    </row>
    <row r="618" spans="1:25" x14ac:dyDescent="0.35">
      <c r="A618" t="s">
        <v>175</v>
      </c>
      <c r="B618" t="s">
        <v>214</v>
      </c>
      <c r="C618" t="s">
        <v>890</v>
      </c>
      <c r="D618" t="s">
        <v>103</v>
      </c>
      <c r="E618" t="s">
        <v>138</v>
      </c>
      <c r="F618">
        <v>55207</v>
      </c>
      <c r="G618" s="145">
        <v>0.1285</v>
      </c>
      <c r="H618">
        <v>12.85</v>
      </c>
      <c r="K618" t="s">
        <v>175</v>
      </c>
      <c r="L618" t="s">
        <v>214</v>
      </c>
      <c r="M618" t="s">
        <v>890</v>
      </c>
      <c r="N618" t="s">
        <v>103</v>
      </c>
      <c r="O618">
        <v>55207</v>
      </c>
      <c r="P618" s="150">
        <v>0.1285</v>
      </c>
      <c r="Q618">
        <v>12.85</v>
      </c>
      <c r="S618" t="str">
        <f t="shared" si="64"/>
        <v/>
      </c>
      <c r="T618" t="str">
        <f t="shared" si="65"/>
        <v/>
      </c>
      <c r="U618" t="str">
        <f t="shared" si="66"/>
        <v/>
      </c>
      <c r="V618" t="str">
        <f t="shared" si="67"/>
        <v/>
      </c>
      <c r="W618" t="str">
        <f t="shared" si="68"/>
        <v/>
      </c>
      <c r="X618" t="str">
        <f t="shared" si="69"/>
        <v/>
      </c>
      <c r="Y618" t="str">
        <f t="shared" si="70"/>
        <v/>
      </c>
    </row>
    <row r="619" spans="1:25" x14ac:dyDescent="0.35">
      <c r="A619" t="s">
        <v>180</v>
      </c>
      <c r="B619" t="s">
        <v>190</v>
      </c>
      <c r="C619" t="s">
        <v>891</v>
      </c>
      <c r="D619" t="s">
        <v>118</v>
      </c>
      <c r="E619" t="s">
        <v>117</v>
      </c>
      <c r="F619">
        <v>7608</v>
      </c>
      <c r="G619" s="145">
        <v>0.2301</v>
      </c>
      <c r="H619">
        <v>23.01</v>
      </c>
      <c r="K619" t="s">
        <v>180</v>
      </c>
      <c r="L619" t="s">
        <v>190</v>
      </c>
      <c r="M619" t="s">
        <v>891</v>
      </c>
      <c r="N619" t="s">
        <v>118</v>
      </c>
      <c r="O619">
        <v>7608</v>
      </c>
      <c r="P619" s="150">
        <v>0.2301</v>
      </c>
      <c r="Q619">
        <v>23.01</v>
      </c>
      <c r="R619" t="s">
        <v>187</v>
      </c>
      <c r="S619" t="str">
        <f t="shared" si="64"/>
        <v/>
      </c>
      <c r="T619" t="str">
        <f t="shared" si="65"/>
        <v/>
      </c>
      <c r="U619" t="str">
        <f t="shared" si="66"/>
        <v/>
      </c>
      <c r="V619" t="str">
        <f t="shared" si="67"/>
        <v/>
      </c>
      <c r="W619" t="str">
        <f t="shared" si="68"/>
        <v/>
      </c>
      <c r="X619" t="str">
        <f t="shared" si="69"/>
        <v/>
      </c>
      <c r="Y619" t="str">
        <f t="shared" si="70"/>
        <v/>
      </c>
    </row>
    <row r="620" spans="1:25" x14ac:dyDescent="0.35">
      <c r="A620" t="s">
        <v>175</v>
      </c>
      <c r="B620" t="s">
        <v>176</v>
      </c>
      <c r="C620" t="s">
        <v>892</v>
      </c>
      <c r="D620" t="s">
        <v>103</v>
      </c>
      <c r="E620" t="s">
        <v>138</v>
      </c>
      <c r="F620">
        <v>595</v>
      </c>
      <c r="G620" s="145">
        <v>1.2999999999999999E-3</v>
      </c>
      <c r="H620">
        <v>0.13</v>
      </c>
      <c r="K620" t="s">
        <v>175</v>
      </c>
      <c r="L620" t="s">
        <v>176</v>
      </c>
      <c r="M620" t="s">
        <v>892</v>
      </c>
      <c r="N620" t="s">
        <v>103</v>
      </c>
      <c r="O620">
        <v>595</v>
      </c>
      <c r="P620" s="150">
        <v>1.2999999999999999E-3</v>
      </c>
      <c r="Q620">
        <v>0.13</v>
      </c>
      <c r="S620" t="str">
        <f t="shared" si="64"/>
        <v/>
      </c>
      <c r="T620" t="str">
        <f t="shared" si="65"/>
        <v/>
      </c>
      <c r="U620" t="str">
        <f t="shared" si="66"/>
        <v/>
      </c>
      <c r="V620" t="str">
        <f t="shared" si="67"/>
        <v/>
      </c>
      <c r="W620" t="str">
        <f t="shared" si="68"/>
        <v/>
      </c>
      <c r="X620" t="str">
        <f t="shared" si="69"/>
        <v/>
      </c>
      <c r="Y620" t="str">
        <f t="shared" si="70"/>
        <v/>
      </c>
    </row>
    <row r="621" spans="1:25" x14ac:dyDescent="0.35">
      <c r="A621" t="s">
        <v>175</v>
      </c>
      <c r="B621" t="s">
        <v>214</v>
      </c>
      <c r="C621" t="s">
        <v>893</v>
      </c>
      <c r="D621" s="148"/>
      <c r="F621">
        <v>6</v>
      </c>
      <c r="G621" s="145">
        <v>0</v>
      </c>
      <c r="H621">
        <v>0</v>
      </c>
      <c r="K621" t="s">
        <v>175</v>
      </c>
      <c r="L621" t="s">
        <v>214</v>
      </c>
      <c r="M621" t="s">
        <v>893</v>
      </c>
      <c r="N621" t="s">
        <v>134</v>
      </c>
      <c r="O621">
        <v>6</v>
      </c>
      <c r="P621" s="150">
        <v>0</v>
      </c>
      <c r="Q621">
        <v>0</v>
      </c>
      <c r="S621" t="str">
        <f t="shared" si="64"/>
        <v/>
      </c>
      <c r="T621" t="str">
        <f t="shared" si="65"/>
        <v/>
      </c>
      <c r="U621" t="str">
        <f t="shared" si="66"/>
        <v/>
      </c>
      <c r="V621" t="str">
        <f t="shared" si="67"/>
        <v>error</v>
      </c>
      <c r="W621" t="str">
        <f t="shared" si="68"/>
        <v/>
      </c>
      <c r="X621" t="str">
        <f t="shared" si="69"/>
        <v/>
      </c>
      <c r="Y621" t="str">
        <f t="shared" si="70"/>
        <v/>
      </c>
    </row>
    <row r="622" spans="1:25" x14ac:dyDescent="0.35">
      <c r="A622" t="s">
        <v>175</v>
      </c>
      <c r="B622" t="s">
        <v>214</v>
      </c>
      <c r="C622" t="s">
        <v>894</v>
      </c>
      <c r="D622" s="148"/>
      <c r="F622">
        <v>329</v>
      </c>
      <c r="G622" s="145">
        <v>8.0000000000000004E-4</v>
      </c>
      <c r="H622">
        <v>0.08</v>
      </c>
      <c r="K622" t="s">
        <v>175</v>
      </c>
      <c r="L622" t="s">
        <v>214</v>
      </c>
      <c r="M622" t="s">
        <v>894</v>
      </c>
      <c r="N622" t="s">
        <v>134</v>
      </c>
      <c r="O622">
        <v>329</v>
      </c>
      <c r="P622" s="150">
        <v>8.0000000000000004E-4</v>
      </c>
      <c r="Q622">
        <v>0.08</v>
      </c>
      <c r="S622" t="str">
        <f t="shared" si="64"/>
        <v/>
      </c>
      <c r="T622" t="str">
        <f t="shared" si="65"/>
        <v/>
      </c>
      <c r="U622" t="str">
        <f t="shared" si="66"/>
        <v/>
      </c>
      <c r="V622" t="str">
        <f t="shared" si="67"/>
        <v>error</v>
      </c>
      <c r="W622" t="str">
        <f t="shared" si="68"/>
        <v/>
      </c>
      <c r="X622" t="str">
        <f t="shared" si="69"/>
        <v/>
      </c>
      <c r="Y622" t="str">
        <f t="shared" si="70"/>
        <v/>
      </c>
    </row>
    <row r="623" spans="1:25" x14ac:dyDescent="0.35">
      <c r="A623" t="s">
        <v>175</v>
      </c>
      <c r="B623" t="s">
        <v>176</v>
      </c>
      <c r="C623" t="s">
        <v>895</v>
      </c>
      <c r="D623" t="s">
        <v>91</v>
      </c>
      <c r="E623" t="s">
        <v>90</v>
      </c>
      <c r="F623">
        <v>1852</v>
      </c>
      <c r="G623" s="145">
        <v>4.0000000000000001E-3</v>
      </c>
      <c r="H623">
        <v>0.4</v>
      </c>
      <c r="K623" t="s">
        <v>175</v>
      </c>
      <c r="L623" t="s">
        <v>176</v>
      </c>
      <c r="M623" t="s">
        <v>895</v>
      </c>
      <c r="N623" t="s">
        <v>91</v>
      </c>
      <c r="O623">
        <v>1852</v>
      </c>
      <c r="P623" s="150">
        <v>4.0000000000000001E-3</v>
      </c>
      <c r="Q623">
        <v>0.4</v>
      </c>
      <c r="S623" t="str">
        <f t="shared" si="64"/>
        <v/>
      </c>
      <c r="T623" t="str">
        <f t="shared" si="65"/>
        <v/>
      </c>
      <c r="U623" t="str">
        <f t="shared" si="66"/>
        <v/>
      </c>
      <c r="V623" t="str">
        <f t="shared" si="67"/>
        <v/>
      </c>
      <c r="W623" t="str">
        <f t="shared" si="68"/>
        <v/>
      </c>
      <c r="X623" t="str">
        <f t="shared" si="69"/>
        <v/>
      </c>
      <c r="Y623" t="str">
        <f t="shared" si="70"/>
        <v/>
      </c>
    </row>
    <row r="624" spans="1:25" x14ac:dyDescent="0.35">
      <c r="A624" t="s">
        <v>180</v>
      </c>
      <c r="B624" t="s">
        <v>469</v>
      </c>
      <c r="C624" t="s">
        <v>896</v>
      </c>
      <c r="D624" t="s">
        <v>86</v>
      </c>
      <c r="E624" t="s">
        <v>86</v>
      </c>
      <c r="F624">
        <v>1142</v>
      </c>
      <c r="G624" s="145">
        <v>3.1099999999999999E-2</v>
      </c>
      <c r="H624">
        <v>3.11</v>
      </c>
      <c r="K624" t="s">
        <v>180</v>
      </c>
      <c r="L624" t="s">
        <v>469</v>
      </c>
      <c r="M624" t="s">
        <v>896</v>
      </c>
      <c r="N624" t="s">
        <v>86</v>
      </c>
      <c r="O624">
        <v>1142</v>
      </c>
      <c r="P624" s="150">
        <v>3.1099999999999999E-2</v>
      </c>
      <c r="Q624">
        <v>3.11</v>
      </c>
      <c r="R624" t="s">
        <v>187</v>
      </c>
      <c r="S624" t="str">
        <f t="shared" si="64"/>
        <v/>
      </c>
      <c r="T624" t="str">
        <f t="shared" si="65"/>
        <v/>
      </c>
      <c r="U624" t="str">
        <f t="shared" si="66"/>
        <v/>
      </c>
      <c r="V624" t="str">
        <f t="shared" si="67"/>
        <v/>
      </c>
      <c r="W624" t="str">
        <f t="shared" si="68"/>
        <v/>
      </c>
      <c r="X624" t="str">
        <f t="shared" si="69"/>
        <v/>
      </c>
      <c r="Y624" t="str">
        <f t="shared" si="70"/>
        <v/>
      </c>
    </row>
    <row r="625" spans="1:25" x14ac:dyDescent="0.35">
      <c r="A625" t="s">
        <v>180</v>
      </c>
      <c r="B625" t="s">
        <v>283</v>
      </c>
      <c r="C625" t="s">
        <v>897</v>
      </c>
      <c r="D625" t="s">
        <v>118</v>
      </c>
      <c r="E625" t="s">
        <v>117</v>
      </c>
      <c r="F625">
        <v>17231</v>
      </c>
      <c r="G625" s="145">
        <v>0.43890000000000001</v>
      </c>
      <c r="H625">
        <v>43.89</v>
      </c>
      <c r="K625" t="s">
        <v>180</v>
      </c>
      <c r="L625" t="s">
        <v>283</v>
      </c>
      <c r="M625" t="s">
        <v>897</v>
      </c>
      <c r="N625" t="s">
        <v>118</v>
      </c>
      <c r="O625">
        <v>17231</v>
      </c>
      <c r="P625" s="150">
        <v>0.43890000000000001</v>
      </c>
      <c r="Q625">
        <v>43.89</v>
      </c>
      <c r="S625" t="str">
        <f t="shared" si="64"/>
        <v/>
      </c>
      <c r="T625" t="str">
        <f t="shared" si="65"/>
        <v/>
      </c>
      <c r="U625" t="str">
        <f t="shared" si="66"/>
        <v/>
      </c>
      <c r="V625" t="str">
        <f t="shared" si="67"/>
        <v/>
      </c>
      <c r="W625" t="str">
        <f t="shared" si="68"/>
        <v/>
      </c>
      <c r="X625" t="str">
        <f t="shared" si="69"/>
        <v/>
      </c>
      <c r="Y625" t="str">
        <f t="shared" si="70"/>
        <v/>
      </c>
    </row>
    <row r="626" spans="1:25" x14ac:dyDescent="0.35">
      <c r="A626" t="s">
        <v>175</v>
      </c>
      <c r="B626" t="s">
        <v>178</v>
      </c>
      <c r="C626" t="s">
        <v>898</v>
      </c>
      <c r="D626" t="s">
        <v>143</v>
      </c>
      <c r="E626" t="s">
        <v>142</v>
      </c>
      <c r="F626">
        <v>82</v>
      </c>
      <c r="G626" s="145">
        <v>2.0000000000000001E-4</v>
      </c>
      <c r="H626">
        <v>0.02</v>
      </c>
      <c r="K626" t="s">
        <v>175</v>
      </c>
      <c r="L626" t="s">
        <v>178</v>
      </c>
      <c r="M626" t="s">
        <v>898</v>
      </c>
      <c r="N626" t="s">
        <v>143</v>
      </c>
      <c r="O626">
        <v>82</v>
      </c>
      <c r="P626" s="150">
        <v>2.0000000000000001E-4</v>
      </c>
      <c r="Q626">
        <v>0.02</v>
      </c>
      <c r="S626" t="str">
        <f t="shared" si="64"/>
        <v/>
      </c>
      <c r="T626" t="str">
        <f t="shared" si="65"/>
        <v/>
      </c>
      <c r="U626" t="str">
        <f t="shared" si="66"/>
        <v/>
      </c>
      <c r="V626" t="str">
        <f t="shared" si="67"/>
        <v/>
      </c>
      <c r="W626" t="str">
        <f t="shared" si="68"/>
        <v/>
      </c>
      <c r="X626" t="str">
        <f t="shared" si="69"/>
        <v/>
      </c>
      <c r="Y626" t="str">
        <f t="shared" si="70"/>
        <v/>
      </c>
    </row>
    <row r="627" spans="1:25" x14ac:dyDescent="0.35">
      <c r="A627" t="s">
        <v>175</v>
      </c>
      <c r="B627" t="s">
        <v>210</v>
      </c>
      <c r="C627" t="s">
        <v>899</v>
      </c>
      <c r="D627" t="s">
        <v>118</v>
      </c>
      <c r="E627" t="s">
        <v>117</v>
      </c>
      <c r="F627">
        <v>514</v>
      </c>
      <c r="G627" s="145">
        <v>1.1999999999999999E-3</v>
      </c>
      <c r="H627">
        <v>0.12</v>
      </c>
      <c r="K627" t="s">
        <v>175</v>
      </c>
      <c r="L627" t="s">
        <v>210</v>
      </c>
      <c r="M627" t="s">
        <v>899</v>
      </c>
      <c r="N627" t="s">
        <v>118</v>
      </c>
      <c r="O627">
        <v>514</v>
      </c>
      <c r="P627" s="150">
        <v>1.1999999999999999E-3</v>
      </c>
      <c r="Q627">
        <v>0.12</v>
      </c>
      <c r="S627" t="str">
        <f t="shared" si="64"/>
        <v/>
      </c>
      <c r="T627" t="str">
        <f t="shared" si="65"/>
        <v/>
      </c>
      <c r="U627" t="str">
        <f t="shared" si="66"/>
        <v/>
      </c>
      <c r="V627" t="str">
        <f t="shared" si="67"/>
        <v/>
      </c>
      <c r="W627" t="str">
        <f t="shared" si="68"/>
        <v/>
      </c>
      <c r="X627" t="str">
        <f t="shared" si="69"/>
        <v/>
      </c>
      <c r="Y627" t="str">
        <f t="shared" si="70"/>
        <v/>
      </c>
    </row>
    <row r="628" spans="1:25" x14ac:dyDescent="0.35">
      <c r="A628" t="s">
        <v>180</v>
      </c>
      <c r="B628" t="s">
        <v>198</v>
      </c>
      <c r="C628" t="s">
        <v>900</v>
      </c>
      <c r="D628" t="s">
        <v>91</v>
      </c>
      <c r="E628" t="s">
        <v>90</v>
      </c>
      <c r="F628">
        <v>11702</v>
      </c>
      <c r="G628" s="145">
        <v>0.28949999999999998</v>
      </c>
      <c r="H628">
        <v>28.95</v>
      </c>
      <c r="K628" t="s">
        <v>180</v>
      </c>
      <c r="L628" t="s">
        <v>198</v>
      </c>
      <c r="M628" t="s">
        <v>900</v>
      </c>
      <c r="N628" t="s">
        <v>91</v>
      </c>
      <c r="O628">
        <v>11702</v>
      </c>
      <c r="P628" s="150">
        <v>0.28949999999999998</v>
      </c>
      <c r="Q628">
        <v>28.95</v>
      </c>
      <c r="S628" t="str">
        <f t="shared" si="64"/>
        <v/>
      </c>
      <c r="T628" t="str">
        <f t="shared" si="65"/>
        <v/>
      </c>
      <c r="U628" t="str">
        <f t="shared" si="66"/>
        <v/>
      </c>
      <c r="V628" t="str">
        <f t="shared" si="67"/>
        <v/>
      </c>
      <c r="W628" t="str">
        <f t="shared" si="68"/>
        <v/>
      </c>
      <c r="X628" t="str">
        <f t="shared" si="69"/>
        <v/>
      </c>
      <c r="Y628" t="str">
        <f t="shared" si="70"/>
        <v/>
      </c>
    </row>
    <row r="629" spans="1:25" x14ac:dyDescent="0.35">
      <c r="A629" t="s">
        <v>180</v>
      </c>
      <c r="B629" t="s">
        <v>515</v>
      </c>
      <c r="C629" t="s">
        <v>901</v>
      </c>
      <c r="D629" t="s">
        <v>103</v>
      </c>
      <c r="E629" t="s">
        <v>138</v>
      </c>
      <c r="F629">
        <v>3201</v>
      </c>
      <c r="G629" s="145">
        <v>8.1500000000000003E-2</v>
      </c>
      <c r="H629">
        <v>8.15</v>
      </c>
      <c r="K629" t="s">
        <v>180</v>
      </c>
      <c r="L629" t="s">
        <v>515</v>
      </c>
      <c r="M629" t="s">
        <v>901</v>
      </c>
      <c r="N629" t="s">
        <v>103</v>
      </c>
      <c r="O629">
        <v>3201</v>
      </c>
      <c r="P629" s="150">
        <v>8.1500000000000003E-2</v>
      </c>
      <c r="Q629">
        <v>8.15</v>
      </c>
      <c r="S629" t="str">
        <f t="shared" si="64"/>
        <v/>
      </c>
      <c r="T629" t="str">
        <f t="shared" si="65"/>
        <v/>
      </c>
      <c r="U629" t="str">
        <f t="shared" si="66"/>
        <v/>
      </c>
      <c r="V629" t="str">
        <f t="shared" si="67"/>
        <v/>
      </c>
      <c r="W629" t="str">
        <f t="shared" si="68"/>
        <v/>
      </c>
      <c r="X629" t="str">
        <f t="shared" si="69"/>
        <v/>
      </c>
      <c r="Y629" t="str">
        <f t="shared" si="70"/>
        <v/>
      </c>
    </row>
    <row r="630" spans="1:25" x14ac:dyDescent="0.35">
      <c r="A630" t="s">
        <v>180</v>
      </c>
      <c r="B630" t="s">
        <v>416</v>
      </c>
      <c r="C630" t="s">
        <v>902</v>
      </c>
      <c r="D630" t="s">
        <v>97</v>
      </c>
      <c r="E630" t="s">
        <v>96</v>
      </c>
      <c r="F630">
        <v>643</v>
      </c>
      <c r="G630" s="145">
        <v>1.61E-2</v>
      </c>
      <c r="H630">
        <v>1.61</v>
      </c>
      <c r="K630" t="s">
        <v>180</v>
      </c>
      <c r="L630" t="s">
        <v>416</v>
      </c>
      <c r="M630" t="s">
        <v>902</v>
      </c>
      <c r="N630" t="s">
        <v>97</v>
      </c>
      <c r="O630">
        <v>643</v>
      </c>
      <c r="P630" s="150">
        <v>1.61E-2</v>
      </c>
      <c r="Q630">
        <v>1.61</v>
      </c>
      <c r="S630" t="str">
        <f t="shared" si="64"/>
        <v/>
      </c>
      <c r="T630" t="str">
        <f t="shared" si="65"/>
        <v/>
      </c>
      <c r="U630" t="str">
        <f t="shared" si="66"/>
        <v/>
      </c>
      <c r="V630" t="str">
        <f t="shared" si="67"/>
        <v/>
      </c>
      <c r="W630" t="str">
        <f t="shared" si="68"/>
        <v/>
      </c>
      <c r="X630" t="str">
        <f t="shared" si="69"/>
        <v/>
      </c>
      <c r="Y630" t="str">
        <f t="shared" si="70"/>
        <v/>
      </c>
    </row>
    <row r="631" spans="1:25" x14ac:dyDescent="0.35">
      <c r="A631" t="s">
        <v>180</v>
      </c>
      <c r="B631" t="s">
        <v>254</v>
      </c>
      <c r="C631" t="s">
        <v>903</v>
      </c>
      <c r="D631" t="s">
        <v>102</v>
      </c>
      <c r="E631" t="s">
        <v>102</v>
      </c>
      <c r="F631">
        <v>1822</v>
      </c>
      <c r="G631" s="145">
        <v>4.3999999999999997E-2</v>
      </c>
      <c r="H631">
        <v>4.4000000000000004</v>
      </c>
      <c r="K631" t="s">
        <v>180</v>
      </c>
      <c r="L631" t="s">
        <v>254</v>
      </c>
      <c r="M631" t="s">
        <v>903</v>
      </c>
      <c r="N631" t="s">
        <v>102</v>
      </c>
      <c r="O631">
        <v>1822</v>
      </c>
      <c r="P631" s="150">
        <v>4.3999999999999997E-2</v>
      </c>
      <c r="Q631">
        <v>4.4000000000000004</v>
      </c>
      <c r="S631" t="str">
        <f t="shared" si="64"/>
        <v/>
      </c>
      <c r="T631" t="str">
        <f t="shared" si="65"/>
        <v/>
      </c>
      <c r="U631" t="str">
        <f t="shared" si="66"/>
        <v/>
      </c>
      <c r="V631" t="str">
        <f t="shared" si="67"/>
        <v/>
      </c>
      <c r="W631" t="str">
        <f t="shared" si="68"/>
        <v/>
      </c>
      <c r="X631" t="str">
        <f t="shared" si="69"/>
        <v/>
      </c>
      <c r="Y631" t="str">
        <f t="shared" si="70"/>
        <v/>
      </c>
    </row>
    <row r="632" spans="1:25" x14ac:dyDescent="0.35">
      <c r="A632" t="s">
        <v>180</v>
      </c>
      <c r="B632" t="s">
        <v>527</v>
      </c>
      <c r="C632" t="s">
        <v>904</v>
      </c>
      <c r="D632" t="s">
        <v>86</v>
      </c>
      <c r="E632" t="s">
        <v>86</v>
      </c>
      <c r="F632">
        <v>1636</v>
      </c>
      <c r="G632" s="145">
        <v>4.0599999999999997E-2</v>
      </c>
      <c r="H632">
        <v>4.0599999999999996</v>
      </c>
      <c r="K632" t="s">
        <v>180</v>
      </c>
      <c r="L632" t="s">
        <v>527</v>
      </c>
      <c r="M632" t="s">
        <v>904</v>
      </c>
      <c r="N632" t="s">
        <v>86</v>
      </c>
      <c r="O632">
        <v>1636</v>
      </c>
      <c r="P632" s="150">
        <v>4.0599999999999997E-2</v>
      </c>
      <c r="Q632">
        <v>4.0599999999999996</v>
      </c>
      <c r="S632" t="str">
        <f t="shared" si="64"/>
        <v/>
      </c>
      <c r="T632" t="str">
        <f t="shared" si="65"/>
        <v/>
      </c>
      <c r="U632" t="str">
        <f t="shared" si="66"/>
        <v/>
      </c>
      <c r="V632" t="str">
        <f t="shared" si="67"/>
        <v/>
      </c>
      <c r="W632" t="str">
        <f t="shared" si="68"/>
        <v/>
      </c>
      <c r="X632" t="str">
        <f t="shared" si="69"/>
        <v/>
      </c>
      <c r="Y632" t="str">
        <f t="shared" si="70"/>
        <v/>
      </c>
    </row>
    <row r="633" spans="1:25" x14ac:dyDescent="0.35">
      <c r="A633" t="s">
        <v>175</v>
      </c>
      <c r="B633" t="s">
        <v>227</v>
      </c>
      <c r="C633" t="s">
        <v>905</v>
      </c>
      <c r="D633" t="s">
        <v>128</v>
      </c>
      <c r="E633" t="s">
        <v>127</v>
      </c>
      <c r="F633">
        <v>273</v>
      </c>
      <c r="G633" s="145">
        <v>5.9999999999999995E-4</v>
      </c>
      <c r="H633">
        <v>0.06</v>
      </c>
      <c r="K633" t="s">
        <v>175</v>
      </c>
      <c r="L633" t="s">
        <v>227</v>
      </c>
      <c r="M633" t="s">
        <v>905</v>
      </c>
      <c r="N633" t="s">
        <v>128</v>
      </c>
      <c r="O633">
        <v>273</v>
      </c>
      <c r="P633" s="150">
        <v>5.9999999999999995E-4</v>
      </c>
      <c r="Q633">
        <v>0.06</v>
      </c>
      <c r="S633" t="str">
        <f t="shared" si="64"/>
        <v/>
      </c>
      <c r="T633" t="str">
        <f t="shared" si="65"/>
        <v/>
      </c>
      <c r="U633" t="str">
        <f t="shared" si="66"/>
        <v/>
      </c>
      <c r="V633" t="str">
        <f t="shared" si="67"/>
        <v/>
      </c>
      <c r="W633" t="str">
        <f t="shared" si="68"/>
        <v/>
      </c>
      <c r="X633" t="str">
        <f t="shared" si="69"/>
        <v/>
      </c>
      <c r="Y633" t="str">
        <f t="shared" si="70"/>
        <v/>
      </c>
    </row>
    <row r="634" spans="1:25" x14ac:dyDescent="0.35">
      <c r="A634" t="s">
        <v>175</v>
      </c>
      <c r="B634" t="s">
        <v>295</v>
      </c>
      <c r="C634" t="s">
        <v>906</v>
      </c>
      <c r="D634" t="s">
        <v>118</v>
      </c>
      <c r="E634" t="s">
        <v>117</v>
      </c>
      <c r="F634">
        <v>252</v>
      </c>
      <c r="G634" s="145">
        <v>5.9999999999999995E-4</v>
      </c>
      <c r="H634">
        <v>0.06</v>
      </c>
      <c r="K634" t="s">
        <v>175</v>
      </c>
      <c r="L634" t="s">
        <v>295</v>
      </c>
      <c r="M634" t="s">
        <v>906</v>
      </c>
      <c r="N634" t="s">
        <v>118</v>
      </c>
      <c r="O634">
        <v>252</v>
      </c>
      <c r="P634" s="150">
        <v>5.9999999999999995E-4</v>
      </c>
      <c r="Q634">
        <v>0.06</v>
      </c>
      <c r="S634" t="str">
        <f t="shared" si="64"/>
        <v/>
      </c>
      <c r="T634" t="str">
        <f t="shared" si="65"/>
        <v/>
      </c>
      <c r="U634" t="str">
        <f t="shared" si="66"/>
        <v/>
      </c>
      <c r="V634" t="str">
        <f t="shared" si="67"/>
        <v/>
      </c>
      <c r="W634" t="str">
        <f t="shared" si="68"/>
        <v/>
      </c>
      <c r="X634" t="str">
        <f t="shared" si="69"/>
        <v/>
      </c>
      <c r="Y634" t="str">
        <f t="shared" si="70"/>
        <v/>
      </c>
    </row>
    <row r="635" spans="1:25" x14ac:dyDescent="0.35">
      <c r="A635" t="s">
        <v>175</v>
      </c>
      <c r="B635" t="s">
        <v>212</v>
      </c>
      <c r="C635" t="s">
        <v>907</v>
      </c>
      <c r="F635">
        <v>126</v>
      </c>
      <c r="G635" s="145">
        <v>2.9999999999999997E-4</v>
      </c>
      <c r="H635">
        <v>0.03</v>
      </c>
      <c r="K635" t="s">
        <v>175</v>
      </c>
      <c r="L635" t="s">
        <v>212</v>
      </c>
      <c r="M635" t="s">
        <v>907</v>
      </c>
      <c r="O635">
        <v>126</v>
      </c>
      <c r="P635" s="150">
        <v>2.9999999999999997E-4</v>
      </c>
      <c r="Q635">
        <v>0.03</v>
      </c>
      <c r="S635" t="str">
        <f t="shared" si="64"/>
        <v/>
      </c>
      <c r="T635" t="str">
        <f t="shared" si="65"/>
        <v/>
      </c>
      <c r="U635" t="str">
        <f t="shared" si="66"/>
        <v/>
      </c>
      <c r="V635" t="str">
        <f t="shared" si="67"/>
        <v/>
      </c>
      <c r="W635" t="str">
        <f t="shared" si="68"/>
        <v/>
      </c>
      <c r="X635" t="str">
        <f t="shared" si="69"/>
        <v/>
      </c>
      <c r="Y635" t="str">
        <f t="shared" si="70"/>
        <v/>
      </c>
    </row>
    <row r="636" spans="1:25" x14ac:dyDescent="0.35">
      <c r="A636" t="s">
        <v>175</v>
      </c>
      <c r="B636" t="s">
        <v>295</v>
      </c>
      <c r="C636" t="s">
        <v>908</v>
      </c>
      <c r="D636" t="s">
        <v>86</v>
      </c>
      <c r="E636" t="s">
        <v>86</v>
      </c>
      <c r="F636">
        <v>8778</v>
      </c>
      <c r="G636" s="145">
        <v>1.95E-2</v>
      </c>
      <c r="H636">
        <v>1.95</v>
      </c>
      <c r="K636" t="s">
        <v>175</v>
      </c>
      <c r="L636" t="s">
        <v>295</v>
      </c>
      <c r="M636" t="s">
        <v>908</v>
      </c>
      <c r="N636" t="s">
        <v>86</v>
      </c>
      <c r="O636">
        <v>8778</v>
      </c>
      <c r="P636" s="150">
        <v>1.95E-2</v>
      </c>
      <c r="Q636">
        <v>1.95</v>
      </c>
      <c r="S636" t="str">
        <f t="shared" si="64"/>
        <v/>
      </c>
      <c r="T636" t="str">
        <f t="shared" si="65"/>
        <v/>
      </c>
      <c r="U636" t="str">
        <f t="shared" si="66"/>
        <v/>
      </c>
      <c r="V636" t="str">
        <f t="shared" si="67"/>
        <v/>
      </c>
      <c r="W636" t="str">
        <f t="shared" si="68"/>
        <v/>
      </c>
      <c r="X636" t="str">
        <f t="shared" si="69"/>
        <v/>
      </c>
      <c r="Y636" t="str">
        <f t="shared" si="70"/>
        <v/>
      </c>
    </row>
    <row r="637" spans="1:25" x14ac:dyDescent="0.35">
      <c r="A637" t="s">
        <v>180</v>
      </c>
      <c r="B637" t="s">
        <v>375</v>
      </c>
      <c r="C637" t="s">
        <v>909</v>
      </c>
      <c r="D637" t="s">
        <v>86</v>
      </c>
      <c r="E637" t="s">
        <v>86</v>
      </c>
      <c r="F637">
        <v>830</v>
      </c>
      <c r="G637" s="145">
        <v>2.0500000000000001E-2</v>
      </c>
      <c r="H637">
        <v>2.0499999999999998</v>
      </c>
      <c r="K637" t="s">
        <v>180</v>
      </c>
      <c r="L637" t="s">
        <v>375</v>
      </c>
      <c r="M637" t="s">
        <v>909</v>
      </c>
      <c r="N637" t="s">
        <v>86</v>
      </c>
      <c r="O637">
        <v>830</v>
      </c>
      <c r="P637" s="150">
        <v>2.0500000000000001E-2</v>
      </c>
      <c r="Q637">
        <v>2.0499999999999998</v>
      </c>
      <c r="S637" t="str">
        <f t="shared" si="64"/>
        <v/>
      </c>
      <c r="T637" t="str">
        <f t="shared" si="65"/>
        <v/>
      </c>
      <c r="U637" t="str">
        <f t="shared" si="66"/>
        <v/>
      </c>
      <c r="V637" t="str">
        <f t="shared" si="67"/>
        <v/>
      </c>
      <c r="W637" t="str">
        <f t="shared" si="68"/>
        <v/>
      </c>
      <c r="X637" t="str">
        <f t="shared" si="69"/>
        <v/>
      </c>
      <c r="Y637" t="str">
        <f t="shared" si="70"/>
        <v/>
      </c>
    </row>
    <row r="638" spans="1:25" x14ac:dyDescent="0.35">
      <c r="A638" t="s">
        <v>180</v>
      </c>
      <c r="B638" t="s">
        <v>235</v>
      </c>
      <c r="C638" t="s">
        <v>910</v>
      </c>
      <c r="D638" t="s">
        <v>118</v>
      </c>
      <c r="E638" t="s">
        <v>117</v>
      </c>
      <c r="F638">
        <v>11414</v>
      </c>
      <c r="G638" s="145">
        <v>0.2752</v>
      </c>
      <c r="H638">
        <v>27.52</v>
      </c>
      <c r="K638" t="s">
        <v>180</v>
      </c>
      <c r="L638" t="s">
        <v>235</v>
      </c>
      <c r="M638" t="s">
        <v>910</v>
      </c>
      <c r="N638" t="s">
        <v>118</v>
      </c>
      <c r="O638">
        <v>11414</v>
      </c>
      <c r="P638" s="150">
        <v>0.2752</v>
      </c>
      <c r="Q638">
        <v>27.52</v>
      </c>
      <c r="R638" t="s">
        <v>187</v>
      </c>
      <c r="S638" t="str">
        <f t="shared" si="64"/>
        <v/>
      </c>
      <c r="T638" t="str">
        <f t="shared" si="65"/>
        <v/>
      </c>
      <c r="U638" t="str">
        <f t="shared" si="66"/>
        <v/>
      </c>
      <c r="V638" t="str">
        <f t="shared" si="67"/>
        <v/>
      </c>
      <c r="W638" t="str">
        <f t="shared" si="68"/>
        <v/>
      </c>
      <c r="X638" t="str">
        <f t="shared" si="69"/>
        <v/>
      </c>
      <c r="Y638" t="str">
        <f t="shared" si="70"/>
        <v/>
      </c>
    </row>
    <row r="639" spans="1:25" x14ac:dyDescent="0.35">
      <c r="A639" t="s">
        <v>175</v>
      </c>
      <c r="B639" t="s">
        <v>178</v>
      </c>
      <c r="C639" t="s">
        <v>911</v>
      </c>
      <c r="D639" t="s">
        <v>128</v>
      </c>
      <c r="E639" t="s">
        <v>127</v>
      </c>
      <c r="F639">
        <v>146</v>
      </c>
      <c r="G639" s="145">
        <v>2.9999999999999997E-4</v>
      </c>
      <c r="H639">
        <v>0.03</v>
      </c>
      <c r="K639" t="s">
        <v>175</v>
      </c>
      <c r="L639" t="s">
        <v>178</v>
      </c>
      <c r="M639" t="s">
        <v>911</v>
      </c>
      <c r="N639" t="s">
        <v>128</v>
      </c>
      <c r="O639">
        <v>146</v>
      </c>
      <c r="P639" s="150">
        <v>2.9999999999999997E-4</v>
      </c>
      <c r="Q639">
        <v>0.03</v>
      </c>
      <c r="R639" t="s">
        <v>187</v>
      </c>
      <c r="S639" t="str">
        <f t="shared" si="64"/>
        <v/>
      </c>
      <c r="T639" t="str">
        <f t="shared" si="65"/>
        <v/>
      </c>
      <c r="U639" t="str">
        <f t="shared" si="66"/>
        <v/>
      </c>
      <c r="V639" t="str">
        <f t="shared" si="67"/>
        <v/>
      </c>
      <c r="W639" t="str">
        <f t="shared" si="68"/>
        <v/>
      </c>
      <c r="X639" t="str">
        <f t="shared" si="69"/>
        <v/>
      </c>
      <c r="Y639" t="str">
        <f t="shared" si="70"/>
        <v/>
      </c>
    </row>
    <row r="640" spans="1:25" x14ac:dyDescent="0.35">
      <c r="A640" t="s">
        <v>175</v>
      </c>
      <c r="B640" t="s">
        <v>212</v>
      </c>
      <c r="C640" t="s">
        <v>912</v>
      </c>
      <c r="D640" s="148"/>
      <c r="F640">
        <v>5364</v>
      </c>
      <c r="G640" s="145">
        <v>1.1599999999999999E-2</v>
      </c>
      <c r="H640">
        <v>1.1599999999999999</v>
      </c>
      <c r="K640" t="s">
        <v>175</v>
      </c>
      <c r="L640" t="s">
        <v>212</v>
      </c>
      <c r="M640" t="s">
        <v>912</v>
      </c>
      <c r="N640" t="s">
        <v>92</v>
      </c>
      <c r="O640">
        <v>5364</v>
      </c>
      <c r="P640" s="150">
        <v>1.1599999999999999E-2</v>
      </c>
      <c r="Q640">
        <v>1.1599999999999999</v>
      </c>
      <c r="S640" t="str">
        <f t="shared" si="64"/>
        <v/>
      </c>
      <c r="T640" t="str">
        <f t="shared" si="65"/>
        <v/>
      </c>
      <c r="U640" t="str">
        <f t="shared" si="66"/>
        <v/>
      </c>
      <c r="V640" t="str">
        <f t="shared" si="67"/>
        <v>error</v>
      </c>
      <c r="W640" t="str">
        <f t="shared" si="68"/>
        <v/>
      </c>
      <c r="X640" t="str">
        <f t="shared" si="69"/>
        <v/>
      </c>
      <c r="Y640" t="str">
        <f t="shared" si="70"/>
        <v/>
      </c>
    </row>
    <row r="641" spans="1:25" x14ac:dyDescent="0.35">
      <c r="A641" t="s">
        <v>180</v>
      </c>
      <c r="B641" t="s">
        <v>543</v>
      </c>
      <c r="C641" t="s">
        <v>913</v>
      </c>
      <c r="D641" t="s">
        <v>147</v>
      </c>
      <c r="E641" t="s">
        <v>147</v>
      </c>
      <c r="F641">
        <v>1453</v>
      </c>
      <c r="G641" s="145">
        <v>3.8899999999999997E-2</v>
      </c>
      <c r="H641">
        <v>3.89</v>
      </c>
      <c r="K641" t="s">
        <v>180</v>
      </c>
      <c r="L641" t="s">
        <v>543</v>
      </c>
      <c r="M641" t="s">
        <v>913</v>
      </c>
      <c r="N641" t="s">
        <v>147</v>
      </c>
      <c r="O641">
        <v>1453</v>
      </c>
      <c r="P641" s="150">
        <v>3.8899999999999997E-2</v>
      </c>
      <c r="Q641">
        <v>3.89</v>
      </c>
      <c r="S641" t="str">
        <f t="shared" si="64"/>
        <v/>
      </c>
      <c r="T641" t="str">
        <f t="shared" si="65"/>
        <v/>
      </c>
      <c r="U641" t="str">
        <f t="shared" si="66"/>
        <v/>
      </c>
      <c r="V641" t="str">
        <f t="shared" si="67"/>
        <v/>
      </c>
      <c r="W641" t="str">
        <f t="shared" si="68"/>
        <v/>
      </c>
      <c r="X641" t="str">
        <f t="shared" si="69"/>
        <v/>
      </c>
      <c r="Y641" t="str">
        <f t="shared" si="70"/>
        <v/>
      </c>
    </row>
    <row r="642" spans="1:25" x14ac:dyDescent="0.35">
      <c r="A642" t="s">
        <v>180</v>
      </c>
      <c r="B642" t="s">
        <v>350</v>
      </c>
      <c r="C642" t="s">
        <v>914</v>
      </c>
      <c r="D642" t="s">
        <v>133</v>
      </c>
      <c r="E642" t="s">
        <v>132</v>
      </c>
      <c r="F642">
        <v>881</v>
      </c>
      <c r="G642" s="145">
        <v>2.2700000000000001E-2</v>
      </c>
      <c r="H642">
        <v>2.27</v>
      </c>
      <c r="K642" t="s">
        <v>180</v>
      </c>
      <c r="L642" t="s">
        <v>350</v>
      </c>
      <c r="M642" t="s">
        <v>914</v>
      </c>
      <c r="N642" t="s">
        <v>133</v>
      </c>
      <c r="O642">
        <v>881</v>
      </c>
      <c r="P642" s="150">
        <v>2.2700000000000001E-2</v>
      </c>
      <c r="Q642">
        <v>2.27</v>
      </c>
      <c r="S642" t="str">
        <f t="shared" ref="S642:S705" si="71">IF(A642=K642,"","error")</f>
        <v/>
      </c>
      <c r="T642" t="str">
        <f t="shared" ref="T642:T705" si="72">IF(B642=L642,"","error")</f>
        <v/>
      </c>
      <c r="U642" t="str">
        <f t="shared" ref="U642:U705" si="73">IF(C642=M642,"","error")</f>
        <v/>
      </c>
      <c r="V642" t="str">
        <f t="shared" ref="V642:V705" si="74">IF(D642=N642,"","error")</f>
        <v/>
      </c>
      <c r="W642" t="str">
        <f t="shared" si="68"/>
        <v/>
      </c>
      <c r="X642" t="str">
        <f t="shared" si="69"/>
        <v/>
      </c>
      <c r="Y642" t="str">
        <f t="shared" si="70"/>
        <v/>
      </c>
    </row>
    <row r="643" spans="1:25" x14ac:dyDescent="0.35">
      <c r="A643" t="s">
        <v>180</v>
      </c>
      <c r="B643" t="s">
        <v>346</v>
      </c>
      <c r="C643" t="s">
        <v>915</v>
      </c>
      <c r="D643" t="s">
        <v>86</v>
      </c>
      <c r="E643" t="s">
        <v>86</v>
      </c>
      <c r="F643">
        <v>1615</v>
      </c>
      <c r="G643" s="145">
        <v>4.2099999999999999E-2</v>
      </c>
      <c r="H643">
        <v>4.21</v>
      </c>
      <c r="K643" t="s">
        <v>180</v>
      </c>
      <c r="L643" t="s">
        <v>346</v>
      </c>
      <c r="M643" t="s">
        <v>915</v>
      </c>
      <c r="N643" t="s">
        <v>86</v>
      </c>
      <c r="O643">
        <v>1615</v>
      </c>
      <c r="P643" s="150">
        <v>4.2000000000000003E-2</v>
      </c>
      <c r="Q643" s="146">
        <v>4.2</v>
      </c>
      <c r="S643" t="str">
        <f t="shared" si="71"/>
        <v/>
      </c>
      <c r="T643" t="str">
        <f t="shared" si="72"/>
        <v/>
      </c>
      <c r="U643" t="str">
        <f t="shared" si="73"/>
        <v/>
      </c>
      <c r="V643" t="str">
        <f t="shared" si="74"/>
        <v/>
      </c>
      <c r="W643" t="str">
        <f t="shared" ref="W643:W706" si="75">IF(F643=O643,"","error")</f>
        <v/>
      </c>
      <c r="X643" t="str">
        <f t="shared" ref="X643:X706" si="76">IF(G643=P643,"","error")</f>
        <v>error</v>
      </c>
      <c r="Y643" t="str">
        <f t="shared" ref="Y643:Y706" si="77">IF(H643=Q643,"","error")</f>
        <v>error</v>
      </c>
    </row>
    <row r="644" spans="1:25" x14ac:dyDescent="0.35">
      <c r="A644" t="s">
        <v>175</v>
      </c>
      <c r="B644" t="s">
        <v>178</v>
      </c>
      <c r="C644" t="s">
        <v>916</v>
      </c>
      <c r="D644" s="148"/>
      <c r="F644">
        <v>43</v>
      </c>
      <c r="G644" s="145">
        <v>1E-4</v>
      </c>
      <c r="H644">
        <v>0.01</v>
      </c>
      <c r="K644" t="s">
        <v>175</v>
      </c>
      <c r="L644" t="s">
        <v>178</v>
      </c>
      <c r="M644" t="s">
        <v>916</v>
      </c>
      <c r="N644" t="s">
        <v>98</v>
      </c>
      <c r="O644">
        <v>43</v>
      </c>
      <c r="P644" s="150">
        <v>1E-4</v>
      </c>
      <c r="Q644">
        <v>0.01</v>
      </c>
      <c r="S644" t="str">
        <f t="shared" si="71"/>
        <v/>
      </c>
      <c r="T644" t="str">
        <f t="shared" si="72"/>
        <v/>
      </c>
      <c r="U644" t="str">
        <f t="shared" si="73"/>
        <v/>
      </c>
      <c r="V644" t="str">
        <f t="shared" si="74"/>
        <v>error</v>
      </c>
      <c r="W644" t="str">
        <f t="shared" si="75"/>
        <v/>
      </c>
      <c r="X644" t="str">
        <f t="shared" si="76"/>
        <v/>
      </c>
      <c r="Y644" t="str">
        <f t="shared" si="77"/>
        <v/>
      </c>
    </row>
    <row r="645" spans="1:25" x14ac:dyDescent="0.35">
      <c r="A645" t="s">
        <v>175</v>
      </c>
      <c r="B645" t="s">
        <v>176</v>
      </c>
      <c r="C645" t="s">
        <v>917</v>
      </c>
      <c r="D645" t="s">
        <v>91</v>
      </c>
      <c r="E645" t="s">
        <v>90</v>
      </c>
      <c r="F645">
        <v>847</v>
      </c>
      <c r="G645" s="145">
        <v>1.8E-3</v>
      </c>
      <c r="H645">
        <v>0.18</v>
      </c>
      <c r="K645" t="s">
        <v>175</v>
      </c>
      <c r="L645" t="s">
        <v>176</v>
      </c>
      <c r="M645" t="s">
        <v>917</v>
      </c>
      <c r="N645" t="s">
        <v>91</v>
      </c>
      <c r="O645">
        <v>847</v>
      </c>
      <c r="P645" s="150">
        <v>1.8E-3</v>
      </c>
      <c r="Q645">
        <v>0.18</v>
      </c>
      <c r="S645" t="str">
        <f t="shared" si="71"/>
        <v/>
      </c>
      <c r="T645" t="str">
        <f t="shared" si="72"/>
        <v/>
      </c>
      <c r="U645" t="str">
        <f t="shared" si="73"/>
        <v/>
      </c>
      <c r="V645" t="str">
        <f t="shared" si="74"/>
        <v/>
      </c>
      <c r="W645" t="str">
        <f t="shared" si="75"/>
        <v/>
      </c>
      <c r="X645" t="str">
        <f t="shared" si="76"/>
        <v/>
      </c>
      <c r="Y645" t="str">
        <f t="shared" si="77"/>
        <v/>
      </c>
    </row>
    <row r="646" spans="1:25" x14ac:dyDescent="0.35">
      <c r="A646" t="s">
        <v>175</v>
      </c>
      <c r="B646" t="s">
        <v>212</v>
      </c>
      <c r="C646" t="s">
        <v>918</v>
      </c>
      <c r="D646" t="s">
        <v>91</v>
      </c>
      <c r="E646" t="s">
        <v>90</v>
      </c>
      <c r="F646">
        <v>173174</v>
      </c>
      <c r="G646" s="145">
        <v>0.37609999999999999</v>
      </c>
      <c r="H646">
        <v>37.61</v>
      </c>
      <c r="I646" t="s">
        <v>187</v>
      </c>
      <c r="K646" t="s">
        <v>175</v>
      </c>
      <c r="L646" t="s">
        <v>212</v>
      </c>
      <c r="M646" t="s">
        <v>918</v>
      </c>
      <c r="N646" t="s">
        <v>91</v>
      </c>
      <c r="O646">
        <v>173174</v>
      </c>
      <c r="P646" s="150">
        <v>0.37609999999999999</v>
      </c>
      <c r="Q646">
        <v>37.61</v>
      </c>
      <c r="S646" t="str">
        <f t="shared" si="71"/>
        <v/>
      </c>
      <c r="T646" t="str">
        <f t="shared" si="72"/>
        <v/>
      </c>
      <c r="U646" t="str">
        <f t="shared" si="73"/>
        <v/>
      </c>
      <c r="V646" t="str">
        <f t="shared" si="74"/>
        <v/>
      </c>
      <c r="W646" t="str">
        <f t="shared" si="75"/>
        <v/>
      </c>
      <c r="X646" t="str">
        <f t="shared" si="76"/>
        <v/>
      </c>
      <c r="Y646" t="str">
        <f t="shared" si="77"/>
        <v/>
      </c>
    </row>
    <row r="647" spans="1:25" x14ac:dyDescent="0.35">
      <c r="A647" t="s">
        <v>175</v>
      </c>
      <c r="B647" t="s">
        <v>295</v>
      </c>
      <c r="C647" t="s">
        <v>919</v>
      </c>
      <c r="D647" s="148"/>
      <c r="F647">
        <v>73</v>
      </c>
      <c r="G647" s="145">
        <v>2.0000000000000001E-4</v>
      </c>
      <c r="H647">
        <v>0.02</v>
      </c>
      <c r="K647" t="s">
        <v>175</v>
      </c>
      <c r="L647" t="s">
        <v>295</v>
      </c>
      <c r="M647" t="s">
        <v>919</v>
      </c>
      <c r="N647" t="s">
        <v>169</v>
      </c>
      <c r="O647">
        <v>73</v>
      </c>
      <c r="P647" s="150">
        <v>2.0000000000000001E-4</v>
      </c>
      <c r="Q647">
        <v>0.02</v>
      </c>
      <c r="S647" t="str">
        <f t="shared" si="71"/>
        <v/>
      </c>
      <c r="T647" t="str">
        <f t="shared" si="72"/>
        <v/>
      </c>
      <c r="U647" t="str">
        <f t="shared" si="73"/>
        <v/>
      </c>
      <c r="V647" t="str">
        <f t="shared" si="74"/>
        <v>error</v>
      </c>
      <c r="W647" t="str">
        <f t="shared" si="75"/>
        <v/>
      </c>
      <c r="X647" t="str">
        <f t="shared" si="76"/>
        <v/>
      </c>
      <c r="Y647" t="str">
        <f t="shared" si="77"/>
        <v/>
      </c>
    </row>
    <row r="648" spans="1:25" x14ac:dyDescent="0.35">
      <c r="A648" t="s">
        <v>180</v>
      </c>
      <c r="B648" t="s">
        <v>313</v>
      </c>
      <c r="C648" t="s">
        <v>920</v>
      </c>
      <c r="F648">
        <v>6763</v>
      </c>
      <c r="G648" s="145">
        <v>0.16470000000000001</v>
      </c>
      <c r="H648">
        <v>16.47</v>
      </c>
      <c r="K648" t="s">
        <v>180</v>
      </c>
      <c r="L648" t="s">
        <v>313</v>
      </c>
      <c r="M648" t="s">
        <v>920</v>
      </c>
      <c r="O648">
        <v>6763</v>
      </c>
      <c r="P648" s="150">
        <v>0.16470000000000001</v>
      </c>
      <c r="Q648">
        <v>16.47</v>
      </c>
      <c r="S648" t="str">
        <f t="shared" si="71"/>
        <v/>
      </c>
      <c r="T648" t="str">
        <f t="shared" si="72"/>
        <v/>
      </c>
      <c r="U648" t="str">
        <f t="shared" si="73"/>
        <v/>
      </c>
      <c r="V648" t="str">
        <f t="shared" si="74"/>
        <v/>
      </c>
      <c r="W648" t="str">
        <f t="shared" si="75"/>
        <v/>
      </c>
      <c r="X648" t="str">
        <f t="shared" si="76"/>
        <v/>
      </c>
      <c r="Y648" t="str">
        <f t="shared" si="77"/>
        <v/>
      </c>
    </row>
    <row r="649" spans="1:25" x14ac:dyDescent="0.35">
      <c r="A649" t="s">
        <v>175</v>
      </c>
      <c r="B649" t="s">
        <v>295</v>
      </c>
      <c r="C649" t="s">
        <v>921</v>
      </c>
      <c r="D649" s="148"/>
      <c r="F649">
        <v>5265</v>
      </c>
      <c r="G649" s="145">
        <v>1.17E-2</v>
      </c>
      <c r="H649">
        <v>1.17</v>
      </c>
      <c r="K649" t="s">
        <v>175</v>
      </c>
      <c r="L649" t="s">
        <v>295</v>
      </c>
      <c r="M649" t="s">
        <v>921</v>
      </c>
      <c r="N649" t="s">
        <v>169</v>
      </c>
      <c r="O649">
        <v>5265</v>
      </c>
      <c r="P649" s="150">
        <v>1.17E-2</v>
      </c>
      <c r="Q649">
        <v>1.17</v>
      </c>
      <c r="S649" t="str">
        <f t="shared" si="71"/>
        <v/>
      </c>
      <c r="T649" t="str">
        <f t="shared" si="72"/>
        <v/>
      </c>
      <c r="U649" t="str">
        <f t="shared" si="73"/>
        <v/>
      </c>
      <c r="V649" t="str">
        <f t="shared" si="74"/>
        <v>error</v>
      </c>
      <c r="W649" t="str">
        <f t="shared" si="75"/>
        <v/>
      </c>
      <c r="X649" t="str">
        <f t="shared" si="76"/>
        <v/>
      </c>
      <c r="Y649" t="str">
        <f t="shared" si="77"/>
        <v/>
      </c>
    </row>
    <row r="650" spans="1:25" x14ac:dyDescent="0.35">
      <c r="A650" t="s">
        <v>180</v>
      </c>
      <c r="B650" t="s">
        <v>313</v>
      </c>
      <c r="C650" t="s">
        <v>922</v>
      </c>
      <c r="D650" t="s">
        <v>97</v>
      </c>
      <c r="E650" t="s">
        <v>96</v>
      </c>
      <c r="F650">
        <v>682</v>
      </c>
      <c r="G650" s="145">
        <v>1.66E-2</v>
      </c>
      <c r="H650">
        <v>1.66</v>
      </c>
      <c r="K650" t="s">
        <v>180</v>
      </c>
      <c r="L650" t="s">
        <v>313</v>
      </c>
      <c r="M650" t="s">
        <v>922</v>
      </c>
      <c r="N650" t="s">
        <v>97</v>
      </c>
      <c r="O650">
        <v>682</v>
      </c>
      <c r="P650" s="150">
        <v>1.66E-2</v>
      </c>
      <c r="Q650">
        <v>1.66</v>
      </c>
      <c r="S650" t="str">
        <f t="shared" si="71"/>
        <v/>
      </c>
      <c r="T650" t="str">
        <f t="shared" si="72"/>
        <v/>
      </c>
      <c r="U650" t="str">
        <f t="shared" si="73"/>
        <v/>
      </c>
      <c r="V650" t="str">
        <f t="shared" si="74"/>
        <v/>
      </c>
      <c r="W650" t="str">
        <f t="shared" si="75"/>
        <v/>
      </c>
      <c r="X650" t="str">
        <f t="shared" si="76"/>
        <v/>
      </c>
      <c r="Y650" t="str">
        <f t="shared" si="77"/>
        <v/>
      </c>
    </row>
    <row r="651" spans="1:25" x14ac:dyDescent="0.35">
      <c r="A651" t="s">
        <v>175</v>
      </c>
      <c r="B651" t="s">
        <v>227</v>
      </c>
      <c r="C651" t="s">
        <v>923</v>
      </c>
      <c r="D651" t="s">
        <v>112</v>
      </c>
      <c r="E651" t="s">
        <v>111</v>
      </c>
      <c r="F651">
        <v>17187</v>
      </c>
      <c r="G651" s="145">
        <v>3.7600000000000001E-2</v>
      </c>
      <c r="H651">
        <v>3.76</v>
      </c>
      <c r="I651" t="s">
        <v>187</v>
      </c>
      <c r="K651" t="s">
        <v>175</v>
      </c>
      <c r="L651" t="s">
        <v>227</v>
      </c>
      <c r="M651" t="s">
        <v>923</v>
      </c>
      <c r="N651" t="s">
        <v>112</v>
      </c>
      <c r="O651">
        <v>17187</v>
      </c>
      <c r="P651" s="150">
        <v>3.7600000000000001E-2</v>
      </c>
      <c r="Q651">
        <v>3.76</v>
      </c>
      <c r="S651" t="str">
        <f t="shared" si="71"/>
        <v/>
      </c>
      <c r="T651" t="str">
        <f t="shared" si="72"/>
        <v/>
      </c>
      <c r="U651" t="str">
        <f t="shared" si="73"/>
        <v/>
      </c>
      <c r="V651" t="str">
        <f t="shared" si="74"/>
        <v/>
      </c>
      <c r="W651" t="str">
        <f t="shared" si="75"/>
        <v/>
      </c>
      <c r="X651" t="str">
        <f t="shared" si="76"/>
        <v/>
      </c>
      <c r="Y651" t="str">
        <f t="shared" si="77"/>
        <v/>
      </c>
    </row>
    <row r="652" spans="1:25" x14ac:dyDescent="0.35">
      <c r="A652" t="s">
        <v>175</v>
      </c>
      <c r="B652" t="s">
        <v>212</v>
      </c>
      <c r="C652" t="s">
        <v>924</v>
      </c>
      <c r="D652" t="s">
        <v>143</v>
      </c>
      <c r="E652" t="s">
        <v>142</v>
      </c>
      <c r="F652">
        <v>28</v>
      </c>
      <c r="G652" s="145">
        <v>1E-4</v>
      </c>
      <c r="H652">
        <v>0.01</v>
      </c>
      <c r="K652" t="s">
        <v>175</v>
      </c>
      <c r="L652" t="s">
        <v>212</v>
      </c>
      <c r="M652" t="s">
        <v>924</v>
      </c>
      <c r="N652" t="s">
        <v>143</v>
      </c>
      <c r="O652">
        <v>28</v>
      </c>
      <c r="P652" s="150">
        <v>1E-4</v>
      </c>
      <c r="Q652">
        <v>0.01</v>
      </c>
      <c r="S652" t="str">
        <f t="shared" si="71"/>
        <v/>
      </c>
      <c r="T652" t="str">
        <f t="shared" si="72"/>
        <v/>
      </c>
      <c r="U652" t="str">
        <f t="shared" si="73"/>
        <v/>
      </c>
      <c r="V652" t="str">
        <f t="shared" si="74"/>
        <v/>
      </c>
      <c r="W652" t="str">
        <f t="shared" si="75"/>
        <v/>
      </c>
      <c r="X652" t="str">
        <f t="shared" si="76"/>
        <v/>
      </c>
      <c r="Y652" t="str">
        <f t="shared" si="77"/>
        <v/>
      </c>
    </row>
    <row r="653" spans="1:25" x14ac:dyDescent="0.35">
      <c r="A653" t="s">
        <v>175</v>
      </c>
      <c r="B653" t="s">
        <v>295</v>
      </c>
      <c r="C653" t="s">
        <v>925</v>
      </c>
      <c r="D653" t="s">
        <v>103</v>
      </c>
      <c r="E653" t="s">
        <v>138</v>
      </c>
      <c r="F653">
        <v>203</v>
      </c>
      <c r="G653" s="145">
        <v>5.0000000000000001E-4</v>
      </c>
      <c r="H653">
        <v>0.05</v>
      </c>
      <c r="K653" t="s">
        <v>175</v>
      </c>
      <c r="L653" t="s">
        <v>295</v>
      </c>
      <c r="M653" t="s">
        <v>925</v>
      </c>
      <c r="N653" t="s">
        <v>103</v>
      </c>
      <c r="O653">
        <v>203</v>
      </c>
      <c r="P653" s="150">
        <v>5.0000000000000001E-4</v>
      </c>
      <c r="Q653">
        <v>0.05</v>
      </c>
      <c r="S653" t="str">
        <f t="shared" si="71"/>
        <v/>
      </c>
      <c r="T653" t="str">
        <f t="shared" si="72"/>
        <v/>
      </c>
      <c r="U653" t="str">
        <f t="shared" si="73"/>
        <v/>
      </c>
      <c r="V653" t="str">
        <f t="shared" si="74"/>
        <v/>
      </c>
      <c r="W653" t="str">
        <f t="shared" si="75"/>
        <v/>
      </c>
      <c r="X653" t="str">
        <f t="shared" si="76"/>
        <v/>
      </c>
      <c r="Y653" t="str">
        <f t="shared" si="77"/>
        <v/>
      </c>
    </row>
    <row r="654" spans="1:25" x14ac:dyDescent="0.35">
      <c r="A654" t="s">
        <v>180</v>
      </c>
      <c r="B654" t="s">
        <v>508</v>
      </c>
      <c r="C654" t="s">
        <v>926</v>
      </c>
      <c r="F654">
        <v>164</v>
      </c>
      <c r="G654" s="145">
        <v>3.2000000000000002E-3</v>
      </c>
      <c r="H654">
        <v>0.32</v>
      </c>
      <c r="K654" t="s">
        <v>180</v>
      </c>
      <c r="L654" t="s">
        <v>508</v>
      </c>
      <c r="M654" t="s">
        <v>926</v>
      </c>
      <c r="O654">
        <v>164</v>
      </c>
      <c r="P654" s="150">
        <v>3.2000000000000002E-3</v>
      </c>
      <c r="Q654">
        <v>0.32</v>
      </c>
      <c r="R654" t="s">
        <v>187</v>
      </c>
      <c r="S654" t="str">
        <f t="shared" si="71"/>
        <v/>
      </c>
      <c r="T654" t="str">
        <f t="shared" si="72"/>
        <v/>
      </c>
      <c r="U654" t="str">
        <f t="shared" si="73"/>
        <v/>
      </c>
      <c r="V654" t="str">
        <f t="shared" si="74"/>
        <v/>
      </c>
      <c r="W654" t="str">
        <f t="shared" si="75"/>
        <v/>
      </c>
      <c r="X654" t="str">
        <f t="shared" si="76"/>
        <v/>
      </c>
      <c r="Y654" t="str">
        <f t="shared" si="77"/>
        <v/>
      </c>
    </row>
    <row r="655" spans="1:25" x14ac:dyDescent="0.35">
      <c r="A655" t="s">
        <v>175</v>
      </c>
      <c r="B655" t="s">
        <v>295</v>
      </c>
      <c r="C655" t="s">
        <v>927</v>
      </c>
      <c r="D655" t="s">
        <v>118</v>
      </c>
      <c r="E655" t="s">
        <v>117</v>
      </c>
      <c r="F655">
        <v>264</v>
      </c>
      <c r="G655" s="145">
        <v>5.9999999999999995E-4</v>
      </c>
      <c r="H655">
        <v>0.06</v>
      </c>
      <c r="K655" t="s">
        <v>175</v>
      </c>
      <c r="L655" t="s">
        <v>295</v>
      </c>
      <c r="M655" t="s">
        <v>927</v>
      </c>
      <c r="N655" t="s">
        <v>118</v>
      </c>
      <c r="O655">
        <v>264</v>
      </c>
      <c r="P655" s="150">
        <v>5.9999999999999995E-4</v>
      </c>
      <c r="Q655">
        <v>0.06</v>
      </c>
      <c r="S655" t="str">
        <f t="shared" si="71"/>
        <v/>
      </c>
      <c r="T655" t="str">
        <f t="shared" si="72"/>
        <v/>
      </c>
      <c r="U655" t="str">
        <f t="shared" si="73"/>
        <v/>
      </c>
      <c r="V655" t="str">
        <f t="shared" si="74"/>
        <v/>
      </c>
      <c r="W655" t="str">
        <f t="shared" si="75"/>
        <v/>
      </c>
      <c r="X655" t="str">
        <f t="shared" si="76"/>
        <v/>
      </c>
      <c r="Y655" t="str">
        <f t="shared" si="77"/>
        <v/>
      </c>
    </row>
    <row r="656" spans="1:25" x14ac:dyDescent="0.35">
      <c r="A656" t="s">
        <v>180</v>
      </c>
      <c r="B656" t="s">
        <v>206</v>
      </c>
      <c r="C656" t="s">
        <v>928</v>
      </c>
      <c r="D656" t="s">
        <v>103</v>
      </c>
      <c r="E656" t="s">
        <v>138</v>
      </c>
      <c r="F656">
        <v>2154</v>
      </c>
      <c r="G656" s="145">
        <v>6.2199999999999998E-2</v>
      </c>
      <c r="H656">
        <v>6.22</v>
      </c>
      <c r="K656" t="s">
        <v>180</v>
      </c>
      <c r="L656" t="s">
        <v>206</v>
      </c>
      <c r="M656" t="s">
        <v>928</v>
      </c>
      <c r="N656" t="s">
        <v>103</v>
      </c>
      <c r="O656">
        <v>2154</v>
      </c>
      <c r="P656" s="150">
        <v>6.2199999999999998E-2</v>
      </c>
      <c r="Q656">
        <v>6.22</v>
      </c>
      <c r="S656" t="str">
        <f t="shared" si="71"/>
        <v/>
      </c>
      <c r="T656" t="str">
        <f t="shared" si="72"/>
        <v/>
      </c>
      <c r="U656" t="str">
        <f t="shared" si="73"/>
        <v/>
      </c>
      <c r="V656" t="str">
        <f t="shared" si="74"/>
        <v/>
      </c>
      <c r="W656" t="str">
        <f t="shared" si="75"/>
        <v/>
      </c>
      <c r="X656" t="str">
        <f t="shared" si="76"/>
        <v/>
      </c>
      <c r="Y656" t="str">
        <f t="shared" si="77"/>
        <v/>
      </c>
    </row>
    <row r="657" spans="1:25" x14ac:dyDescent="0.35">
      <c r="A657" t="s">
        <v>180</v>
      </c>
      <c r="B657" t="s">
        <v>783</v>
      </c>
      <c r="C657" t="s">
        <v>929</v>
      </c>
      <c r="D657" t="s">
        <v>103</v>
      </c>
      <c r="E657" t="s">
        <v>138</v>
      </c>
      <c r="F657">
        <v>3927</v>
      </c>
      <c r="G657" s="145">
        <v>0.1037</v>
      </c>
      <c r="H657">
        <v>10.37</v>
      </c>
      <c r="K657" t="s">
        <v>180</v>
      </c>
      <c r="L657" t="s">
        <v>783</v>
      </c>
      <c r="M657" t="s">
        <v>929</v>
      </c>
      <c r="N657" t="s">
        <v>103</v>
      </c>
      <c r="O657">
        <v>3927</v>
      </c>
      <c r="P657" s="150">
        <v>0.1037</v>
      </c>
      <c r="Q657">
        <v>10.37</v>
      </c>
      <c r="S657" t="str">
        <f t="shared" si="71"/>
        <v/>
      </c>
      <c r="T657" t="str">
        <f t="shared" si="72"/>
        <v/>
      </c>
      <c r="U657" t="str">
        <f t="shared" si="73"/>
        <v/>
      </c>
      <c r="V657" t="str">
        <f t="shared" si="74"/>
        <v/>
      </c>
      <c r="W657" t="str">
        <f t="shared" si="75"/>
        <v/>
      </c>
      <c r="X657" t="str">
        <f t="shared" si="76"/>
        <v/>
      </c>
      <c r="Y657" t="str">
        <f t="shared" si="77"/>
        <v/>
      </c>
    </row>
    <row r="658" spans="1:25" x14ac:dyDescent="0.35">
      <c r="A658" t="s">
        <v>180</v>
      </c>
      <c r="B658" t="s">
        <v>217</v>
      </c>
      <c r="C658" t="s">
        <v>930</v>
      </c>
      <c r="D658" t="s">
        <v>86</v>
      </c>
      <c r="E658" t="s">
        <v>86</v>
      </c>
      <c r="F658">
        <v>1555</v>
      </c>
      <c r="G658" s="145">
        <v>3.9E-2</v>
      </c>
      <c r="H658">
        <v>3.9</v>
      </c>
      <c r="K658" t="s">
        <v>180</v>
      </c>
      <c r="L658" t="s">
        <v>217</v>
      </c>
      <c r="M658" t="s">
        <v>930</v>
      </c>
      <c r="N658" t="s">
        <v>86</v>
      </c>
      <c r="O658">
        <v>1555</v>
      </c>
      <c r="P658" s="150">
        <v>3.9E-2</v>
      </c>
      <c r="Q658">
        <v>3.9</v>
      </c>
      <c r="S658" t="str">
        <f t="shared" si="71"/>
        <v/>
      </c>
      <c r="T658" t="str">
        <f t="shared" si="72"/>
        <v/>
      </c>
      <c r="U658" t="str">
        <f t="shared" si="73"/>
        <v/>
      </c>
      <c r="V658" t="str">
        <f t="shared" si="74"/>
        <v/>
      </c>
      <c r="W658" t="str">
        <f t="shared" si="75"/>
        <v/>
      </c>
      <c r="X658" t="str">
        <f t="shared" si="76"/>
        <v/>
      </c>
      <c r="Y658" t="str">
        <f t="shared" si="77"/>
        <v/>
      </c>
    </row>
    <row r="659" spans="1:25" x14ac:dyDescent="0.35">
      <c r="A659" t="s">
        <v>180</v>
      </c>
      <c r="B659" t="s">
        <v>274</v>
      </c>
      <c r="C659" t="s">
        <v>931</v>
      </c>
      <c r="F659">
        <v>2260</v>
      </c>
      <c r="G659" s="145">
        <v>5.3699999999999998E-2</v>
      </c>
      <c r="H659">
        <v>5.37</v>
      </c>
      <c r="K659" t="s">
        <v>180</v>
      </c>
      <c r="L659" t="s">
        <v>274</v>
      </c>
      <c r="M659" t="s">
        <v>931</v>
      </c>
      <c r="O659">
        <v>2260</v>
      </c>
      <c r="P659" s="150">
        <v>5.3699999999999998E-2</v>
      </c>
      <c r="Q659">
        <v>5.37</v>
      </c>
      <c r="S659" t="str">
        <f t="shared" si="71"/>
        <v/>
      </c>
      <c r="T659" t="str">
        <f t="shared" si="72"/>
        <v/>
      </c>
      <c r="U659" t="str">
        <f t="shared" si="73"/>
        <v/>
      </c>
      <c r="V659" t="str">
        <f t="shared" si="74"/>
        <v/>
      </c>
      <c r="W659" t="str">
        <f t="shared" si="75"/>
        <v/>
      </c>
      <c r="X659" t="str">
        <f t="shared" si="76"/>
        <v/>
      </c>
      <c r="Y659" t="str">
        <f t="shared" si="77"/>
        <v/>
      </c>
    </row>
    <row r="660" spans="1:25" x14ac:dyDescent="0.35">
      <c r="A660" t="s">
        <v>175</v>
      </c>
      <c r="B660" t="s">
        <v>295</v>
      </c>
      <c r="C660" t="s">
        <v>932</v>
      </c>
      <c r="D660" t="s">
        <v>103</v>
      </c>
      <c r="E660" t="s">
        <v>138</v>
      </c>
      <c r="F660">
        <v>73102</v>
      </c>
      <c r="G660" s="145">
        <v>0.16239999999999999</v>
      </c>
      <c r="H660">
        <v>16.239999999999998</v>
      </c>
      <c r="I660" t="s">
        <v>187</v>
      </c>
      <c r="K660" t="s">
        <v>175</v>
      </c>
      <c r="L660" t="s">
        <v>295</v>
      </c>
      <c r="M660" t="s">
        <v>932</v>
      </c>
      <c r="N660" t="s">
        <v>103</v>
      </c>
      <c r="O660">
        <v>73102</v>
      </c>
      <c r="P660" s="150">
        <v>0.16239999999999999</v>
      </c>
      <c r="Q660">
        <v>16.239999999999998</v>
      </c>
      <c r="S660" t="str">
        <f t="shared" si="71"/>
        <v/>
      </c>
      <c r="T660" t="str">
        <f t="shared" si="72"/>
        <v/>
      </c>
      <c r="U660" t="str">
        <f t="shared" si="73"/>
        <v/>
      </c>
      <c r="V660" t="str">
        <f t="shared" si="74"/>
        <v/>
      </c>
      <c r="W660" t="str">
        <f t="shared" si="75"/>
        <v/>
      </c>
      <c r="X660" t="str">
        <f t="shared" si="76"/>
        <v/>
      </c>
      <c r="Y660" t="str">
        <f t="shared" si="77"/>
        <v/>
      </c>
    </row>
    <row r="661" spans="1:25" x14ac:dyDescent="0.35">
      <c r="A661" t="s">
        <v>180</v>
      </c>
      <c r="B661" t="s">
        <v>334</v>
      </c>
      <c r="C661" t="s">
        <v>933</v>
      </c>
      <c r="D661" t="s">
        <v>103</v>
      </c>
      <c r="E661" t="s">
        <v>138</v>
      </c>
      <c r="F661">
        <v>3414</v>
      </c>
      <c r="G661" s="145">
        <v>9.5799999999999996E-2</v>
      </c>
      <c r="H661">
        <v>9.58</v>
      </c>
      <c r="K661" t="s">
        <v>180</v>
      </c>
      <c r="L661" t="s">
        <v>334</v>
      </c>
      <c r="M661" t="s">
        <v>933</v>
      </c>
      <c r="N661" t="s">
        <v>103</v>
      </c>
      <c r="O661">
        <v>3414</v>
      </c>
      <c r="P661" s="150">
        <v>9.5799999999999996E-2</v>
      </c>
      <c r="Q661">
        <v>9.58</v>
      </c>
      <c r="S661" t="str">
        <f t="shared" si="71"/>
        <v/>
      </c>
      <c r="T661" t="str">
        <f t="shared" si="72"/>
        <v/>
      </c>
      <c r="U661" t="str">
        <f t="shared" si="73"/>
        <v/>
      </c>
      <c r="V661" t="str">
        <f t="shared" si="74"/>
        <v/>
      </c>
      <c r="W661" t="str">
        <f t="shared" si="75"/>
        <v/>
      </c>
      <c r="X661" t="str">
        <f t="shared" si="76"/>
        <v/>
      </c>
      <c r="Y661" t="str">
        <f t="shared" si="77"/>
        <v/>
      </c>
    </row>
    <row r="662" spans="1:25" x14ac:dyDescent="0.35">
      <c r="A662" t="s">
        <v>175</v>
      </c>
      <c r="B662" t="s">
        <v>214</v>
      </c>
      <c r="C662" t="s">
        <v>934</v>
      </c>
      <c r="D662" t="s">
        <v>103</v>
      </c>
      <c r="E662" t="s">
        <v>138</v>
      </c>
      <c r="F662">
        <v>874</v>
      </c>
      <c r="G662" s="145">
        <v>2E-3</v>
      </c>
      <c r="H662">
        <v>0.2</v>
      </c>
      <c r="K662" t="s">
        <v>175</v>
      </c>
      <c r="L662" t="s">
        <v>214</v>
      </c>
      <c r="M662" t="s">
        <v>934</v>
      </c>
      <c r="N662" t="s">
        <v>103</v>
      </c>
      <c r="O662">
        <v>874</v>
      </c>
      <c r="P662" s="150">
        <v>2E-3</v>
      </c>
      <c r="Q662">
        <v>0.2</v>
      </c>
      <c r="S662" t="str">
        <f t="shared" si="71"/>
        <v/>
      </c>
      <c r="T662" t="str">
        <f t="shared" si="72"/>
        <v/>
      </c>
      <c r="U662" t="str">
        <f t="shared" si="73"/>
        <v/>
      </c>
      <c r="V662" t="str">
        <f t="shared" si="74"/>
        <v/>
      </c>
      <c r="W662" t="str">
        <f t="shared" si="75"/>
        <v/>
      </c>
      <c r="X662" t="str">
        <f t="shared" si="76"/>
        <v/>
      </c>
      <c r="Y662" t="str">
        <f t="shared" si="77"/>
        <v/>
      </c>
    </row>
    <row r="663" spans="1:25" x14ac:dyDescent="0.35">
      <c r="A663" t="s">
        <v>180</v>
      </c>
      <c r="B663" t="s">
        <v>202</v>
      </c>
      <c r="C663" t="s">
        <v>935</v>
      </c>
      <c r="D663" t="s">
        <v>103</v>
      </c>
      <c r="E663" t="s">
        <v>138</v>
      </c>
      <c r="F663">
        <v>17599</v>
      </c>
      <c r="G663" s="145">
        <v>0.40060000000000001</v>
      </c>
      <c r="H663">
        <v>40.06</v>
      </c>
      <c r="I663" t="s">
        <v>187</v>
      </c>
      <c r="K663" t="s">
        <v>180</v>
      </c>
      <c r="L663" t="s">
        <v>202</v>
      </c>
      <c r="M663" t="s">
        <v>935</v>
      </c>
      <c r="N663" t="s">
        <v>103</v>
      </c>
      <c r="O663">
        <v>17599</v>
      </c>
      <c r="P663" s="150">
        <v>0.40060000000000001</v>
      </c>
      <c r="Q663">
        <v>40.06</v>
      </c>
      <c r="S663" t="str">
        <f t="shared" si="71"/>
        <v/>
      </c>
      <c r="T663" t="str">
        <f t="shared" si="72"/>
        <v/>
      </c>
      <c r="U663" t="str">
        <f t="shared" si="73"/>
        <v/>
      </c>
      <c r="V663" t="str">
        <f t="shared" si="74"/>
        <v/>
      </c>
      <c r="W663" t="str">
        <f t="shared" si="75"/>
        <v/>
      </c>
      <c r="X663" t="str">
        <f t="shared" si="76"/>
        <v/>
      </c>
      <c r="Y663" t="str">
        <f t="shared" si="77"/>
        <v/>
      </c>
    </row>
    <row r="664" spans="1:25" x14ac:dyDescent="0.35">
      <c r="A664" t="s">
        <v>180</v>
      </c>
      <c r="B664" t="s">
        <v>515</v>
      </c>
      <c r="C664" t="s">
        <v>936</v>
      </c>
      <c r="D664" t="s">
        <v>86</v>
      </c>
      <c r="E664" t="s">
        <v>86</v>
      </c>
      <c r="F664">
        <v>1310</v>
      </c>
      <c r="G664" s="145">
        <v>3.3399999999999999E-2</v>
      </c>
      <c r="H664">
        <v>3.34</v>
      </c>
      <c r="K664" t="s">
        <v>180</v>
      </c>
      <c r="L664" t="s">
        <v>515</v>
      </c>
      <c r="M664" t="s">
        <v>936</v>
      </c>
      <c r="N664" t="s">
        <v>86</v>
      </c>
      <c r="O664">
        <v>1310</v>
      </c>
      <c r="P664" s="150">
        <v>3.3399999999999999E-2</v>
      </c>
      <c r="Q664">
        <v>3.34</v>
      </c>
      <c r="S664" t="str">
        <f t="shared" si="71"/>
        <v/>
      </c>
      <c r="T664" t="str">
        <f t="shared" si="72"/>
        <v/>
      </c>
      <c r="U664" t="str">
        <f t="shared" si="73"/>
        <v/>
      </c>
      <c r="V664" t="str">
        <f t="shared" si="74"/>
        <v/>
      </c>
      <c r="W664" t="str">
        <f t="shared" si="75"/>
        <v/>
      </c>
      <c r="X664" t="str">
        <f t="shared" si="76"/>
        <v/>
      </c>
      <c r="Y664" t="str">
        <f t="shared" si="77"/>
        <v/>
      </c>
    </row>
    <row r="665" spans="1:25" x14ac:dyDescent="0.35">
      <c r="A665" t="s">
        <v>180</v>
      </c>
      <c r="B665" t="s">
        <v>346</v>
      </c>
      <c r="C665" t="s">
        <v>937</v>
      </c>
      <c r="D665" t="s">
        <v>118</v>
      </c>
      <c r="E665" t="s">
        <v>117</v>
      </c>
      <c r="F665">
        <v>13121</v>
      </c>
      <c r="G665" s="145">
        <v>0.34160000000000001</v>
      </c>
      <c r="H665">
        <v>34.159999999999997</v>
      </c>
      <c r="K665" t="s">
        <v>180</v>
      </c>
      <c r="L665" t="s">
        <v>346</v>
      </c>
      <c r="M665" t="s">
        <v>937</v>
      </c>
      <c r="N665" t="s">
        <v>118</v>
      </c>
      <c r="O665">
        <v>13121</v>
      </c>
      <c r="P665" s="150">
        <v>0.34160000000000001</v>
      </c>
      <c r="Q665">
        <v>34.159999999999997</v>
      </c>
      <c r="S665" t="str">
        <f t="shared" si="71"/>
        <v/>
      </c>
      <c r="T665" t="str">
        <f t="shared" si="72"/>
        <v/>
      </c>
      <c r="U665" t="str">
        <f t="shared" si="73"/>
        <v/>
      </c>
      <c r="V665" t="str">
        <f t="shared" si="74"/>
        <v/>
      </c>
      <c r="W665" t="str">
        <f t="shared" si="75"/>
        <v/>
      </c>
      <c r="X665" t="str">
        <f t="shared" si="76"/>
        <v/>
      </c>
      <c r="Y665" t="str">
        <f t="shared" si="77"/>
        <v/>
      </c>
    </row>
    <row r="666" spans="1:25" x14ac:dyDescent="0.35">
      <c r="A666" t="s">
        <v>175</v>
      </c>
      <c r="B666" t="s">
        <v>176</v>
      </c>
      <c r="C666" t="s">
        <v>938</v>
      </c>
      <c r="D666" t="s">
        <v>112</v>
      </c>
      <c r="E666" t="s">
        <v>111</v>
      </c>
      <c r="F666">
        <v>45</v>
      </c>
      <c r="G666" s="145">
        <v>1E-4</v>
      </c>
      <c r="H666">
        <v>0.01</v>
      </c>
      <c r="K666" t="s">
        <v>175</v>
      </c>
      <c r="L666" t="s">
        <v>176</v>
      </c>
      <c r="M666" t="s">
        <v>938</v>
      </c>
      <c r="N666" t="s">
        <v>112</v>
      </c>
      <c r="O666">
        <v>45</v>
      </c>
      <c r="P666" s="150">
        <v>1E-4</v>
      </c>
      <c r="Q666">
        <v>0.01</v>
      </c>
      <c r="S666" t="str">
        <f t="shared" si="71"/>
        <v/>
      </c>
      <c r="T666" t="str">
        <f t="shared" si="72"/>
        <v/>
      </c>
      <c r="U666" t="str">
        <f t="shared" si="73"/>
        <v/>
      </c>
      <c r="V666" t="str">
        <f t="shared" si="74"/>
        <v/>
      </c>
      <c r="W666" t="str">
        <f t="shared" si="75"/>
        <v/>
      </c>
      <c r="X666" t="str">
        <f t="shared" si="76"/>
        <v/>
      </c>
      <c r="Y666" t="str">
        <f t="shared" si="77"/>
        <v/>
      </c>
    </row>
    <row r="667" spans="1:25" x14ac:dyDescent="0.35">
      <c r="A667" t="s">
        <v>180</v>
      </c>
      <c r="B667" t="s">
        <v>323</v>
      </c>
      <c r="C667" t="s">
        <v>939</v>
      </c>
      <c r="D667" t="s">
        <v>91</v>
      </c>
      <c r="E667" t="s">
        <v>90</v>
      </c>
      <c r="F667">
        <v>8589</v>
      </c>
      <c r="G667" s="145">
        <v>0.2172</v>
      </c>
      <c r="H667">
        <v>21.72</v>
      </c>
      <c r="K667" t="s">
        <v>180</v>
      </c>
      <c r="L667" t="s">
        <v>323</v>
      </c>
      <c r="M667" t="s">
        <v>939</v>
      </c>
      <c r="N667" t="s">
        <v>91</v>
      </c>
      <c r="O667">
        <v>8589</v>
      </c>
      <c r="P667" s="150">
        <v>0.2172</v>
      </c>
      <c r="Q667">
        <v>21.72</v>
      </c>
      <c r="S667" t="str">
        <f t="shared" si="71"/>
        <v/>
      </c>
      <c r="T667" t="str">
        <f t="shared" si="72"/>
        <v/>
      </c>
      <c r="U667" t="str">
        <f t="shared" si="73"/>
        <v/>
      </c>
      <c r="V667" t="str">
        <f t="shared" si="74"/>
        <v/>
      </c>
      <c r="W667" t="str">
        <f t="shared" si="75"/>
        <v/>
      </c>
      <c r="X667" t="str">
        <f t="shared" si="76"/>
        <v/>
      </c>
      <c r="Y667" t="str">
        <f t="shared" si="77"/>
        <v/>
      </c>
    </row>
    <row r="668" spans="1:25" x14ac:dyDescent="0.35">
      <c r="A668" t="s">
        <v>180</v>
      </c>
      <c r="B668" t="s">
        <v>421</v>
      </c>
      <c r="C668" t="s">
        <v>940</v>
      </c>
      <c r="D668" t="s">
        <v>147</v>
      </c>
      <c r="E668" t="s">
        <v>147</v>
      </c>
      <c r="F668">
        <v>1540</v>
      </c>
      <c r="G668" s="145">
        <v>3.9100000000000003E-2</v>
      </c>
      <c r="H668">
        <v>3.91</v>
      </c>
      <c r="K668" t="s">
        <v>180</v>
      </c>
      <c r="L668" t="s">
        <v>421</v>
      </c>
      <c r="M668" t="s">
        <v>940</v>
      </c>
      <c r="N668" t="s">
        <v>147</v>
      </c>
      <c r="O668">
        <v>1540</v>
      </c>
      <c r="P668" s="150">
        <v>3.9100000000000003E-2</v>
      </c>
      <c r="Q668">
        <v>3.91</v>
      </c>
      <c r="S668" t="str">
        <f t="shared" si="71"/>
        <v/>
      </c>
      <c r="T668" t="str">
        <f t="shared" si="72"/>
        <v/>
      </c>
      <c r="U668" t="str">
        <f t="shared" si="73"/>
        <v/>
      </c>
      <c r="V668" t="str">
        <f t="shared" si="74"/>
        <v/>
      </c>
      <c r="W668" t="str">
        <f t="shared" si="75"/>
        <v/>
      </c>
      <c r="X668" t="str">
        <f t="shared" si="76"/>
        <v/>
      </c>
      <c r="Y668" t="str">
        <f t="shared" si="77"/>
        <v/>
      </c>
    </row>
    <row r="669" spans="1:25" x14ac:dyDescent="0.35">
      <c r="A669" t="s">
        <v>175</v>
      </c>
      <c r="B669" t="s">
        <v>210</v>
      </c>
      <c r="C669" t="s">
        <v>941</v>
      </c>
      <c r="D669" t="s">
        <v>147</v>
      </c>
      <c r="E669" t="s">
        <v>147</v>
      </c>
      <c r="F669">
        <v>59</v>
      </c>
      <c r="G669" s="145">
        <v>1E-4</v>
      </c>
      <c r="H669">
        <v>0.01</v>
      </c>
      <c r="K669" t="s">
        <v>175</v>
      </c>
      <c r="L669" t="s">
        <v>210</v>
      </c>
      <c r="M669" t="s">
        <v>941</v>
      </c>
      <c r="N669" t="s">
        <v>147</v>
      </c>
      <c r="O669">
        <v>59</v>
      </c>
      <c r="P669" s="150">
        <v>1E-4</v>
      </c>
      <c r="Q669">
        <v>0.01</v>
      </c>
      <c r="S669" t="str">
        <f t="shared" si="71"/>
        <v/>
      </c>
      <c r="T669" t="str">
        <f t="shared" si="72"/>
        <v/>
      </c>
      <c r="U669" t="str">
        <f t="shared" si="73"/>
        <v/>
      </c>
      <c r="V669" t="str">
        <f t="shared" si="74"/>
        <v/>
      </c>
      <c r="W669" t="str">
        <f t="shared" si="75"/>
        <v/>
      </c>
      <c r="X669" t="str">
        <f t="shared" si="76"/>
        <v/>
      </c>
      <c r="Y669" t="str">
        <f t="shared" si="77"/>
        <v/>
      </c>
    </row>
    <row r="670" spans="1:25" x14ac:dyDescent="0.35">
      <c r="A670" t="s">
        <v>180</v>
      </c>
      <c r="B670" t="s">
        <v>416</v>
      </c>
      <c r="C670" t="s">
        <v>942</v>
      </c>
      <c r="F670">
        <v>167</v>
      </c>
      <c r="G670" s="145">
        <v>4.1999999999999997E-3</v>
      </c>
      <c r="H670">
        <v>0.42</v>
      </c>
      <c r="K670" t="s">
        <v>180</v>
      </c>
      <c r="L670" t="s">
        <v>416</v>
      </c>
      <c r="M670" t="s">
        <v>942</v>
      </c>
      <c r="O670">
        <v>167</v>
      </c>
      <c r="P670" s="150">
        <v>4.1999999999999997E-3</v>
      </c>
      <c r="Q670">
        <v>0.42</v>
      </c>
      <c r="S670" t="str">
        <f t="shared" si="71"/>
        <v/>
      </c>
      <c r="T670" t="str">
        <f t="shared" si="72"/>
        <v/>
      </c>
      <c r="U670" t="str">
        <f t="shared" si="73"/>
        <v/>
      </c>
      <c r="V670" t="str">
        <f t="shared" si="74"/>
        <v/>
      </c>
      <c r="W670" t="str">
        <f t="shared" si="75"/>
        <v/>
      </c>
      <c r="X670" t="str">
        <f t="shared" si="76"/>
        <v/>
      </c>
      <c r="Y670" t="str">
        <f t="shared" si="77"/>
        <v/>
      </c>
    </row>
    <row r="671" spans="1:25" x14ac:dyDescent="0.35">
      <c r="A671" t="s">
        <v>175</v>
      </c>
      <c r="B671" t="s">
        <v>295</v>
      </c>
      <c r="C671" t="s">
        <v>943</v>
      </c>
      <c r="D671" s="148"/>
      <c r="F671">
        <v>36</v>
      </c>
      <c r="G671" s="145">
        <v>1E-4</v>
      </c>
      <c r="H671">
        <v>0.01</v>
      </c>
      <c r="K671" t="s">
        <v>175</v>
      </c>
      <c r="L671" t="s">
        <v>295</v>
      </c>
      <c r="M671" t="s">
        <v>943</v>
      </c>
      <c r="N671" t="s">
        <v>113</v>
      </c>
      <c r="O671">
        <v>36</v>
      </c>
      <c r="P671" s="150">
        <v>1E-4</v>
      </c>
      <c r="Q671">
        <v>0.01</v>
      </c>
      <c r="R671" t="s">
        <v>187</v>
      </c>
      <c r="S671" t="str">
        <f t="shared" si="71"/>
        <v/>
      </c>
      <c r="T671" t="str">
        <f t="shared" si="72"/>
        <v/>
      </c>
      <c r="U671" t="str">
        <f t="shared" si="73"/>
        <v/>
      </c>
      <c r="V671" t="str">
        <f t="shared" si="74"/>
        <v>error</v>
      </c>
      <c r="W671" t="str">
        <f t="shared" si="75"/>
        <v/>
      </c>
      <c r="X671" t="str">
        <f t="shared" si="76"/>
        <v/>
      </c>
      <c r="Y671" t="str">
        <f t="shared" si="77"/>
        <v/>
      </c>
    </row>
    <row r="672" spans="1:25" x14ac:dyDescent="0.35">
      <c r="A672" t="s">
        <v>180</v>
      </c>
      <c r="B672" t="s">
        <v>299</v>
      </c>
      <c r="C672" t="s">
        <v>944</v>
      </c>
      <c r="D672" t="s">
        <v>91</v>
      </c>
      <c r="E672" t="s">
        <v>90</v>
      </c>
      <c r="F672">
        <v>13725</v>
      </c>
      <c r="G672" s="145">
        <v>0.34189999999999998</v>
      </c>
      <c r="H672">
        <v>34.19</v>
      </c>
      <c r="K672" t="s">
        <v>180</v>
      </c>
      <c r="L672" t="s">
        <v>299</v>
      </c>
      <c r="M672" t="s">
        <v>944</v>
      </c>
      <c r="N672" t="s">
        <v>91</v>
      </c>
      <c r="O672">
        <v>13725</v>
      </c>
      <c r="P672" s="150">
        <v>0.34189999999999998</v>
      </c>
      <c r="Q672">
        <v>34.19</v>
      </c>
      <c r="R672" t="s">
        <v>187</v>
      </c>
      <c r="S672" t="str">
        <f t="shared" si="71"/>
        <v/>
      </c>
      <c r="T672" t="str">
        <f t="shared" si="72"/>
        <v/>
      </c>
      <c r="U672" t="str">
        <f t="shared" si="73"/>
        <v/>
      </c>
      <c r="V672" t="str">
        <f t="shared" si="74"/>
        <v/>
      </c>
      <c r="W672" t="str">
        <f t="shared" si="75"/>
        <v/>
      </c>
      <c r="X672" t="str">
        <f t="shared" si="76"/>
        <v/>
      </c>
      <c r="Y672" t="str">
        <f t="shared" si="77"/>
        <v/>
      </c>
    </row>
    <row r="673" spans="1:25" x14ac:dyDescent="0.35">
      <c r="A673" t="s">
        <v>180</v>
      </c>
      <c r="B673" t="s">
        <v>508</v>
      </c>
      <c r="C673" t="s">
        <v>945</v>
      </c>
      <c r="D673" t="s">
        <v>91</v>
      </c>
      <c r="E673" t="s">
        <v>90</v>
      </c>
      <c r="F673">
        <v>25725</v>
      </c>
      <c r="G673" s="145">
        <v>0.50290000000000001</v>
      </c>
      <c r="H673">
        <v>50.29</v>
      </c>
      <c r="I673" t="s">
        <v>187</v>
      </c>
      <c r="K673" t="s">
        <v>180</v>
      </c>
      <c r="L673" t="s">
        <v>508</v>
      </c>
      <c r="M673" t="s">
        <v>945</v>
      </c>
      <c r="N673" t="s">
        <v>91</v>
      </c>
      <c r="O673">
        <v>25725</v>
      </c>
      <c r="P673" s="150">
        <v>0.50290000000000001</v>
      </c>
      <c r="Q673">
        <v>50.29</v>
      </c>
      <c r="S673" t="str">
        <f t="shared" si="71"/>
        <v/>
      </c>
      <c r="T673" t="str">
        <f t="shared" si="72"/>
        <v/>
      </c>
      <c r="U673" t="str">
        <f t="shared" si="73"/>
        <v/>
      </c>
      <c r="V673" t="str">
        <f t="shared" si="74"/>
        <v/>
      </c>
      <c r="W673" t="str">
        <f t="shared" si="75"/>
        <v/>
      </c>
      <c r="X673" t="str">
        <f t="shared" si="76"/>
        <v/>
      </c>
      <c r="Y673" t="str">
        <f t="shared" si="77"/>
        <v/>
      </c>
    </row>
    <row r="674" spans="1:25" x14ac:dyDescent="0.35">
      <c r="A674" t="s">
        <v>180</v>
      </c>
      <c r="B674" t="s">
        <v>416</v>
      </c>
      <c r="C674" t="s">
        <v>946</v>
      </c>
      <c r="D674" t="s">
        <v>91</v>
      </c>
      <c r="E674" t="s">
        <v>90</v>
      </c>
      <c r="F674">
        <v>19991</v>
      </c>
      <c r="G674" s="145">
        <v>0.50149999999999995</v>
      </c>
      <c r="H674">
        <v>50.15</v>
      </c>
      <c r="I674" t="s">
        <v>187</v>
      </c>
      <c r="K674" t="s">
        <v>180</v>
      </c>
      <c r="L674" t="s">
        <v>416</v>
      </c>
      <c r="M674" t="s">
        <v>946</v>
      </c>
      <c r="N674" t="s">
        <v>91</v>
      </c>
      <c r="O674">
        <v>19991</v>
      </c>
      <c r="P674" s="150">
        <v>0.50149999999999995</v>
      </c>
      <c r="Q674">
        <v>50.15</v>
      </c>
      <c r="S674" t="str">
        <f t="shared" si="71"/>
        <v/>
      </c>
      <c r="T674" t="str">
        <f t="shared" si="72"/>
        <v/>
      </c>
      <c r="U674" t="str">
        <f t="shared" si="73"/>
        <v/>
      </c>
      <c r="V674" t="str">
        <f t="shared" si="74"/>
        <v/>
      </c>
      <c r="W674" t="str">
        <f t="shared" si="75"/>
        <v/>
      </c>
      <c r="X674" t="str">
        <f t="shared" si="76"/>
        <v/>
      </c>
      <c r="Y674" t="str">
        <f t="shared" si="77"/>
        <v/>
      </c>
    </row>
    <row r="675" spans="1:25" x14ac:dyDescent="0.35">
      <c r="A675" t="s">
        <v>180</v>
      </c>
      <c r="B675" t="s">
        <v>543</v>
      </c>
      <c r="C675" t="s">
        <v>947</v>
      </c>
      <c r="D675" t="s">
        <v>86</v>
      </c>
      <c r="E675" t="s">
        <v>86</v>
      </c>
      <c r="F675">
        <v>1079</v>
      </c>
      <c r="G675" s="145">
        <v>2.8899999999999999E-2</v>
      </c>
      <c r="H675">
        <v>2.89</v>
      </c>
      <c r="K675" t="s">
        <v>180</v>
      </c>
      <c r="L675" t="s">
        <v>543</v>
      </c>
      <c r="M675" t="s">
        <v>947</v>
      </c>
      <c r="N675" t="s">
        <v>86</v>
      </c>
      <c r="O675">
        <v>1079</v>
      </c>
      <c r="P675" s="150">
        <v>2.8899999999999999E-2</v>
      </c>
      <c r="Q675">
        <v>2.89</v>
      </c>
      <c r="S675" t="str">
        <f t="shared" si="71"/>
        <v/>
      </c>
      <c r="T675" t="str">
        <f t="shared" si="72"/>
        <v/>
      </c>
      <c r="U675" t="str">
        <f t="shared" si="73"/>
        <v/>
      </c>
      <c r="V675" t="str">
        <f t="shared" si="74"/>
        <v/>
      </c>
      <c r="W675" t="str">
        <f t="shared" si="75"/>
        <v/>
      </c>
      <c r="X675" t="str">
        <f t="shared" si="76"/>
        <v/>
      </c>
      <c r="Y675" t="str">
        <f t="shared" si="77"/>
        <v/>
      </c>
    </row>
    <row r="676" spans="1:25" x14ac:dyDescent="0.35">
      <c r="A676" t="s">
        <v>175</v>
      </c>
      <c r="B676" t="s">
        <v>210</v>
      </c>
      <c r="C676" t="s">
        <v>948</v>
      </c>
      <c r="D676" t="s">
        <v>118</v>
      </c>
      <c r="E676" t="s">
        <v>117</v>
      </c>
      <c r="F676">
        <v>124909</v>
      </c>
      <c r="G676" s="145">
        <v>0.2858</v>
      </c>
      <c r="H676">
        <v>28.58</v>
      </c>
      <c r="I676" t="s">
        <v>187</v>
      </c>
      <c r="K676" t="s">
        <v>175</v>
      </c>
      <c r="L676" t="s">
        <v>210</v>
      </c>
      <c r="M676" t="s">
        <v>948</v>
      </c>
      <c r="N676" t="s">
        <v>118</v>
      </c>
      <c r="O676">
        <v>124909</v>
      </c>
      <c r="P676" s="150">
        <v>0.2858</v>
      </c>
      <c r="Q676">
        <v>28.58</v>
      </c>
      <c r="R676" t="s">
        <v>187</v>
      </c>
      <c r="S676" t="str">
        <f t="shared" si="71"/>
        <v/>
      </c>
      <c r="T676" t="str">
        <f t="shared" si="72"/>
        <v/>
      </c>
      <c r="U676" t="str">
        <f t="shared" si="73"/>
        <v/>
      </c>
      <c r="V676" t="str">
        <f t="shared" si="74"/>
        <v/>
      </c>
      <c r="W676" t="str">
        <f t="shared" si="75"/>
        <v/>
      </c>
      <c r="X676" t="str">
        <f t="shared" si="76"/>
        <v/>
      </c>
      <c r="Y676" t="str">
        <f t="shared" si="77"/>
        <v/>
      </c>
    </row>
    <row r="677" spans="1:25" x14ac:dyDescent="0.35">
      <c r="A677" t="s">
        <v>175</v>
      </c>
      <c r="B677" t="s">
        <v>176</v>
      </c>
      <c r="C677" t="s">
        <v>949</v>
      </c>
      <c r="D677" t="s">
        <v>128</v>
      </c>
      <c r="E677" t="s">
        <v>127</v>
      </c>
      <c r="F677">
        <v>8768</v>
      </c>
      <c r="G677" s="145">
        <v>1.89E-2</v>
      </c>
      <c r="H677">
        <v>1.89</v>
      </c>
      <c r="K677" t="s">
        <v>175</v>
      </c>
      <c r="L677" t="s">
        <v>176</v>
      </c>
      <c r="M677" t="s">
        <v>949</v>
      </c>
      <c r="N677" t="s">
        <v>128</v>
      </c>
      <c r="O677">
        <v>8768</v>
      </c>
      <c r="P677" s="150">
        <v>1.89E-2</v>
      </c>
      <c r="Q677">
        <v>1.89</v>
      </c>
      <c r="S677" t="str">
        <f t="shared" si="71"/>
        <v/>
      </c>
      <c r="T677" t="str">
        <f t="shared" si="72"/>
        <v/>
      </c>
      <c r="U677" t="str">
        <f t="shared" si="73"/>
        <v/>
      </c>
      <c r="V677" t="str">
        <f t="shared" si="74"/>
        <v/>
      </c>
      <c r="W677" t="str">
        <f t="shared" si="75"/>
        <v/>
      </c>
      <c r="X677" t="str">
        <f t="shared" si="76"/>
        <v/>
      </c>
      <c r="Y677" t="str">
        <f t="shared" si="77"/>
        <v/>
      </c>
    </row>
    <row r="678" spans="1:25" x14ac:dyDescent="0.35">
      <c r="A678" t="s">
        <v>180</v>
      </c>
      <c r="B678" t="s">
        <v>313</v>
      </c>
      <c r="C678" t="s">
        <v>950</v>
      </c>
      <c r="D678" t="s">
        <v>147</v>
      </c>
      <c r="E678" t="s">
        <v>147</v>
      </c>
      <c r="F678">
        <v>238</v>
      </c>
      <c r="G678" s="145">
        <v>5.7999999999999996E-3</v>
      </c>
      <c r="H678">
        <v>0.57999999999999996</v>
      </c>
      <c r="K678" t="s">
        <v>180</v>
      </c>
      <c r="L678" t="s">
        <v>313</v>
      </c>
      <c r="M678" t="s">
        <v>950</v>
      </c>
      <c r="N678" t="s">
        <v>147</v>
      </c>
      <c r="O678">
        <v>238</v>
      </c>
      <c r="P678" s="150">
        <v>5.7999999999999996E-3</v>
      </c>
      <c r="Q678">
        <v>0.57999999999999996</v>
      </c>
      <c r="S678" t="str">
        <f t="shared" si="71"/>
        <v/>
      </c>
      <c r="T678" t="str">
        <f t="shared" si="72"/>
        <v/>
      </c>
      <c r="U678" t="str">
        <f t="shared" si="73"/>
        <v/>
      </c>
      <c r="V678" t="str">
        <f t="shared" si="74"/>
        <v/>
      </c>
      <c r="W678" t="str">
        <f t="shared" si="75"/>
        <v/>
      </c>
      <c r="X678" t="str">
        <f t="shared" si="76"/>
        <v/>
      </c>
      <c r="Y678" t="str">
        <f t="shared" si="77"/>
        <v/>
      </c>
    </row>
    <row r="679" spans="1:25" x14ac:dyDescent="0.35">
      <c r="A679" t="s">
        <v>180</v>
      </c>
      <c r="B679" t="s">
        <v>527</v>
      </c>
      <c r="C679" t="s">
        <v>951</v>
      </c>
      <c r="D679" t="s">
        <v>118</v>
      </c>
      <c r="E679" t="s">
        <v>117</v>
      </c>
      <c r="F679">
        <v>20629</v>
      </c>
      <c r="G679" s="145">
        <v>0.51139999999999997</v>
      </c>
      <c r="H679">
        <v>51.14</v>
      </c>
      <c r="I679" t="s">
        <v>187</v>
      </c>
      <c r="K679" t="s">
        <v>180</v>
      </c>
      <c r="L679" t="s">
        <v>527</v>
      </c>
      <c r="M679" t="s">
        <v>951</v>
      </c>
      <c r="N679" t="s">
        <v>118</v>
      </c>
      <c r="O679">
        <v>20629</v>
      </c>
      <c r="P679" s="150">
        <v>0.51139999999999997</v>
      </c>
      <c r="Q679">
        <v>51.14</v>
      </c>
      <c r="S679" t="str">
        <f t="shared" si="71"/>
        <v/>
      </c>
      <c r="T679" t="str">
        <f t="shared" si="72"/>
        <v/>
      </c>
      <c r="U679" t="str">
        <f t="shared" si="73"/>
        <v/>
      </c>
      <c r="V679" t="str">
        <f t="shared" si="74"/>
        <v/>
      </c>
      <c r="W679" t="str">
        <f t="shared" si="75"/>
        <v/>
      </c>
      <c r="X679" t="str">
        <f t="shared" si="76"/>
        <v/>
      </c>
      <c r="Y679" t="str">
        <f t="shared" si="77"/>
        <v/>
      </c>
    </row>
    <row r="680" spans="1:25" x14ac:dyDescent="0.35">
      <c r="A680" t="s">
        <v>180</v>
      </c>
      <c r="B680" t="s">
        <v>219</v>
      </c>
      <c r="C680" t="s">
        <v>952</v>
      </c>
      <c r="D680" t="s">
        <v>128</v>
      </c>
      <c r="E680" t="s">
        <v>127</v>
      </c>
      <c r="F680">
        <v>2011</v>
      </c>
      <c r="G680" s="145">
        <v>4.0599999999999997E-2</v>
      </c>
      <c r="H680">
        <v>4.0599999999999996</v>
      </c>
      <c r="K680" t="s">
        <v>180</v>
      </c>
      <c r="L680" t="s">
        <v>219</v>
      </c>
      <c r="M680" t="s">
        <v>952</v>
      </c>
      <c r="N680" t="s">
        <v>128</v>
      </c>
      <c r="O680">
        <v>2011</v>
      </c>
      <c r="P680" s="150">
        <v>4.0599999999999997E-2</v>
      </c>
      <c r="Q680">
        <v>4.0599999999999996</v>
      </c>
      <c r="S680" t="str">
        <f t="shared" si="71"/>
        <v/>
      </c>
      <c r="T680" t="str">
        <f t="shared" si="72"/>
        <v/>
      </c>
      <c r="U680" t="str">
        <f t="shared" si="73"/>
        <v/>
      </c>
      <c r="V680" t="str">
        <f t="shared" si="74"/>
        <v/>
      </c>
      <c r="W680" t="str">
        <f t="shared" si="75"/>
        <v/>
      </c>
      <c r="X680" t="str">
        <f t="shared" si="76"/>
        <v/>
      </c>
      <c r="Y680" t="str">
        <f t="shared" si="77"/>
        <v/>
      </c>
    </row>
    <row r="681" spans="1:25" x14ac:dyDescent="0.35">
      <c r="A681" t="s">
        <v>180</v>
      </c>
      <c r="B681" t="s">
        <v>240</v>
      </c>
      <c r="C681" t="s">
        <v>953</v>
      </c>
      <c r="D681" t="s">
        <v>128</v>
      </c>
      <c r="E681" t="s">
        <v>127</v>
      </c>
      <c r="F681">
        <v>998</v>
      </c>
      <c r="G681" s="145">
        <v>2.06E-2</v>
      </c>
      <c r="H681">
        <v>2.06</v>
      </c>
      <c r="K681" t="s">
        <v>180</v>
      </c>
      <c r="L681" t="s">
        <v>240</v>
      </c>
      <c r="M681" t="s">
        <v>953</v>
      </c>
      <c r="N681" t="s">
        <v>128</v>
      </c>
      <c r="O681">
        <v>998</v>
      </c>
      <c r="P681" s="150">
        <v>2.06E-2</v>
      </c>
      <c r="Q681">
        <v>2.06</v>
      </c>
      <c r="S681" t="str">
        <f t="shared" si="71"/>
        <v/>
      </c>
      <c r="T681" t="str">
        <f t="shared" si="72"/>
        <v/>
      </c>
      <c r="U681" t="str">
        <f t="shared" si="73"/>
        <v/>
      </c>
      <c r="V681" t="str">
        <f t="shared" si="74"/>
        <v/>
      </c>
      <c r="W681" t="str">
        <f t="shared" si="75"/>
        <v/>
      </c>
      <c r="X681" t="str">
        <f t="shared" si="76"/>
        <v/>
      </c>
      <c r="Y681" t="str">
        <f t="shared" si="77"/>
        <v/>
      </c>
    </row>
    <row r="682" spans="1:25" x14ac:dyDescent="0.35">
      <c r="A682" t="s">
        <v>180</v>
      </c>
      <c r="B682" t="s">
        <v>483</v>
      </c>
      <c r="C682" t="s">
        <v>954</v>
      </c>
      <c r="D682" t="s">
        <v>91</v>
      </c>
      <c r="E682" t="s">
        <v>90</v>
      </c>
      <c r="F682">
        <v>15166</v>
      </c>
      <c r="G682" s="145">
        <v>0.4042</v>
      </c>
      <c r="H682">
        <v>40.42</v>
      </c>
      <c r="K682" t="s">
        <v>180</v>
      </c>
      <c r="L682" t="s">
        <v>483</v>
      </c>
      <c r="M682" t="s">
        <v>954</v>
      </c>
      <c r="N682" t="s">
        <v>91</v>
      </c>
      <c r="O682">
        <v>15166</v>
      </c>
      <c r="P682" s="150">
        <v>0.4042</v>
      </c>
      <c r="Q682">
        <v>40.42</v>
      </c>
      <c r="S682" t="str">
        <f t="shared" si="71"/>
        <v/>
      </c>
      <c r="T682" t="str">
        <f t="shared" si="72"/>
        <v/>
      </c>
      <c r="U682" t="str">
        <f t="shared" si="73"/>
        <v/>
      </c>
      <c r="V682" t="str">
        <f t="shared" si="74"/>
        <v/>
      </c>
      <c r="W682" t="str">
        <f t="shared" si="75"/>
        <v/>
      </c>
      <c r="X682" t="str">
        <f t="shared" si="76"/>
        <v/>
      </c>
      <c r="Y682" t="str">
        <f t="shared" si="77"/>
        <v/>
      </c>
    </row>
    <row r="683" spans="1:25" x14ac:dyDescent="0.35">
      <c r="A683" t="s">
        <v>175</v>
      </c>
      <c r="B683" t="s">
        <v>227</v>
      </c>
      <c r="C683" t="s">
        <v>955</v>
      </c>
      <c r="D683" t="s">
        <v>103</v>
      </c>
      <c r="E683" t="s">
        <v>138</v>
      </c>
      <c r="F683">
        <v>450</v>
      </c>
      <c r="G683" s="145">
        <v>1E-3</v>
      </c>
      <c r="H683">
        <v>0.1</v>
      </c>
      <c r="K683" t="s">
        <v>175</v>
      </c>
      <c r="L683" t="s">
        <v>227</v>
      </c>
      <c r="M683" t="s">
        <v>955</v>
      </c>
      <c r="N683" t="s">
        <v>103</v>
      </c>
      <c r="O683">
        <v>450</v>
      </c>
      <c r="P683" s="150">
        <v>1E-3</v>
      </c>
      <c r="Q683">
        <v>0.1</v>
      </c>
      <c r="S683" t="str">
        <f t="shared" si="71"/>
        <v/>
      </c>
      <c r="T683" t="str">
        <f t="shared" si="72"/>
        <v/>
      </c>
      <c r="U683" t="str">
        <f t="shared" si="73"/>
        <v/>
      </c>
      <c r="V683" t="str">
        <f t="shared" si="74"/>
        <v/>
      </c>
      <c r="W683" t="str">
        <f t="shared" si="75"/>
        <v/>
      </c>
      <c r="X683" t="str">
        <f t="shared" si="76"/>
        <v/>
      </c>
      <c r="Y683" t="str">
        <f t="shared" si="77"/>
        <v/>
      </c>
    </row>
    <row r="684" spans="1:25" x14ac:dyDescent="0.35">
      <c r="A684" t="s">
        <v>175</v>
      </c>
      <c r="B684" t="s">
        <v>212</v>
      </c>
      <c r="C684" t="s">
        <v>956</v>
      </c>
      <c r="D684" t="s">
        <v>112</v>
      </c>
      <c r="E684" t="s">
        <v>111</v>
      </c>
      <c r="F684">
        <v>103</v>
      </c>
      <c r="G684" s="145">
        <v>2.0000000000000001E-4</v>
      </c>
      <c r="H684">
        <v>0.02</v>
      </c>
      <c r="K684" t="s">
        <v>175</v>
      </c>
      <c r="L684" t="s">
        <v>212</v>
      </c>
      <c r="M684" t="s">
        <v>956</v>
      </c>
      <c r="N684" t="s">
        <v>112</v>
      </c>
      <c r="O684">
        <v>103</v>
      </c>
      <c r="P684" s="150">
        <v>2.0000000000000001E-4</v>
      </c>
      <c r="Q684">
        <v>0.02</v>
      </c>
      <c r="S684" t="str">
        <f t="shared" si="71"/>
        <v/>
      </c>
      <c r="T684" t="str">
        <f t="shared" si="72"/>
        <v/>
      </c>
      <c r="U684" t="str">
        <f t="shared" si="73"/>
        <v/>
      </c>
      <c r="V684" t="str">
        <f t="shared" si="74"/>
        <v/>
      </c>
      <c r="W684" t="str">
        <f t="shared" si="75"/>
        <v/>
      </c>
      <c r="X684" t="str">
        <f t="shared" si="76"/>
        <v/>
      </c>
      <c r="Y684" t="str">
        <f t="shared" si="77"/>
        <v/>
      </c>
    </row>
    <row r="685" spans="1:25" x14ac:dyDescent="0.35">
      <c r="A685" t="s">
        <v>180</v>
      </c>
      <c r="B685" t="s">
        <v>375</v>
      </c>
      <c r="C685" t="s">
        <v>957</v>
      </c>
      <c r="D685" t="s">
        <v>112</v>
      </c>
      <c r="E685" t="s">
        <v>111</v>
      </c>
      <c r="F685">
        <v>410</v>
      </c>
      <c r="G685" s="145">
        <v>1.01E-2</v>
      </c>
      <c r="H685">
        <v>1.01</v>
      </c>
      <c r="K685" t="s">
        <v>180</v>
      </c>
      <c r="L685" t="s">
        <v>375</v>
      </c>
      <c r="M685" t="s">
        <v>957</v>
      </c>
      <c r="N685" t="s">
        <v>112</v>
      </c>
      <c r="O685">
        <v>410</v>
      </c>
      <c r="P685" s="150">
        <v>1.01E-2</v>
      </c>
      <c r="Q685">
        <v>1.01</v>
      </c>
      <c r="S685" t="str">
        <f t="shared" si="71"/>
        <v/>
      </c>
      <c r="T685" t="str">
        <f t="shared" si="72"/>
        <v/>
      </c>
      <c r="U685" t="str">
        <f t="shared" si="73"/>
        <v/>
      </c>
      <c r="V685" t="str">
        <f t="shared" si="74"/>
        <v/>
      </c>
      <c r="W685" t="str">
        <f t="shared" si="75"/>
        <v/>
      </c>
      <c r="X685" t="str">
        <f t="shared" si="76"/>
        <v/>
      </c>
      <c r="Y685" t="str">
        <f t="shared" si="77"/>
        <v/>
      </c>
    </row>
    <row r="686" spans="1:25" x14ac:dyDescent="0.35">
      <c r="A686" t="s">
        <v>175</v>
      </c>
      <c r="B686" t="s">
        <v>183</v>
      </c>
      <c r="C686" t="s">
        <v>958</v>
      </c>
      <c r="D686" t="s">
        <v>143</v>
      </c>
      <c r="E686" t="s">
        <v>142</v>
      </c>
      <c r="F686">
        <v>43</v>
      </c>
      <c r="G686" s="145">
        <v>1E-4</v>
      </c>
      <c r="H686">
        <v>0.01</v>
      </c>
      <c r="K686" t="s">
        <v>175</v>
      </c>
      <c r="L686" t="s">
        <v>183</v>
      </c>
      <c r="M686" t="s">
        <v>958</v>
      </c>
      <c r="N686" t="s">
        <v>143</v>
      </c>
      <c r="O686">
        <v>43</v>
      </c>
      <c r="P686" s="150">
        <v>1E-4</v>
      </c>
      <c r="Q686">
        <v>0.01</v>
      </c>
      <c r="R686" t="s">
        <v>187</v>
      </c>
      <c r="S686" t="str">
        <f t="shared" si="71"/>
        <v/>
      </c>
      <c r="T686" t="str">
        <f t="shared" si="72"/>
        <v/>
      </c>
      <c r="U686" t="str">
        <f t="shared" si="73"/>
        <v/>
      </c>
      <c r="V686" t="str">
        <f t="shared" si="74"/>
        <v/>
      </c>
      <c r="W686" t="str">
        <f t="shared" si="75"/>
        <v/>
      </c>
      <c r="X686" t="str">
        <f t="shared" si="76"/>
        <v/>
      </c>
      <c r="Y686" t="str">
        <f t="shared" si="77"/>
        <v/>
      </c>
    </row>
    <row r="687" spans="1:25" x14ac:dyDescent="0.35">
      <c r="A687" t="s">
        <v>180</v>
      </c>
      <c r="B687" t="s">
        <v>263</v>
      </c>
      <c r="C687" t="s">
        <v>959</v>
      </c>
      <c r="D687" t="s">
        <v>103</v>
      </c>
      <c r="E687" t="s">
        <v>138</v>
      </c>
      <c r="F687">
        <v>4604</v>
      </c>
      <c r="G687" s="145">
        <v>0.12189999999999999</v>
      </c>
      <c r="H687">
        <v>12.19</v>
      </c>
      <c r="K687" t="s">
        <v>180</v>
      </c>
      <c r="L687" t="s">
        <v>263</v>
      </c>
      <c r="M687" t="s">
        <v>959</v>
      </c>
      <c r="N687" t="s">
        <v>103</v>
      </c>
      <c r="O687">
        <v>4604</v>
      </c>
      <c r="P687" s="150">
        <v>0.12189999999999999</v>
      </c>
      <c r="Q687">
        <v>12.19</v>
      </c>
      <c r="S687" t="str">
        <f t="shared" si="71"/>
        <v/>
      </c>
      <c r="T687" t="str">
        <f t="shared" si="72"/>
        <v/>
      </c>
      <c r="U687" t="str">
        <f t="shared" si="73"/>
        <v/>
      </c>
      <c r="V687" t="str">
        <f t="shared" si="74"/>
        <v/>
      </c>
      <c r="W687" t="str">
        <f t="shared" si="75"/>
        <v/>
      </c>
      <c r="X687" t="str">
        <f t="shared" si="76"/>
        <v/>
      </c>
      <c r="Y687" t="str">
        <f t="shared" si="77"/>
        <v/>
      </c>
    </row>
    <row r="688" spans="1:25" x14ac:dyDescent="0.35">
      <c r="A688" t="s">
        <v>175</v>
      </c>
      <c r="B688" t="s">
        <v>227</v>
      </c>
      <c r="C688" t="s">
        <v>960</v>
      </c>
      <c r="D688" t="s">
        <v>103</v>
      </c>
      <c r="E688" t="s">
        <v>138</v>
      </c>
      <c r="F688">
        <v>28296</v>
      </c>
      <c r="G688" s="145">
        <v>6.2E-2</v>
      </c>
      <c r="H688">
        <v>6.2</v>
      </c>
      <c r="K688" t="s">
        <v>175</v>
      </c>
      <c r="L688" t="s">
        <v>227</v>
      </c>
      <c r="M688" t="s">
        <v>960</v>
      </c>
      <c r="N688" t="s">
        <v>103</v>
      </c>
      <c r="O688">
        <v>28296</v>
      </c>
      <c r="P688" s="150">
        <v>6.2E-2</v>
      </c>
      <c r="Q688">
        <v>6.2</v>
      </c>
      <c r="S688" t="str">
        <f t="shared" si="71"/>
        <v/>
      </c>
      <c r="T688" t="str">
        <f t="shared" si="72"/>
        <v/>
      </c>
      <c r="U688" t="str">
        <f t="shared" si="73"/>
        <v/>
      </c>
      <c r="V688" t="str">
        <f t="shared" si="74"/>
        <v/>
      </c>
      <c r="W688" t="str">
        <f t="shared" si="75"/>
        <v/>
      </c>
      <c r="X688" t="str">
        <f t="shared" si="76"/>
        <v/>
      </c>
      <c r="Y688" t="str">
        <f t="shared" si="77"/>
        <v/>
      </c>
    </row>
    <row r="689" spans="1:25" x14ac:dyDescent="0.35">
      <c r="A689" t="s">
        <v>180</v>
      </c>
      <c r="B689" t="s">
        <v>515</v>
      </c>
      <c r="C689" t="s">
        <v>961</v>
      </c>
      <c r="D689" t="s">
        <v>118</v>
      </c>
      <c r="E689" t="s">
        <v>117</v>
      </c>
      <c r="F689">
        <v>16770</v>
      </c>
      <c r="G689" s="145">
        <v>0.42699999999999999</v>
      </c>
      <c r="H689">
        <v>42.7</v>
      </c>
      <c r="I689" t="s">
        <v>187</v>
      </c>
      <c r="K689" t="s">
        <v>180</v>
      </c>
      <c r="L689" t="s">
        <v>515</v>
      </c>
      <c r="M689" t="s">
        <v>961</v>
      </c>
      <c r="N689" t="s">
        <v>118</v>
      </c>
      <c r="O689">
        <v>16770</v>
      </c>
      <c r="P689" s="150">
        <v>0.42699999999999999</v>
      </c>
      <c r="Q689">
        <v>42.7</v>
      </c>
      <c r="S689" t="str">
        <f t="shared" si="71"/>
        <v/>
      </c>
      <c r="T689" t="str">
        <f t="shared" si="72"/>
        <v/>
      </c>
      <c r="U689" t="str">
        <f t="shared" si="73"/>
        <v/>
      </c>
      <c r="V689" t="str">
        <f t="shared" si="74"/>
        <v/>
      </c>
      <c r="W689" t="str">
        <f t="shared" si="75"/>
        <v/>
      </c>
      <c r="X689" t="str">
        <f t="shared" si="76"/>
        <v/>
      </c>
      <c r="Y689" t="str">
        <f t="shared" si="77"/>
        <v/>
      </c>
    </row>
    <row r="690" spans="1:25" x14ac:dyDescent="0.35">
      <c r="A690" t="s">
        <v>175</v>
      </c>
      <c r="B690" t="s">
        <v>178</v>
      </c>
      <c r="C690" t="s">
        <v>962</v>
      </c>
      <c r="D690" t="s">
        <v>118</v>
      </c>
      <c r="E690" t="s">
        <v>117</v>
      </c>
      <c r="F690">
        <v>450</v>
      </c>
      <c r="G690" s="145">
        <v>1.1000000000000001E-3</v>
      </c>
      <c r="H690">
        <v>0.11</v>
      </c>
      <c r="K690" t="s">
        <v>175</v>
      </c>
      <c r="L690" t="s">
        <v>178</v>
      </c>
      <c r="M690" t="s">
        <v>962</v>
      </c>
      <c r="N690" t="s">
        <v>118</v>
      </c>
      <c r="O690">
        <v>450</v>
      </c>
      <c r="P690" s="150">
        <v>1.1000000000000001E-3</v>
      </c>
      <c r="Q690">
        <v>0.11</v>
      </c>
      <c r="S690" t="str">
        <f t="shared" si="71"/>
        <v/>
      </c>
      <c r="T690" t="str">
        <f t="shared" si="72"/>
        <v/>
      </c>
      <c r="U690" t="str">
        <f t="shared" si="73"/>
        <v/>
      </c>
      <c r="V690" t="str">
        <f t="shared" si="74"/>
        <v/>
      </c>
      <c r="W690" t="str">
        <f t="shared" si="75"/>
        <v/>
      </c>
      <c r="X690" t="str">
        <f t="shared" si="76"/>
        <v/>
      </c>
      <c r="Y690" t="str">
        <f t="shared" si="77"/>
        <v/>
      </c>
    </row>
    <row r="691" spans="1:25" x14ac:dyDescent="0.35">
      <c r="A691" t="s">
        <v>175</v>
      </c>
      <c r="B691" t="s">
        <v>176</v>
      </c>
      <c r="C691" t="s">
        <v>963</v>
      </c>
      <c r="D691" t="s">
        <v>97</v>
      </c>
      <c r="E691" t="s">
        <v>96</v>
      </c>
      <c r="F691">
        <v>201</v>
      </c>
      <c r="G691" s="145">
        <v>4.0000000000000002E-4</v>
      </c>
      <c r="H691">
        <v>0.04</v>
      </c>
      <c r="K691" t="s">
        <v>175</v>
      </c>
      <c r="L691" t="s">
        <v>176</v>
      </c>
      <c r="M691" t="s">
        <v>963</v>
      </c>
      <c r="N691" t="s">
        <v>97</v>
      </c>
      <c r="O691">
        <v>201</v>
      </c>
      <c r="P691" s="150">
        <v>4.0000000000000002E-4</v>
      </c>
      <c r="Q691">
        <v>0.04</v>
      </c>
      <c r="S691" t="str">
        <f t="shared" si="71"/>
        <v/>
      </c>
      <c r="T691" t="str">
        <f t="shared" si="72"/>
        <v/>
      </c>
      <c r="U691" t="str">
        <f t="shared" si="73"/>
        <v/>
      </c>
      <c r="V691" t="str">
        <f t="shared" si="74"/>
        <v/>
      </c>
      <c r="W691" t="str">
        <f t="shared" si="75"/>
        <v/>
      </c>
      <c r="X691" t="str">
        <f t="shared" si="76"/>
        <v/>
      </c>
      <c r="Y691" t="str">
        <f t="shared" si="77"/>
        <v/>
      </c>
    </row>
    <row r="692" spans="1:25" x14ac:dyDescent="0.35">
      <c r="A692" t="s">
        <v>180</v>
      </c>
      <c r="B692" t="s">
        <v>469</v>
      </c>
      <c r="C692" t="s">
        <v>964</v>
      </c>
      <c r="D692" t="s">
        <v>143</v>
      </c>
      <c r="E692" t="s">
        <v>142</v>
      </c>
      <c r="F692">
        <v>242</v>
      </c>
      <c r="G692" s="145">
        <v>6.6E-3</v>
      </c>
      <c r="H692">
        <v>0.66</v>
      </c>
      <c r="K692" t="s">
        <v>180</v>
      </c>
      <c r="L692" t="s">
        <v>469</v>
      </c>
      <c r="M692" t="s">
        <v>964</v>
      </c>
      <c r="N692" t="s">
        <v>143</v>
      </c>
      <c r="O692">
        <v>242</v>
      </c>
      <c r="P692" s="150">
        <v>6.6E-3</v>
      </c>
      <c r="Q692">
        <v>0.66</v>
      </c>
      <c r="S692" t="str">
        <f t="shared" si="71"/>
        <v/>
      </c>
      <c r="T692" t="str">
        <f t="shared" si="72"/>
        <v/>
      </c>
      <c r="U692" t="str">
        <f t="shared" si="73"/>
        <v/>
      </c>
      <c r="V692" t="str">
        <f t="shared" si="74"/>
        <v/>
      </c>
      <c r="W692" t="str">
        <f t="shared" si="75"/>
        <v/>
      </c>
      <c r="X692" t="str">
        <f t="shared" si="76"/>
        <v/>
      </c>
      <c r="Y692" t="str">
        <f t="shared" si="77"/>
        <v/>
      </c>
    </row>
    <row r="693" spans="1:25" x14ac:dyDescent="0.35">
      <c r="A693" t="s">
        <v>175</v>
      </c>
      <c r="B693" t="s">
        <v>178</v>
      </c>
      <c r="C693" t="s">
        <v>965</v>
      </c>
      <c r="D693" t="s">
        <v>147</v>
      </c>
      <c r="E693" t="s">
        <v>147</v>
      </c>
      <c r="F693">
        <v>1735</v>
      </c>
      <c r="G693" s="145">
        <v>4.1000000000000003E-3</v>
      </c>
      <c r="H693">
        <v>0.41</v>
      </c>
      <c r="K693" t="s">
        <v>175</v>
      </c>
      <c r="L693" t="s">
        <v>178</v>
      </c>
      <c r="M693" t="s">
        <v>965</v>
      </c>
      <c r="N693" t="s">
        <v>147</v>
      </c>
      <c r="O693">
        <v>1735</v>
      </c>
      <c r="P693" s="150">
        <v>4.1000000000000003E-3</v>
      </c>
      <c r="Q693">
        <v>0.41</v>
      </c>
      <c r="S693" t="str">
        <f t="shared" si="71"/>
        <v/>
      </c>
      <c r="T693" t="str">
        <f t="shared" si="72"/>
        <v/>
      </c>
      <c r="U693" t="str">
        <f t="shared" si="73"/>
        <v/>
      </c>
      <c r="V693" t="str">
        <f t="shared" si="74"/>
        <v/>
      </c>
      <c r="W693" t="str">
        <f t="shared" si="75"/>
        <v/>
      </c>
      <c r="X693" t="str">
        <f t="shared" si="76"/>
        <v/>
      </c>
      <c r="Y693" t="str">
        <f t="shared" si="77"/>
        <v/>
      </c>
    </row>
    <row r="694" spans="1:25" x14ac:dyDescent="0.35">
      <c r="A694" t="s">
        <v>175</v>
      </c>
      <c r="B694" t="s">
        <v>178</v>
      </c>
      <c r="C694" t="s">
        <v>966</v>
      </c>
      <c r="D694" t="s">
        <v>128</v>
      </c>
      <c r="E694" t="s">
        <v>127</v>
      </c>
      <c r="F694">
        <v>5099</v>
      </c>
      <c r="G694" s="145">
        <v>1.2200000000000001E-2</v>
      </c>
      <c r="H694">
        <v>1.22</v>
      </c>
      <c r="K694" t="s">
        <v>175</v>
      </c>
      <c r="L694" t="s">
        <v>178</v>
      </c>
      <c r="M694" t="s">
        <v>966</v>
      </c>
      <c r="N694" t="s">
        <v>128</v>
      </c>
      <c r="O694">
        <v>5099</v>
      </c>
      <c r="P694" s="150">
        <v>1.2200000000000001E-2</v>
      </c>
      <c r="Q694">
        <v>1.22</v>
      </c>
      <c r="S694" t="str">
        <f t="shared" si="71"/>
        <v/>
      </c>
      <c r="T694" t="str">
        <f t="shared" si="72"/>
        <v/>
      </c>
      <c r="U694" t="str">
        <f t="shared" si="73"/>
        <v/>
      </c>
      <c r="V694" t="str">
        <f t="shared" si="74"/>
        <v/>
      </c>
      <c r="W694" t="str">
        <f t="shared" si="75"/>
        <v/>
      </c>
      <c r="X694" t="str">
        <f t="shared" si="76"/>
        <v/>
      </c>
      <c r="Y694" t="str">
        <f t="shared" si="77"/>
        <v/>
      </c>
    </row>
    <row r="695" spans="1:25" x14ac:dyDescent="0.35">
      <c r="A695" t="s">
        <v>180</v>
      </c>
      <c r="B695" t="s">
        <v>576</v>
      </c>
      <c r="C695" t="s">
        <v>967</v>
      </c>
      <c r="D695" t="s">
        <v>118</v>
      </c>
      <c r="E695" t="s">
        <v>117</v>
      </c>
      <c r="F695">
        <v>15883</v>
      </c>
      <c r="G695" s="145">
        <v>0.44209999999999999</v>
      </c>
      <c r="H695">
        <v>44.21</v>
      </c>
      <c r="K695" t="s">
        <v>180</v>
      </c>
      <c r="L695" t="s">
        <v>576</v>
      </c>
      <c r="M695" t="s">
        <v>967</v>
      </c>
      <c r="N695" t="s">
        <v>118</v>
      </c>
      <c r="O695">
        <v>15883</v>
      </c>
      <c r="P695" s="150">
        <v>0.44209999999999999</v>
      </c>
      <c r="Q695">
        <v>44.21</v>
      </c>
      <c r="S695" t="str">
        <f t="shared" si="71"/>
        <v/>
      </c>
      <c r="T695" t="str">
        <f t="shared" si="72"/>
        <v/>
      </c>
      <c r="U695" t="str">
        <f t="shared" si="73"/>
        <v/>
      </c>
      <c r="V695" t="str">
        <f t="shared" si="74"/>
        <v/>
      </c>
      <c r="W695" t="str">
        <f t="shared" si="75"/>
        <v/>
      </c>
      <c r="X695" t="str">
        <f t="shared" si="76"/>
        <v/>
      </c>
      <c r="Y695" t="str">
        <f t="shared" si="77"/>
        <v/>
      </c>
    </row>
    <row r="696" spans="1:25" x14ac:dyDescent="0.35">
      <c r="A696" t="s">
        <v>180</v>
      </c>
      <c r="B696" t="s">
        <v>855</v>
      </c>
      <c r="C696" t="s">
        <v>968</v>
      </c>
      <c r="D696" t="s">
        <v>91</v>
      </c>
      <c r="E696" t="s">
        <v>90</v>
      </c>
      <c r="F696">
        <v>10464</v>
      </c>
      <c r="G696" s="145">
        <v>0.28399999999999997</v>
      </c>
      <c r="H696">
        <v>28.4</v>
      </c>
      <c r="K696" t="s">
        <v>180</v>
      </c>
      <c r="L696" t="s">
        <v>855</v>
      </c>
      <c r="M696" t="s">
        <v>968</v>
      </c>
      <c r="N696" t="s">
        <v>91</v>
      </c>
      <c r="O696">
        <v>10464</v>
      </c>
      <c r="P696" s="150">
        <v>0.28399999999999997</v>
      </c>
      <c r="Q696">
        <v>28.4</v>
      </c>
      <c r="S696" t="str">
        <f t="shared" si="71"/>
        <v/>
      </c>
      <c r="T696" t="str">
        <f t="shared" si="72"/>
        <v/>
      </c>
      <c r="U696" t="str">
        <f t="shared" si="73"/>
        <v/>
      </c>
      <c r="V696" t="str">
        <f t="shared" si="74"/>
        <v/>
      </c>
      <c r="W696" t="str">
        <f t="shared" si="75"/>
        <v/>
      </c>
      <c r="X696" t="str">
        <f t="shared" si="76"/>
        <v/>
      </c>
      <c r="Y696" t="str">
        <f t="shared" si="77"/>
        <v/>
      </c>
    </row>
    <row r="697" spans="1:25" x14ac:dyDescent="0.35">
      <c r="A697" t="s">
        <v>175</v>
      </c>
      <c r="B697" t="s">
        <v>178</v>
      </c>
      <c r="C697" t="s">
        <v>969</v>
      </c>
      <c r="D697" s="148"/>
      <c r="F697">
        <v>3628</v>
      </c>
      <c r="G697" s="145">
        <v>8.6999999999999994E-3</v>
      </c>
      <c r="H697">
        <v>0.87</v>
      </c>
      <c r="K697" t="s">
        <v>175</v>
      </c>
      <c r="L697" t="s">
        <v>178</v>
      </c>
      <c r="M697" t="s">
        <v>969</v>
      </c>
      <c r="N697" t="s">
        <v>165</v>
      </c>
      <c r="O697">
        <v>3628</v>
      </c>
      <c r="P697" s="150">
        <v>8.6999999999999994E-3</v>
      </c>
      <c r="Q697">
        <v>0.87</v>
      </c>
      <c r="R697" t="s">
        <v>187</v>
      </c>
      <c r="S697" t="str">
        <f t="shared" si="71"/>
        <v/>
      </c>
      <c r="T697" t="str">
        <f t="shared" si="72"/>
        <v/>
      </c>
      <c r="U697" t="str">
        <f t="shared" si="73"/>
        <v/>
      </c>
      <c r="V697" t="str">
        <f t="shared" si="74"/>
        <v>error</v>
      </c>
      <c r="W697" t="str">
        <f t="shared" si="75"/>
        <v/>
      </c>
      <c r="X697" t="str">
        <f t="shared" si="76"/>
        <v/>
      </c>
      <c r="Y697" t="str">
        <f t="shared" si="77"/>
        <v/>
      </c>
    </row>
    <row r="698" spans="1:25" x14ac:dyDescent="0.35">
      <c r="A698" t="s">
        <v>175</v>
      </c>
      <c r="B698" t="s">
        <v>214</v>
      </c>
      <c r="C698" t="s">
        <v>970</v>
      </c>
      <c r="D698" s="148"/>
      <c r="F698">
        <v>76</v>
      </c>
      <c r="G698" s="145">
        <v>2.0000000000000001E-4</v>
      </c>
      <c r="H698">
        <v>0.02</v>
      </c>
      <c r="K698" t="s">
        <v>175</v>
      </c>
      <c r="L698" t="s">
        <v>214</v>
      </c>
      <c r="M698" t="s">
        <v>970</v>
      </c>
      <c r="N698" t="s">
        <v>165</v>
      </c>
      <c r="O698">
        <v>76</v>
      </c>
      <c r="P698" s="150">
        <v>2.0000000000000001E-4</v>
      </c>
      <c r="Q698">
        <v>0.02</v>
      </c>
      <c r="R698" t="s">
        <v>187</v>
      </c>
      <c r="S698" t="str">
        <f t="shared" si="71"/>
        <v/>
      </c>
      <c r="T698" t="str">
        <f t="shared" si="72"/>
        <v/>
      </c>
      <c r="U698" t="str">
        <f t="shared" si="73"/>
        <v/>
      </c>
      <c r="V698" t="str">
        <f t="shared" si="74"/>
        <v>error</v>
      </c>
      <c r="W698" t="str">
        <f t="shared" si="75"/>
        <v/>
      </c>
      <c r="X698" t="str">
        <f t="shared" si="76"/>
        <v/>
      </c>
      <c r="Y698" t="str">
        <f t="shared" si="77"/>
        <v/>
      </c>
    </row>
    <row r="699" spans="1:25" x14ac:dyDescent="0.35">
      <c r="A699" t="s">
        <v>180</v>
      </c>
      <c r="B699" t="s">
        <v>667</v>
      </c>
      <c r="C699" t="s">
        <v>971</v>
      </c>
      <c r="D699" t="s">
        <v>107</v>
      </c>
      <c r="E699" t="s">
        <v>106</v>
      </c>
      <c r="F699">
        <v>2916</v>
      </c>
      <c r="G699" s="145">
        <v>6.5699999999999995E-2</v>
      </c>
      <c r="H699">
        <v>6.57</v>
      </c>
      <c r="K699" t="s">
        <v>180</v>
      </c>
      <c r="L699" t="s">
        <v>667</v>
      </c>
      <c r="M699" t="s">
        <v>971</v>
      </c>
      <c r="N699" t="s">
        <v>107</v>
      </c>
      <c r="O699">
        <v>2916</v>
      </c>
      <c r="P699" s="150">
        <v>6.5699999999999995E-2</v>
      </c>
      <c r="Q699">
        <v>6.57</v>
      </c>
      <c r="R699" t="s">
        <v>187</v>
      </c>
      <c r="S699" t="str">
        <f t="shared" si="71"/>
        <v/>
      </c>
      <c r="T699" t="str">
        <f t="shared" si="72"/>
        <v/>
      </c>
      <c r="U699" t="str">
        <f t="shared" si="73"/>
        <v/>
      </c>
      <c r="V699" t="str">
        <f t="shared" si="74"/>
        <v/>
      </c>
      <c r="W699" t="str">
        <f t="shared" si="75"/>
        <v/>
      </c>
      <c r="X699" t="str">
        <f t="shared" si="76"/>
        <v/>
      </c>
      <c r="Y699" t="str">
        <f t="shared" si="77"/>
        <v/>
      </c>
    </row>
    <row r="700" spans="1:25" x14ac:dyDescent="0.35">
      <c r="A700" t="s">
        <v>180</v>
      </c>
      <c r="B700" t="s">
        <v>352</v>
      </c>
      <c r="C700" t="s">
        <v>972</v>
      </c>
      <c r="D700" t="s">
        <v>123</v>
      </c>
      <c r="E700" t="s">
        <v>122</v>
      </c>
      <c r="F700">
        <v>24749</v>
      </c>
      <c r="G700" s="145">
        <v>0.58950000000000002</v>
      </c>
      <c r="H700">
        <v>58.95</v>
      </c>
      <c r="I700" t="s">
        <v>187</v>
      </c>
      <c r="K700" t="s">
        <v>180</v>
      </c>
      <c r="L700" t="s">
        <v>352</v>
      </c>
      <c r="M700" t="s">
        <v>972</v>
      </c>
      <c r="N700" t="s">
        <v>123</v>
      </c>
      <c r="O700">
        <v>24749</v>
      </c>
      <c r="P700" s="150">
        <v>0.58950000000000002</v>
      </c>
      <c r="Q700">
        <v>58.95</v>
      </c>
      <c r="S700" t="str">
        <f t="shared" si="71"/>
        <v/>
      </c>
      <c r="T700" t="str">
        <f t="shared" si="72"/>
        <v/>
      </c>
      <c r="U700" t="str">
        <f t="shared" si="73"/>
        <v/>
      </c>
      <c r="V700" t="str">
        <f t="shared" si="74"/>
        <v/>
      </c>
      <c r="W700" t="str">
        <f t="shared" si="75"/>
        <v/>
      </c>
      <c r="X700" t="str">
        <f t="shared" si="76"/>
        <v/>
      </c>
      <c r="Y700" t="str">
        <f t="shared" si="77"/>
        <v/>
      </c>
    </row>
    <row r="701" spans="1:25" x14ac:dyDescent="0.35">
      <c r="A701" t="s">
        <v>180</v>
      </c>
      <c r="B701" t="s">
        <v>440</v>
      </c>
      <c r="C701" t="s">
        <v>973</v>
      </c>
      <c r="F701">
        <v>593</v>
      </c>
      <c r="G701" s="145">
        <v>1.7100000000000001E-2</v>
      </c>
      <c r="H701">
        <v>1.71</v>
      </c>
      <c r="K701" t="s">
        <v>180</v>
      </c>
      <c r="L701" t="s">
        <v>440</v>
      </c>
      <c r="M701" t="s">
        <v>973</v>
      </c>
      <c r="O701">
        <v>593</v>
      </c>
      <c r="P701" s="150">
        <v>1.7100000000000001E-2</v>
      </c>
      <c r="Q701">
        <v>1.71</v>
      </c>
      <c r="S701" t="str">
        <f t="shared" si="71"/>
        <v/>
      </c>
      <c r="T701" t="str">
        <f t="shared" si="72"/>
        <v/>
      </c>
      <c r="U701" t="str">
        <f t="shared" si="73"/>
        <v/>
      </c>
      <c r="V701" t="str">
        <f t="shared" si="74"/>
        <v/>
      </c>
      <c r="W701" t="str">
        <f t="shared" si="75"/>
        <v/>
      </c>
      <c r="X701" t="str">
        <f t="shared" si="76"/>
        <v/>
      </c>
      <c r="Y701" t="str">
        <f t="shared" si="77"/>
        <v/>
      </c>
    </row>
    <row r="702" spans="1:25" x14ac:dyDescent="0.35">
      <c r="A702" t="s">
        <v>180</v>
      </c>
      <c r="B702" t="s">
        <v>276</v>
      </c>
      <c r="C702" t="s">
        <v>974</v>
      </c>
      <c r="D702" t="s">
        <v>86</v>
      </c>
      <c r="E702" t="s">
        <v>86</v>
      </c>
      <c r="F702">
        <v>1251</v>
      </c>
      <c r="G702" s="145">
        <v>2.8799999999999999E-2</v>
      </c>
      <c r="H702">
        <v>2.88</v>
      </c>
      <c r="K702" t="s">
        <v>180</v>
      </c>
      <c r="L702" t="s">
        <v>276</v>
      </c>
      <c r="M702" t="s">
        <v>974</v>
      </c>
      <c r="N702" t="s">
        <v>86</v>
      </c>
      <c r="O702">
        <v>1251</v>
      </c>
      <c r="P702" s="150">
        <v>2.8799999999999999E-2</v>
      </c>
      <c r="Q702">
        <v>2.88</v>
      </c>
      <c r="S702" t="str">
        <f t="shared" si="71"/>
        <v/>
      </c>
      <c r="T702" t="str">
        <f t="shared" si="72"/>
        <v/>
      </c>
      <c r="U702" t="str">
        <f t="shared" si="73"/>
        <v/>
      </c>
      <c r="V702" t="str">
        <f t="shared" si="74"/>
        <v/>
      </c>
      <c r="W702" t="str">
        <f t="shared" si="75"/>
        <v/>
      </c>
      <c r="X702" t="str">
        <f t="shared" si="76"/>
        <v/>
      </c>
      <c r="Y702" t="str">
        <f t="shared" si="77"/>
        <v/>
      </c>
    </row>
    <row r="703" spans="1:25" x14ac:dyDescent="0.35">
      <c r="A703" t="s">
        <v>175</v>
      </c>
      <c r="B703" t="s">
        <v>183</v>
      </c>
      <c r="C703" t="s">
        <v>975</v>
      </c>
      <c r="D703" t="s">
        <v>143</v>
      </c>
      <c r="E703" t="s">
        <v>142</v>
      </c>
      <c r="F703">
        <v>2579</v>
      </c>
      <c r="G703" s="145">
        <v>5.4999999999999997E-3</v>
      </c>
      <c r="H703">
        <v>0.55000000000000004</v>
      </c>
      <c r="K703" t="s">
        <v>175</v>
      </c>
      <c r="L703" t="s">
        <v>183</v>
      </c>
      <c r="M703" t="s">
        <v>975</v>
      </c>
      <c r="N703" t="s">
        <v>143</v>
      </c>
      <c r="O703">
        <v>2579</v>
      </c>
      <c r="P703" s="150">
        <v>5.4999999999999997E-3</v>
      </c>
      <c r="Q703">
        <v>0.55000000000000004</v>
      </c>
      <c r="S703" t="str">
        <f t="shared" si="71"/>
        <v/>
      </c>
      <c r="T703" t="str">
        <f t="shared" si="72"/>
        <v/>
      </c>
      <c r="U703" t="str">
        <f t="shared" si="73"/>
        <v/>
      </c>
      <c r="V703" t="str">
        <f t="shared" si="74"/>
        <v/>
      </c>
      <c r="W703" t="str">
        <f t="shared" si="75"/>
        <v/>
      </c>
      <c r="X703" t="str">
        <f t="shared" si="76"/>
        <v/>
      </c>
      <c r="Y703" t="str">
        <f t="shared" si="77"/>
        <v/>
      </c>
    </row>
    <row r="704" spans="1:25" x14ac:dyDescent="0.35">
      <c r="A704" t="s">
        <v>175</v>
      </c>
      <c r="B704" t="s">
        <v>178</v>
      </c>
      <c r="C704" t="s">
        <v>976</v>
      </c>
      <c r="D704" t="s">
        <v>133</v>
      </c>
      <c r="E704" t="s">
        <v>132</v>
      </c>
      <c r="F704">
        <v>3210</v>
      </c>
      <c r="G704" s="145">
        <v>7.7000000000000002E-3</v>
      </c>
      <c r="H704">
        <v>0.77</v>
      </c>
      <c r="K704" t="s">
        <v>175</v>
      </c>
      <c r="L704" t="s">
        <v>178</v>
      </c>
      <c r="M704" t="s">
        <v>976</v>
      </c>
      <c r="N704" t="s">
        <v>133</v>
      </c>
      <c r="O704">
        <v>3210</v>
      </c>
      <c r="P704" s="150">
        <v>7.7000000000000002E-3</v>
      </c>
      <c r="Q704">
        <v>0.77</v>
      </c>
      <c r="S704" t="str">
        <f t="shared" si="71"/>
        <v/>
      </c>
      <c r="T704" t="str">
        <f t="shared" si="72"/>
        <v/>
      </c>
      <c r="U704" t="str">
        <f t="shared" si="73"/>
        <v/>
      </c>
      <c r="V704" t="str">
        <f t="shared" si="74"/>
        <v/>
      </c>
      <c r="W704" t="str">
        <f t="shared" si="75"/>
        <v/>
      </c>
      <c r="X704" t="str">
        <f t="shared" si="76"/>
        <v/>
      </c>
      <c r="Y704" t="str">
        <f t="shared" si="77"/>
        <v/>
      </c>
    </row>
    <row r="705" spans="1:25" x14ac:dyDescent="0.35">
      <c r="A705" t="s">
        <v>180</v>
      </c>
      <c r="B705" t="s">
        <v>456</v>
      </c>
      <c r="C705" t="s">
        <v>977</v>
      </c>
      <c r="D705" t="s">
        <v>103</v>
      </c>
      <c r="E705" t="s">
        <v>138</v>
      </c>
      <c r="F705">
        <v>3070</v>
      </c>
      <c r="G705" s="145">
        <v>6.4000000000000001E-2</v>
      </c>
      <c r="H705">
        <v>6.4</v>
      </c>
      <c r="K705" t="s">
        <v>180</v>
      </c>
      <c r="L705" t="s">
        <v>456</v>
      </c>
      <c r="M705" t="s">
        <v>977</v>
      </c>
      <c r="N705" t="s">
        <v>103</v>
      </c>
      <c r="O705">
        <v>3070</v>
      </c>
      <c r="P705" s="150">
        <v>6.4000000000000001E-2</v>
      </c>
      <c r="Q705">
        <v>6.4</v>
      </c>
      <c r="S705" t="str">
        <f t="shared" si="71"/>
        <v/>
      </c>
      <c r="T705" t="str">
        <f t="shared" si="72"/>
        <v/>
      </c>
      <c r="U705" t="str">
        <f t="shared" si="73"/>
        <v/>
      </c>
      <c r="V705" t="str">
        <f t="shared" si="74"/>
        <v/>
      </c>
      <c r="W705" t="str">
        <f t="shared" si="75"/>
        <v/>
      </c>
      <c r="X705" t="str">
        <f t="shared" si="76"/>
        <v/>
      </c>
      <c r="Y705" t="str">
        <f t="shared" si="77"/>
        <v/>
      </c>
    </row>
    <row r="706" spans="1:25" x14ac:dyDescent="0.35">
      <c r="A706" t="s">
        <v>180</v>
      </c>
      <c r="B706" t="s">
        <v>375</v>
      </c>
      <c r="C706" t="s">
        <v>978</v>
      </c>
      <c r="D706" t="s">
        <v>103</v>
      </c>
      <c r="E706" t="s">
        <v>138</v>
      </c>
      <c r="F706">
        <v>15755</v>
      </c>
      <c r="G706" s="145">
        <v>0.38850000000000001</v>
      </c>
      <c r="H706">
        <v>38.85</v>
      </c>
      <c r="I706" t="s">
        <v>187</v>
      </c>
      <c r="K706" t="s">
        <v>180</v>
      </c>
      <c r="L706" t="s">
        <v>375</v>
      </c>
      <c r="M706" t="s">
        <v>978</v>
      </c>
      <c r="N706" t="s">
        <v>103</v>
      </c>
      <c r="O706">
        <v>15755</v>
      </c>
      <c r="P706" s="150">
        <v>0.38850000000000001</v>
      </c>
      <c r="Q706">
        <v>38.85</v>
      </c>
      <c r="S706" t="str">
        <f t="shared" ref="S706:S769" si="78">IF(A706=K706,"","error")</f>
        <v/>
      </c>
      <c r="T706" t="str">
        <f t="shared" ref="T706:T769" si="79">IF(B706=L706,"","error")</f>
        <v/>
      </c>
      <c r="U706" t="str">
        <f t="shared" ref="U706:U769" si="80">IF(C706=M706,"","error")</f>
        <v/>
      </c>
      <c r="V706" t="str">
        <f t="shared" ref="V706:V769" si="81">IF(D706=N706,"","error")</f>
        <v/>
      </c>
      <c r="W706" t="str">
        <f t="shared" si="75"/>
        <v/>
      </c>
      <c r="X706" t="str">
        <f t="shared" si="76"/>
        <v/>
      </c>
      <c r="Y706" t="str">
        <f t="shared" si="77"/>
        <v/>
      </c>
    </row>
    <row r="707" spans="1:25" x14ac:dyDescent="0.35">
      <c r="A707" t="s">
        <v>175</v>
      </c>
      <c r="B707" t="s">
        <v>227</v>
      </c>
      <c r="C707" t="s">
        <v>979</v>
      </c>
      <c r="D707" t="s">
        <v>129</v>
      </c>
      <c r="E707" t="s">
        <v>129</v>
      </c>
      <c r="F707">
        <v>119</v>
      </c>
      <c r="G707" s="145">
        <v>2.9999999999999997E-4</v>
      </c>
      <c r="H707">
        <v>0.03</v>
      </c>
      <c r="K707" t="s">
        <v>175</v>
      </c>
      <c r="L707" t="s">
        <v>227</v>
      </c>
      <c r="M707" t="s">
        <v>979</v>
      </c>
      <c r="N707" t="s">
        <v>129</v>
      </c>
      <c r="O707">
        <v>119</v>
      </c>
      <c r="P707" s="150">
        <v>2.9999999999999997E-4</v>
      </c>
      <c r="Q707">
        <v>0.03</v>
      </c>
      <c r="S707" t="str">
        <f t="shared" si="78"/>
        <v/>
      </c>
      <c r="T707" t="str">
        <f t="shared" si="79"/>
        <v/>
      </c>
      <c r="U707" t="str">
        <f t="shared" si="80"/>
        <v/>
      </c>
      <c r="V707" t="str">
        <f t="shared" si="81"/>
        <v/>
      </c>
      <c r="W707" t="str">
        <f t="shared" ref="W707:W770" si="82">IF(F707=O707,"","error")</f>
        <v/>
      </c>
      <c r="X707" t="str">
        <f t="shared" ref="X707:X770" si="83">IF(G707=P707,"","error")</f>
        <v/>
      </c>
      <c r="Y707" t="str">
        <f t="shared" ref="Y707:Y770" si="84">IF(H707=Q707,"","error")</f>
        <v/>
      </c>
    </row>
    <row r="708" spans="1:25" x14ac:dyDescent="0.35">
      <c r="A708" t="s">
        <v>180</v>
      </c>
      <c r="B708" t="s">
        <v>200</v>
      </c>
      <c r="C708" t="s">
        <v>980</v>
      </c>
      <c r="F708">
        <v>1740</v>
      </c>
      <c r="G708" s="145">
        <v>3.9E-2</v>
      </c>
      <c r="H708">
        <v>3.9</v>
      </c>
      <c r="K708" t="s">
        <v>180</v>
      </c>
      <c r="L708" t="s">
        <v>200</v>
      </c>
      <c r="M708" t="s">
        <v>980</v>
      </c>
      <c r="O708">
        <v>1740</v>
      </c>
      <c r="P708" s="150">
        <v>3.9E-2</v>
      </c>
      <c r="Q708">
        <v>3.9</v>
      </c>
      <c r="S708" t="str">
        <f t="shared" si="78"/>
        <v/>
      </c>
      <c r="T708" t="str">
        <f t="shared" si="79"/>
        <v/>
      </c>
      <c r="U708" t="str">
        <f t="shared" si="80"/>
        <v/>
      </c>
      <c r="V708" t="str">
        <f t="shared" si="81"/>
        <v/>
      </c>
      <c r="W708" t="str">
        <f t="shared" si="82"/>
        <v/>
      </c>
      <c r="X708" t="str">
        <f t="shared" si="83"/>
        <v/>
      </c>
      <c r="Y708" t="str">
        <f t="shared" si="84"/>
        <v/>
      </c>
    </row>
    <row r="709" spans="1:25" x14ac:dyDescent="0.35">
      <c r="A709" t="s">
        <v>180</v>
      </c>
      <c r="B709" t="s">
        <v>307</v>
      </c>
      <c r="C709" t="s">
        <v>981</v>
      </c>
      <c r="D709" t="s">
        <v>103</v>
      </c>
      <c r="E709" t="s">
        <v>138</v>
      </c>
      <c r="F709">
        <v>5080</v>
      </c>
      <c r="G709" s="145">
        <v>0.1202</v>
      </c>
      <c r="H709">
        <v>12.02</v>
      </c>
      <c r="K709" t="s">
        <v>180</v>
      </c>
      <c r="L709" t="s">
        <v>307</v>
      </c>
      <c r="M709" t="s">
        <v>981</v>
      </c>
      <c r="N709" t="s">
        <v>103</v>
      </c>
      <c r="O709">
        <v>5080</v>
      </c>
      <c r="P709" s="150">
        <v>0.1202</v>
      </c>
      <c r="Q709">
        <v>12.02</v>
      </c>
      <c r="S709" t="str">
        <f t="shared" si="78"/>
        <v/>
      </c>
      <c r="T709" t="str">
        <f t="shared" si="79"/>
        <v/>
      </c>
      <c r="U709" t="str">
        <f t="shared" si="80"/>
        <v/>
      </c>
      <c r="V709" t="str">
        <f t="shared" si="81"/>
        <v/>
      </c>
      <c r="W709" t="str">
        <f t="shared" si="82"/>
        <v/>
      </c>
      <c r="X709" t="str">
        <f t="shared" si="83"/>
        <v/>
      </c>
      <c r="Y709" t="str">
        <f t="shared" si="84"/>
        <v/>
      </c>
    </row>
    <row r="710" spans="1:25" x14ac:dyDescent="0.35">
      <c r="A710" t="s">
        <v>175</v>
      </c>
      <c r="B710" t="s">
        <v>210</v>
      </c>
      <c r="C710" t="s">
        <v>982</v>
      </c>
      <c r="D710" t="s">
        <v>91</v>
      </c>
      <c r="E710" t="s">
        <v>90</v>
      </c>
      <c r="F710">
        <v>363</v>
      </c>
      <c r="G710" s="145">
        <v>8.0000000000000004E-4</v>
      </c>
      <c r="H710">
        <v>0.08</v>
      </c>
      <c r="K710" t="s">
        <v>175</v>
      </c>
      <c r="L710" t="s">
        <v>210</v>
      </c>
      <c r="M710" t="s">
        <v>982</v>
      </c>
      <c r="N710" t="s">
        <v>91</v>
      </c>
      <c r="O710">
        <v>363</v>
      </c>
      <c r="P710" s="150">
        <v>8.0000000000000004E-4</v>
      </c>
      <c r="Q710">
        <v>0.08</v>
      </c>
      <c r="S710" t="str">
        <f t="shared" si="78"/>
        <v/>
      </c>
      <c r="T710" t="str">
        <f t="shared" si="79"/>
        <v/>
      </c>
      <c r="U710" t="str">
        <f t="shared" si="80"/>
        <v/>
      </c>
      <c r="V710" t="str">
        <f t="shared" si="81"/>
        <v/>
      </c>
      <c r="W710" t="str">
        <f t="shared" si="82"/>
        <v/>
      </c>
      <c r="X710" t="str">
        <f t="shared" si="83"/>
        <v/>
      </c>
      <c r="Y710" t="str">
        <f t="shared" si="84"/>
        <v/>
      </c>
    </row>
    <row r="711" spans="1:25" x14ac:dyDescent="0.35">
      <c r="A711" t="s">
        <v>180</v>
      </c>
      <c r="B711" t="s">
        <v>425</v>
      </c>
      <c r="C711" t="s">
        <v>983</v>
      </c>
      <c r="D711" t="s">
        <v>133</v>
      </c>
      <c r="E711" t="s">
        <v>132</v>
      </c>
      <c r="F711">
        <v>835</v>
      </c>
      <c r="G711" s="145">
        <v>2.1499999999999998E-2</v>
      </c>
      <c r="H711">
        <v>2.15</v>
      </c>
      <c r="K711" t="s">
        <v>180</v>
      </c>
      <c r="L711" t="s">
        <v>425</v>
      </c>
      <c r="M711" t="s">
        <v>983</v>
      </c>
      <c r="N711" t="s">
        <v>133</v>
      </c>
      <c r="O711">
        <v>835</v>
      </c>
      <c r="P711" s="150">
        <v>2.1499999999999998E-2</v>
      </c>
      <c r="Q711">
        <v>2.15</v>
      </c>
      <c r="R711" t="s">
        <v>187</v>
      </c>
      <c r="S711" t="str">
        <f t="shared" si="78"/>
        <v/>
      </c>
      <c r="T711" t="str">
        <f t="shared" si="79"/>
        <v/>
      </c>
      <c r="U711" t="str">
        <f t="shared" si="80"/>
        <v/>
      </c>
      <c r="V711" t="str">
        <f t="shared" si="81"/>
        <v/>
      </c>
      <c r="W711" t="str">
        <f t="shared" si="82"/>
        <v/>
      </c>
      <c r="X711" t="str">
        <f t="shared" si="83"/>
        <v/>
      </c>
      <c r="Y711" t="str">
        <f t="shared" si="84"/>
        <v/>
      </c>
    </row>
    <row r="712" spans="1:25" x14ac:dyDescent="0.35">
      <c r="A712" t="s">
        <v>180</v>
      </c>
      <c r="B712" t="s">
        <v>375</v>
      </c>
      <c r="C712" t="s">
        <v>984</v>
      </c>
      <c r="D712" t="s">
        <v>118</v>
      </c>
      <c r="E712" t="s">
        <v>117</v>
      </c>
      <c r="F712">
        <v>6920</v>
      </c>
      <c r="G712" s="145">
        <v>0.1706</v>
      </c>
      <c r="H712">
        <v>17.059999999999999</v>
      </c>
      <c r="K712" t="s">
        <v>180</v>
      </c>
      <c r="L712" t="s">
        <v>375</v>
      </c>
      <c r="M712" t="s">
        <v>984</v>
      </c>
      <c r="N712" t="s">
        <v>118</v>
      </c>
      <c r="O712">
        <v>6920</v>
      </c>
      <c r="P712" s="150">
        <v>0.1706</v>
      </c>
      <c r="Q712">
        <v>17.059999999999999</v>
      </c>
      <c r="S712" t="str">
        <f t="shared" si="78"/>
        <v/>
      </c>
      <c r="T712" t="str">
        <f t="shared" si="79"/>
        <v/>
      </c>
      <c r="U712" t="str">
        <f t="shared" si="80"/>
        <v/>
      </c>
      <c r="V712" t="str">
        <f t="shared" si="81"/>
        <v/>
      </c>
      <c r="W712" t="str">
        <f t="shared" si="82"/>
        <v/>
      </c>
      <c r="X712" t="str">
        <f t="shared" si="83"/>
        <v/>
      </c>
      <c r="Y712" t="str">
        <f t="shared" si="84"/>
        <v/>
      </c>
    </row>
    <row r="713" spans="1:25" x14ac:dyDescent="0.35">
      <c r="A713" t="s">
        <v>180</v>
      </c>
      <c r="B713" t="s">
        <v>389</v>
      </c>
      <c r="C713" t="s">
        <v>985</v>
      </c>
      <c r="D713" t="s">
        <v>86</v>
      </c>
      <c r="E713" t="s">
        <v>86</v>
      </c>
      <c r="F713">
        <v>1700</v>
      </c>
      <c r="G713" s="145">
        <v>4.4600000000000001E-2</v>
      </c>
      <c r="H713">
        <v>4.46</v>
      </c>
      <c r="K713" t="s">
        <v>180</v>
      </c>
      <c r="L713" t="s">
        <v>389</v>
      </c>
      <c r="M713" t="s">
        <v>985</v>
      </c>
      <c r="N713" t="s">
        <v>86</v>
      </c>
      <c r="O713">
        <v>1700</v>
      </c>
      <c r="P713" s="150">
        <v>4.4600000000000001E-2</v>
      </c>
      <c r="Q713">
        <v>4.46</v>
      </c>
      <c r="S713" t="str">
        <f t="shared" si="78"/>
        <v/>
      </c>
      <c r="T713" t="str">
        <f t="shared" si="79"/>
        <v/>
      </c>
      <c r="U713" t="str">
        <f t="shared" si="80"/>
        <v/>
      </c>
      <c r="V713" t="str">
        <f t="shared" si="81"/>
        <v/>
      </c>
      <c r="W713" t="str">
        <f t="shared" si="82"/>
        <v/>
      </c>
      <c r="X713" t="str">
        <f t="shared" si="83"/>
        <v/>
      </c>
      <c r="Y713" t="str">
        <f t="shared" si="84"/>
        <v/>
      </c>
    </row>
    <row r="714" spans="1:25" x14ac:dyDescent="0.35">
      <c r="A714" t="s">
        <v>175</v>
      </c>
      <c r="B714" t="s">
        <v>212</v>
      </c>
      <c r="C714" t="s">
        <v>986</v>
      </c>
      <c r="D714" t="s">
        <v>97</v>
      </c>
      <c r="E714" t="s">
        <v>96</v>
      </c>
      <c r="F714">
        <v>130</v>
      </c>
      <c r="G714" s="145">
        <v>2.9999999999999997E-4</v>
      </c>
      <c r="H714">
        <v>0.03</v>
      </c>
      <c r="K714" t="s">
        <v>175</v>
      </c>
      <c r="L714" t="s">
        <v>212</v>
      </c>
      <c r="M714" t="s">
        <v>986</v>
      </c>
      <c r="N714" t="s">
        <v>97</v>
      </c>
      <c r="O714">
        <v>130</v>
      </c>
      <c r="P714" s="150">
        <v>2.9999999999999997E-4</v>
      </c>
      <c r="Q714">
        <v>0.03</v>
      </c>
      <c r="S714" t="str">
        <f t="shared" si="78"/>
        <v/>
      </c>
      <c r="T714" t="str">
        <f t="shared" si="79"/>
        <v/>
      </c>
      <c r="U714" t="str">
        <f t="shared" si="80"/>
        <v/>
      </c>
      <c r="V714" t="str">
        <f t="shared" si="81"/>
        <v/>
      </c>
      <c r="W714" t="str">
        <f t="shared" si="82"/>
        <v/>
      </c>
      <c r="X714" t="str">
        <f t="shared" si="83"/>
        <v/>
      </c>
      <c r="Y714" t="str">
        <f t="shared" si="84"/>
        <v/>
      </c>
    </row>
    <row r="715" spans="1:25" x14ac:dyDescent="0.35">
      <c r="A715" t="s">
        <v>175</v>
      </c>
      <c r="B715" t="s">
        <v>214</v>
      </c>
      <c r="C715" t="s">
        <v>987</v>
      </c>
      <c r="D715" t="s">
        <v>86</v>
      </c>
      <c r="E715" t="s">
        <v>86</v>
      </c>
      <c r="F715">
        <v>8976</v>
      </c>
      <c r="G715" s="145">
        <v>2.0899999999999998E-2</v>
      </c>
      <c r="H715">
        <v>2.09</v>
      </c>
      <c r="K715" t="s">
        <v>175</v>
      </c>
      <c r="L715" t="s">
        <v>214</v>
      </c>
      <c r="M715" t="s">
        <v>987</v>
      </c>
      <c r="N715" t="s">
        <v>86</v>
      </c>
      <c r="O715">
        <v>8976</v>
      </c>
      <c r="P715" s="150">
        <v>2.0899999999999998E-2</v>
      </c>
      <c r="Q715">
        <v>2.09</v>
      </c>
      <c r="S715" t="str">
        <f t="shared" si="78"/>
        <v/>
      </c>
      <c r="T715" t="str">
        <f t="shared" si="79"/>
        <v/>
      </c>
      <c r="U715" t="str">
        <f t="shared" si="80"/>
        <v/>
      </c>
      <c r="V715" t="str">
        <f t="shared" si="81"/>
        <v/>
      </c>
      <c r="W715" t="str">
        <f t="shared" si="82"/>
        <v/>
      </c>
      <c r="X715" t="str">
        <f t="shared" si="83"/>
        <v/>
      </c>
      <c r="Y715" t="str">
        <f t="shared" si="84"/>
        <v/>
      </c>
    </row>
    <row r="716" spans="1:25" x14ac:dyDescent="0.35">
      <c r="A716" t="s">
        <v>175</v>
      </c>
      <c r="B716" t="s">
        <v>210</v>
      </c>
      <c r="C716" t="s">
        <v>988</v>
      </c>
      <c r="D716" s="148"/>
      <c r="F716">
        <v>28</v>
      </c>
      <c r="G716" s="145">
        <v>1E-4</v>
      </c>
      <c r="H716">
        <v>0.01</v>
      </c>
      <c r="K716" t="s">
        <v>175</v>
      </c>
      <c r="L716" t="s">
        <v>210</v>
      </c>
      <c r="M716" t="s">
        <v>988</v>
      </c>
      <c r="N716" t="s">
        <v>113</v>
      </c>
      <c r="O716">
        <v>28</v>
      </c>
      <c r="P716" s="150">
        <v>1E-4</v>
      </c>
      <c r="Q716">
        <v>0.01</v>
      </c>
      <c r="R716" t="s">
        <v>187</v>
      </c>
      <c r="S716" t="str">
        <f t="shared" si="78"/>
        <v/>
      </c>
      <c r="T716" t="str">
        <f t="shared" si="79"/>
        <v/>
      </c>
      <c r="U716" t="str">
        <f t="shared" si="80"/>
        <v/>
      </c>
      <c r="V716" t="str">
        <f t="shared" si="81"/>
        <v>error</v>
      </c>
      <c r="W716" t="str">
        <f t="shared" si="82"/>
        <v/>
      </c>
      <c r="X716" t="str">
        <f t="shared" si="83"/>
        <v/>
      </c>
      <c r="Y716" t="str">
        <f t="shared" si="84"/>
        <v/>
      </c>
    </row>
    <row r="717" spans="1:25" x14ac:dyDescent="0.35">
      <c r="A717" t="s">
        <v>180</v>
      </c>
      <c r="B717" t="s">
        <v>405</v>
      </c>
      <c r="C717" t="s">
        <v>989</v>
      </c>
      <c r="D717" t="s">
        <v>118</v>
      </c>
      <c r="E717" t="s">
        <v>117</v>
      </c>
      <c r="F717">
        <v>13823</v>
      </c>
      <c r="G717" s="145">
        <v>0.3639</v>
      </c>
      <c r="H717">
        <v>36.39</v>
      </c>
      <c r="K717" t="s">
        <v>180</v>
      </c>
      <c r="L717" t="s">
        <v>405</v>
      </c>
      <c r="M717" t="s">
        <v>989</v>
      </c>
      <c r="N717" t="s">
        <v>118</v>
      </c>
      <c r="O717">
        <v>13823</v>
      </c>
      <c r="P717" s="150">
        <v>0.3639</v>
      </c>
      <c r="Q717">
        <v>36.39</v>
      </c>
      <c r="S717" t="str">
        <f t="shared" si="78"/>
        <v/>
      </c>
      <c r="T717" t="str">
        <f t="shared" si="79"/>
        <v/>
      </c>
      <c r="U717" t="str">
        <f t="shared" si="80"/>
        <v/>
      </c>
      <c r="V717" t="str">
        <f t="shared" si="81"/>
        <v/>
      </c>
      <c r="W717" t="str">
        <f t="shared" si="82"/>
        <v/>
      </c>
      <c r="X717" t="str">
        <f t="shared" si="83"/>
        <v/>
      </c>
      <c r="Y717" t="str">
        <f t="shared" si="84"/>
        <v/>
      </c>
    </row>
    <row r="718" spans="1:25" x14ac:dyDescent="0.35">
      <c r="A718" t="s">
        <v>180</v>
      </c>
      <c r="B718" t="s">
        <v>517</v>
      </c>
      <c r="C718" t="s">
        <v>990</v>
      </c>
      <c r="D718" t="s">
        <v>123</v>
      </c>
      <c r="E718" t="s">
        <v>122</v>
      </c>
      <c r="F718">
        <v>5382</v>
      </c>
      <c r="G718" s="145">
        <v>0.1303</v>
      </c>
      <c r="H718">
        <v>13.03</v>
      </c>
      <c r="K718" t="s">
        <v>180</v>
      </c>
      <c r="L718" t="s">
        <v>517</v>
      </c>
      <c r="M718" t="s">
        <v>990</v>
      </c>
      <c r="N718" t="s">
        <v>123</v>
      </c>
      <c r="O718">
        <v>5382</v>
      </c>
      <c r="P718" s="150">
        <v>0.1303</v>
      </c>
      <c r="Q718">
        <v>13.03</v>
      </c>
      <c r="S718" t="str">
        <f t="shared" si="78"/>
        <v/>
      </c>
      <c r="T718" t="str">
        <f t="shared" si="79"/>
        <v/>
      </c>
      <c r="U718" t="str">
        <f t="shared" si="80"/>
        <v/>
      </c>
      <c r="V718" t="str">
        <f t="shared" si="81"/>
        <v/>
      </c>
      <c r="W718" t="str">
        <f t="shared" si="82"/>
        <v/>
      </c>
      <c r="X718" t="str">
        <f t="shared" si="83"/>
        <v/>
      </c>
      <c r="Y718" t="str">
        <f t="shared" si="84"/>
        <v/>
      </c>
    </row>
    <row r="719" spans="1:25" x14ac:dyDescent="0.35">
      <c r="A719" t="s">
        <v>180</v>
      </c>
      <c r="B719" t="s">
        <v>543</v>
      </c>
      <c r="C719" t="s">
        <v>991</v>
      </c>
      <c r="D719" t="s">
        <v>91</v>
      </c>
      <c r="E719" t="s">
        <v>90</v>
      </c>
      <c r="F719">
        <v>19409</v>
      </c>
      <c r="G719" s="145">
        <v>0.51970000000000005</v>
      </c>
      <c r="H719">
        <v>51.97</v>
      </c>
      <c r="I719" t="s">
        <v>187</v>
      </c>
      <c r="K719" t="s">
        <v>180</v>
      </c>
      <c r="L719" t="s">
        <v>543</v>
      </c>
      <c r="M719" t="s">
        <v>991</v>
      </c>
      <c r="N719" t="s">
        <v>91</v>
      </c>
      <c r="O719">
        <v>19409</v>
      </c>
      <c r="P719" s="150">
        <v>0.51970000000000005</v>
      </c>
      <c r="Q719">
        <v>51.97</v>
      </c>
      <c r="S719" t="str">
        <f t="shared" si="78"/>
        <v/>
      </c>
      <c r="T719" t="str">
        <f t="shared" si="79"/>
        <v/>
      </c>
      <c r="U719" t="str">
        <f t="shared" si="80"/>
        <v/>
      </c>
      <c r="V719" t="str">
        <f t="shared" si="81"/>
        <v/>
      </c>
      <c r="W719" t="str">
        <f t="shared" si="82"/>
        <v/>
      </c>
      <c r="X719" t="str">
        <f t="shared" si="83"/>
        <v/>
      </c>
      <c r="Y719" t="str">
        <f t="shared" si="84"/>
        <v/>
      </c>
    </row>
    <row r="720" spans="1:25" x14ac:dyDescent="0.35">
      <c r="A720" t="s">
        <v>175</v>
      </c>
      <c r="B720" t="s">
        <v>183</v>
      </c>
      <c r="C720" t="s">
        <v>992</v>
      </c>
      <c r="D720" t="s">
        <v>102</v>
      </c>
      <c r="E720" t="s">
        <v>102</v>
      </c>
      <c r="F720">
        <v>251</v>
      </c>
      <c r="G720" s="145">
        <v>5.0000000000000001E-4</v>
      </c>
      <c r="H720">
        <v>0.05</v>
      </c>
      <c r="K720" t="s">
        <v>175</v>
      </c>
      <c r="L720" t="s">
        <v>183</v>
      </c>
      <c r="M720" t="s">
        <v>992</v>
      </c>
      <c r="N720" t="s">
        <v>102</v>
      </c>
      <c r="O720">
        <v>251</v>
      </c>
      <c r="P720" s="150">
        <v>5.0000000000000001E-4</v>
      </c>
      <c r="Q720">
        <v>0.05</v>
      </c>
      <c r="S720" t="str">
        <f t="shared" si="78"/>
        <v/>
      </c>
      <c r="T720" t="str">
        <f t="shared" si="79"/>
        <v/>
      </c>
      <c r="U720" t="str">
        <f t="shared" si="80"/>
        <v/>
      </c>
      <c r="V720" t="str">
        <f t="shared" si="81"/>
        <v/>
      </c>
      <c r="W720" t="str">
        <f t="shared" si="82"/>
        <v/>
      </c>
      <c r="X720" t="str">
        <f t="shared" si="83"/>
        <v/>
      </c>
      <c r="Y720" t="str">
        <f t="shared" si="84"/>
        <v/>
      </c>
    </row>
    <row r="721" spans="1:25" x14ac:dyDescent="0.35">
      <c r="A721" t="s">
        <v>180</v>
      </c>
      <c r="B721" t="s">
        <v>181</v>
      </c>
      <c r="C721" t="s">
        <v>993</v>
      </c>
      <c r="D721" t="s">
        <v>103</v>
      </c>
      <c r="E721" t="s">
        <v>138</v>
      </c>
      <c r="F721">
        <v>3957</v>
      </c>
      <c r="G721" s="145">
        <v>8.9899999999999994E-2</v>
      </c>
      <c r="H721">
        <v>8.99</v>
      </c>
      <c r="K721" t="s">
        <v>180</v>
      </c>
      <c r="L721" t="s">
        <v>181</v>
      </c>
      <c r="M721" t="s">
        <v>993</v>
      </c>
      <c r="N721" t="s">
        <v>103</v>
      </c>
      <c r="O721">
        <v>3957</v>
      </c>
      <c r="P721" s="150">
        <v>8.9899999999999994E-2</v>
      </c>
      <c r="Q721">
        <v>8.99</v>
      </c>
      <c r="S721" t="str">
        <f t="shared" si="78"/>
        <v/>
      </c>
      <c r="T721" t="str">
        <f t="shared" si="79"/>
        <v/>
      </c>
      <c r="U721" t="str">
        <f t="shared" si="80"/>
        <v/>
      </c>
      <c r="V721" t="str">
        <f t="shared" si="81"/>
        <v/>
      </c>
      <c r="W721" t="str">
        <f t="shared" si="82"/>
        <v/>
      </c>
      <c r="X721" t="str">
        <f t="shared" si="83"/>
        <v/>
      </c>
      <c r="Y721" t="str">
        <f t="shared" si="84"/>
        <v/>
      </c>
    </row>
    <row r="722" spans="1:25" x14ac:dyDescent="0.35">
      <c r="A722" t="s">
        <v>180</v>
      </c>
      <c r="B722" t="s">
        <v>332</v>
      </c>
      <c r="C722" t="s">
        <v>994</v>
      </c>
      <c r="D722" t="s">
        <v>118</v>
      </c>
      <c r="E722" t="s">
        <v>117</v>
      </c>
      <c r="F722">
        <v>15822</v>
      </c>
      <c r="G722" s="145">
        <v>0.37990000000000002</v>
      </c>
      <c r="H722">
        <v>37.99</v>
      </c>
      <c r="K722" t="s">
        <v>180</v>
      </c>
      <c r="L722" t="s">
        <v>332</v>
      </c>
      <c r="M722" t="s">
        <v>994</v>
      </c>
      <c r="N722" t="s">
        <v>118</v>
      </c>
      <c r="O722">
        <v>15822</v>
      </c>
      <c r="P722" s="150">
        <v>0.37990000000000002</v>
      </c>
      <c r="Q722">
        <v>37.99</v>
      </c>
      <c r="S722" t="str">
        <f t="shared" si="78"/>
        <v/>
      </c>
      <c r="T722" t="str">
        <f t="shared" si="79"/>
        <v/>
      </c>
      <c r="U722" t="str">
        <f t="shared" si="80"/>
        <v/>
      </c>
      <c r="V722" t="str">
        <f t="shared" si="81"/>
        <v/>
      </c>
      <c r="W722" t="str">
        <f t="shared" si="82"/>
        <v/>
      </c>
      <c r="X722" t="str">
        <f t="shared" si="83"/>
        <v/>
      </c>
      <c r="Y722" t="str">
        <f t="shared" si="84"/>
        <v/>
      </c>
    </row>
    <row r="723" spans="1:25" x14ac:dyDescent="0.35">
      <c r="A723" t="s">
        <v>180</v>
      </c>
      <c r="B723" t="s">
        <v>380</v>
      </c>
      <c r="C723" t="s">
        <v>995</v>
      </c>
      <c r="D723" t="s">
        <v>91</v>
      </c>
      <c r="E723" t="s">
        <v>90</v>
      </c>
      <c r="F723">
        <v>18965</v>
      </c>
      <c r="G723" s="145">
        <v>0.4914</v>
      </c>
      <c r="H723">
        <v>49.14</v>
      </c>
      <c r="I723" t="s">
        <v>187</v>
      </c>
      <c r="K723" t="s">
        <v>180</v>
      </c>
      <c r="L723" t="s">
        <v>380</v>
      </c>
      <c r="M723" t="s">
        <v>995</v>
      </c>
      <c r="N723" t="s">
        <v>91</v>
      </c>
      <c r="O723">
        <v>18965</v>
      </c>
      <c r="P723" s="150">
        <v>0.4914</v>
      </c>
      <c r="Q723">
        <v>49.14</v>
      </c>
      <c r="S723" t="str">
        <f t="shared" si="78"/>
        <v/>
      </c>
      <c r="T723" t="str">
        <f t="shared" si="79"/>
        <v/>
      </c>
      <c r="U723" t="str">
        <f t="shared" si="80"/>
        <v/>
      </c>
      <c r="V723" t="str">
        <f t="shared" si="81"/>
        <v/>
      </c>
      <c r="W723" t="str">
        <f t="shared" si="82"/>
        <v/>
      </c>
      <c r="X723" t="str">
        <f t="shared" si="83"/>
        <v/>
      </c>
      <c r="Y723" t="str">
        <f t="shared" si="84"/>
        <v/>
      </c>
    </row>
    <row r="724" spans="1:25" x14ac:dyDescent="0.35">
      <c r="A724" t="s">
        <v>180</v>
      </c>
      <c r="B724" t="s">
        <v>392</v>
      </c>
      <c r="C724" t="s">
        <v>996</v>
      </c>
      <c r="D724" t="s">
        <v>91</v>
      </c>
      <c r="E724" t="s">
        <v>90</v>
      </c>
      <c r="F724">
        <v>11940</v>
      </c>
      <c r="G724" s="145">
        <v>0.34279999999999999</v>
      </c>
      <c r="H724">
        <v>34.28</v>
      </c>
      <c r="K724" t="s">
        <v>180</v>
      </c>
      <c r="L724" t="s">
        <v>392</v>
      </c>
      <c r="M724" t="s">
        <v>996</v>
      </c>
      <c r="N724" t="s">
        <v>91</v>
      </c>
      <c r="O724">
        <v>11940</v>
      </c>
      <c r="P724" s="150">
        <v>0.34279999999999999</v>
      </c>
      <c r="Q724">
        <v>34.28</v>
      </c>
      <c r="S724" t="str">
        <f t="shared" si="78"/>
        <v/>
      </c>
      <c r="T724" t="str">
        <f t="shared" si="79"/>
        <v/>
      </c>
      <c r="U724" t="str">
        <f t="shared" si="80"/>
        <v/>
      </c>
      <c r="V724" t="str">
        <f t="shared" si="81"/>
        <v/>
      </c>
      <c r="W724" t="str">
        <f t="shared" si="82"/>
        <v/>
      </c>
      <c r="X724" t="str">
        <f t="shared" si="83"/>
        <v/>
      </c>
      <c r="Y724" t="str">
        <f t="shared" si="84"/>
        <v/>
      </c>
    </row>
    <row r="725" spans="1:25" x14ac:dyDescent="0.35">
      <c r="A725" t="s">
        <v>175</v>
      </c>
      <c r="B725" t="s">
        <v>210</v>
      </c>
      <c r="C725" t="s">
        <v>997</v>
      </c>
      <c r="D725" t="s">
        <v>143</v>
      </c>
      <c r="E725" t="s">
        <v>142</v>
      </c>
      <c r="F725">
        <v>118</v>
      </c>
      <c r="G725" s="145">
        <v>2.9999999999999997E-4</v>
      </c>
      <c r="H725">
        <v>0.03</v>
      </c>
      <c r="K725" t="s">
        <v>175</v>
      </c>
      <c r="L725" t="s">
        <v>210</v>
      </c>
      <c r="M725" t="s">
        <v>997</v>
      </c>
      <c r="N725" t="s">
        <v>143</v>
      </c>
      <c r="O725">
        <v>118</v>
      </c>
      <c r="P725" s="150">
        <v>2.9999999999999997E-4</v>
      </c>
      <c r="Q725">
        <v>0.03</v>
      </c>
      <c r="S725" t="str">
        <f t="shared" si="78"/>
        <v/>
      </c>
      <c r="T725" t="str">
        <f t="shared" si="79"/>
        <v/>
      </c>
      <c r="U725" t="str">
        <f t="shared" si="80"/>
        <v/>
      </c>
      <c r="V725" t="str">
        <f t="shared" si="81"/>
        <v/>
      </c>
      <c r="W725" t="str">
        <f t="shared" si="82"/>
        <v/>
      </c>
      <c r="X725" t="str">
        <f t="shared" si="83"/>
        <v/>
      </c>
      <c r="Y725" t="str">
        <f t="shared" si="84"/>
        <v/>
      </c>
    </row>
    <row r="726" spans="1:25" x14ac:dyDescent="0.35">
      <c r="A726" t="s">
        <v>180</v>
      </c>
      <c r="B726" t="s">
        <v>392</v>
      </c>
      <c r="C726" t="s">
        <v>998</v>
      </c>
      <c r="D726" t="s">
        <v>103</v>
      </c>
      <c r="E726" t="s">
        <v>138</v>
      </c>
      <c r="F726">
        <v>3483</v>
      </c>
      <c r="G726" s="145">
        <v>0.1</v>
      </c>
      <c r="H726">
        <v>10</v>
      </c>
      <c r="K726" t="s">
        <v>180</v>
      </c>
      <c r="L726" t="s">
        <v>392</v>
      </c>
      <c r="M726" t="s">
        <v>998</v>
      </c>
      <c r="N726" t="s">
        <v>103</v>
      </c>
      <c r="O726">
        <v>3483</v>
      </c>
      <c r="P726" s="150">
        <v>0.1</v>
      </c>
      <c r="Q726">
        <v>10</v>
      </c>
      <c r="S726" t="str">
        <f t="shared" si="78"/>
        <v/>
      </c>
      <c r="T726" t="str">
        <f t="shared" si="79"/>
        <v/>
      </c>
      <c r="U726" t="str">
        <f t="shared" si="80"/>
        <v/>
      </c>
      <c r="V726" t="str">
        <f t="shared" si="81"/>
        <v/>
      </c>
      <c r="W726" t="str">
        <f t="shared" si="82"/>
        <v/>
      </c>
      <c r="X726" t="str">
        <f t="shared" si="83"/>
        <v/>
      </c>
      <c r="Y726" t="str">
        <f t="shared" si="84"/>
        <v/>
      </c>
    </row>
    <row r="727" spans="1:25" x14ac:dyDescent="0.35">
      <c r="A727" t="s">
        <v>180</v>
      </c>
      <c r="B727" t="s">
        <v>309</v>
      </c>
      <c r="C727" t="s">
        <v>999</v>
      </c>
      <c r="F727">
        <v>628</v>
      </c>
      <c r="G727" s="145">
        <v>1.6299999999999999E-2</v>
      </c>
      <c r="H727">
        <v>1.63</v>
      </c>
      <c r="K727" t="s">
        <v>180</v>
      </c>
      <c r="L727" t="s">
        <v>309</v>
      </c>
      <c r="M727" t="s">
        <v>999</v>
      </c>
      <c r="O727">
        <v>628</v>
      </c>
      <c r="P727" s="150">
        <v>1.6299999999999999E-2</v>
      </c>
      <c r="Q727">
        <v>1.63</v>
      </c>
      <c r="S727" t="str">
        <f t="shared" si="78"/>
        <v/>
      </c>
      <c r="T727" t="str">
        <f t="shared" si="79"/>
        <v/>
      </c>
      <c r="U727" t="str">
        <f t="shared" si="80"/>
        <v/>
      </c>
      <c r="V727" t="str">
        <f t="shared" si="81"/>
        <v/>
      </c>
      <c r="W727" t="str">
        <f t="shared" si="82"/>
        <v/>
      </c>
      <c r="X727" t="str">
        <f t="shared" si="83"/>
        <v/>
      </c>
      <c r="Y727" t="str">
        <f t="shared" si="84"/>
        <v/>
      </c>
    </row>
    <row r="728" spans="1:25" x14ac:dyDescent="0.35">
      <c r="A728" t="s">
        <v>180</v>
      </c>
      <c r="B728" t="s">
        <v>286</v>
      </c>
      <c r="C728" t="s">
        <v>1000</v>
      </c>
      <c r="F728">
        <v>2470</v>
      </c>
      <c r="G728" s="145">
        <v>6.4699999999999994E-2</v>
      </c>
      <c r="H728">
        <v>6.47</v>
      </c>
      <c r="K728" t="s">
        <v>180</v>
      </c>
      <c r="L728" t="s">
        <v>286</v>
      </c>
      <c r="M728" t="s">
        <v>1000</v>
      </c>
      <c r="O728">
        <v>2470</v>
      </c>
      <c r="P728" s="150">
        <v>6.4699999999999994E-2</v>
      </c>
      <c r="Q728">
        <v>6.47</v>
      </c>
      <c r="S728" t="str">
        <f t="shared" si="78"/>
        <v/>
      </c>
      <c r="T728" t="str">
        <f t="shared" si="79"/>
        <v/>
      </c>
      <c r="U728" t="str">
        <f t="shared" si="80"/>
        <v/>
      </c>
      <c r="V728" t="str">
        <f t="shared" si="81"/>
        <v/>
      </c>
      <c r="W728" t="str">
        <f t="shared" si="82"/>
        <v/>
      </c>
      <c r="X728" t="str">
        <f t="shared" si="83"/>
        <v/>
      </c>
      <c r="Y728" t="str">
        <f t="shared" si="84"/>
        <v/>
      </c>
    </row>
    <row r="729" spans="1:25" x14ac:dyDescent="0.35">
      <c r="A729" t="s">
        <v>180</v>
      </c>
      <c r="B729" t="s">
        <v>517</v>
      </c>
      <c r="C729" t="s">
        <v>1001</v>
      </c>
      <c r="F729">
        <v>15856</v>
      </c>
      <c r="G729" s="145">
        <v>0.38400000000000001</v>
      </c>
      <c r="H729">
        <v>38.4</v>
      </c>
      <c r="I729" t="s">
        <v>187</v>
      </c>
      <c r="K729" t="s">
        <v>180</v>
      </c>
      <c r="L729" t="s">
        <v>517</v>
      </c>
      <c r="M729" t="s">
        <v>1001</v>
      </c>
      <c r="O729">
        <v>15856</v>
      </c>
      <c r="P729" s="150">
        <v>0.38400000000000001</v>
      </c>
      <c r="Q729">
        <v>38.4</v>
      </c>
      <c r="S729" t="str">
        <f t="shared" si="78"/>
        <v/>
      </c>
      <c r="T729" t="str">
        <f t="shared" si="79"/>
        <v/>
      </c>
      <c r="U729" t="str">
        <f t="shared" si="80"/>
        <v/>
      </c>
      <c r="V729" t="str">
        <f t="shared" si="81"/>
        <v/>
      </c>
      <c r="W729" t="str">
        <f t="shared" si="82"/>
        <v/>
      </c>
      <c r="X729" t="str">
        <f t="shared" si="83"/>
        <v/>
      </c>
      <c r="Y729" t="str">
        <f t="shared" si="84"/>
        <v/>
      </c>
    </row>
    <row r="730" spans="1:25" x14ac:dyDescent="0.35">
      <c r="A730" t="s">
        <v>180</v>
      </c>
      <c r="B730" t="s">
        <v>200</v>
      </c>
      <c r="C730" t="s">
        <v>1002</v>
      </c>
      <c r="D730" t="s">
        <v>103</v>
      </c>
      <c r="E730" t="s">
        <v>138</v>
      </c>
      <c r="F730">
        <v>3398</v>
      </c>
      <c r="G730" s="145">
        <v>7.6100000000000001E-2</v>
      </c>
      <c r="H730">
        <v>7.61</v>
      </c>
      <c r="K730" t="s">
        <v>180</v>
      </c>
      <c r="L730" t="s">
        <v>200</v>
      </c>
      <c r="M730" t="s">
        <v>1002</v>
      </c>
      <c r="N730" t="s">
        <v>103</v>
      </c>
      <c r="O730">
        <v>3398</v>
      </c>
      <c r="P730" s="150">
        <v>7.6100000000000001E-2</v>
      </c>
      <c r="Q730">
        <v>7.61</v>
      </c>
      <c r="S730" t="str">
        <f t="shared" si="78"/>
        <v/>
      </c>
      <c r="T730" t="str">
        <f t="shared" si="79"/>
        <v/>
      </c>
      <c r="U730" t="str">
        <f t="shared" si="80"/>
        <v/>
      </c>
      <c r="V730" t="str">
        <f t="shared" si="81"/>
        <v/>
      </c>
      <c r="W730" t="str">
        <f t="shared" si="82"/>
        <v/>
      </c>
      <c r="X730" t="str">
        <f t="shared" si="83"/>
        <v/>
      </c>
      <c r="Y730" t="str">
        <f t="shared" si="84"/>
        <v/>
      </c>
    </row>
    <row r="731" spans="1:25" x14ac:dyDescent="0.35">
      <c r="A731" t="s">
        <v>175</v>
      </c>
      <c r="B731" t="s">
        <v>183</v>
      </c>
      <c r="C731" t="s">
        <v>1003</v>
      </c>
      <c r="D731" t="s">
        <v>91</v>
      </c>
      <c r="E731" t="s">
        <v>90</v>
      </c>
      <c r="F731">
        <v>1697</v>
      </c>
      <c r="G731" s="145">
        <v>3.5999999999999999E-3</v>
      </c>
      <c r="H731">
        <v>0.36</v>
      </c>
      <c r="I731" t="s">
        <v>187</v>
      </c>
      <c r="K731" t="s">
        <v>175</v>
      </c>
      <c r="L731" t="s">
        <v>183</v>
      </c>
      <c r="M731" t="s">
        <v>1003</v>
      </c>
      <c r="N731" t="s">
        <v>91</v>
      </c>
      <c r="O731">
        <v>1697</v>
      </c>
      <c r="P731" s="150">
        <v>3.5999999999999999E-3</v>
      </c>
      <c r="Q731">
        <v>0.36</v>
      </c>
      <c r="S731" t="str">
        <f t="shared" si="78"/>
        <v/>
      </c>
      <c r="T731" t="str">
        <f t="shared" si="79"/>
        <v/>
      </c>
      <c r="U731" t="str">
        <f t="shared" si="80"/>
        <v/>
      </c>
      <c r="V731" t="str">
        <f t="shared" si="81"/>
        <v/>
      </c>
      <c r="W731" t="str">
        <f t="shared" si="82"/>
        <v/>
      </c>
      <c r="X731" t="str">
        <f t="shared" si="83"/>
        <v/>
      </c>
      <c r="Y731" t="str">
        <f t="shared" si="84"/>
        <v/>
      </c>
    </row>
    <row r="732" spans="1:25" x14ac:dyDescent="0.35">
      <c r="A732" t="s">
        <v>175</v>
      </c>
      <c r="B732" t="s">
        <v>178</v>
      </c>
      <c r="C732" t="s">
        <v>1004</v>
      </c>
      <c r="D732" t="s">
        <v>103</v>
      </c>
      <c r="E732" t="s">
        <v>138</v>
      </c>
      <c r="F732">
        <v>349</v>
      </c>
      <c r="G732" s="145">
        <v>8.0000000000000004E-4</v>
      </c>
      <c r="H732">
        <v>0.08</v>
      </c>
      <c r="K732" t="s">
        <v>175</v>
      </c>
      <c r="L732" t="s">
        <v>178</v>
      </c>
      <c r="M732" t="s">
        <v>1004</v>
      </c>
      <c r="N732" t="s">
        <v>103</v>
      </c>
      <c r="O732">
        <v>349</v>
      </c>
      <c r="P732" s="150">
        <v>8.0000000000000004E-4</v>
      </c>
      <c r="Q732">
        <v>0.08</v>
      </c>
      <c r="S732" t="str">
        <f t="shared" si="78"/>
        <v/>
      </c>
      <c r="T732" t="str">
        <f t="shared" si="79"/>
        <v/>
      </c>
      <c r="U732" t="str">
        <f t="shared" si="80"/>
        <v/>
      </c>
      <c r="V732" t="str">
        <f t="shared" si="81"/>
        <v/>
      </c>
      <c r="W732" t="str">
        <f t="shared" si="82"/>
        <v/>
      </c>
      <c r="X732" t="str">
        <f t="shared" si="83"/>
        <v/>
      </c>
      <c r="Y732" t="str">
        <f t="shared" si="84"/>
        <v/>
      </c>
    </row>
    <row r="733" spans="1:25" x14ac:dyDescent="0.35">
      <c r="A733" t="s">
        <v>180</v>
      </c>
      <c r="B733" t="s">
        <v>217</v>
      </c>
      <c r="C733" t="s">
        <v>1005</v>
      </c>
      <c r="D733" t="s">
        <v>103</v>
      </c>
      <c r="E733" t="s">
        <v>138</v>
      </c>
      <c r="F733">
        <v>6601</v>
      </c>
      <c r="G733" s="145">
        <v>0.1656</v>
      </c>
      <c r="H733">
        <v>16.559999999999999</v>
      </c>
      <c r="K733" t="s">
        <v>180</v>
      </c>
      <c r="L733" t="s">
        <v>217</v>
      </c>
      <c r="M733" t="s">
        <v>1005</v>
      </c>
      <c r="N733" t="s">
        <v>103</v>
      </c>
      <c r="O733">
        <v>6601</v>
      </c>
      <c r="P733" s="150">
        <v>0.1656</v>
      </c>
      <c r="Q733">
        <v>16.559999999999999</v>
      </c>
      <c r="S733" t="str">
        <f t="shared" si="78"/>
        <v/>
      </c>
      <c r="T733" t="str">
        <f t="shared" si="79"/>
        <v/>
      </c>
      <c r="U733" t="str">
        <f t="shared" si="80"/>
        <v/>
      </c>
      <c r="V733" t="str">
        <f t="shared" si="81"/>
        <v/>
      </c>
      <c r="W733" t="str">
        <f t="shared" si="82"/>
        <v/>
      </c>
      <c r="X733" t="str">
        <f t="shared" si="83"/>
        <v/>
      </c>
      <c r="Y733" t="str">
        <f t="shared" si="84"/>
        <v/>
      </c>
    </row>
    <row r="734" spans="1:25" x14ac:dyDescent="0.35">
      <c r="A734" t="s">
        <v>180</v>
      </c>
      <c r="B734" t="s">
        <v>432</v>
      </c>
      <c r="C734" t="s">
        <v>1006</v>
      </c>
      <c r="D734" t="s">
        <v>103</v>
      </c>
      <c r="E734" t="s">
        <v>138</v>
      </c>
      <c r="F734">
        <v>1667</v>
      </c>
      <c r="G734" s="145">
        <v>4.1599999999999998E-2</v>
      </c>
      <c r="H734">
        <v>4.16</v>
      </c>
      <c r="K734" t="s">
        <v>180</v>
      </c>
      <c r="L734" t="s">
        <v>432</v>
      </c>
      <c r="M734" t="s">
        <v>1006</v>
      </c>
      <c r="N734" t="s">
        <v>103</v>
      </c>
      <c r="O734">
        <v>1667</v>
      </c>
      <c r="P734" s="150">
        <v>4.1599999999999998E-2</v>
      </c>
      <c r="Q734">
        <v>4.16</v>
      </c>
      <c r="S734" t="str">
        <f t="shared" si="78"/>
        <v/>
      </c>
      <c r="T734" t="str">
        <f t="shared" si="79"/>
        <v/>
      </c>
      <c r="U734" t="str">
        <f t="shared" si="80"/>
        <v/>
      </c>
      <c r="V734" t="str">
        <f t="shared" si="81"/>
        <v/>
      </c>
      <c r="W734" t="str">
        <f t="shared" si="82"/>
        <v/>
      </c>
      <c r="X734" t="str">
        <f t="shared" si="83"/>
        <v/>
      </c>
      <c r="Y734" t="str">
        <f t="shared" si="84"/>
        <v/>
      </c>
    </row>
    <row r="735" spans="1:25" x14ac:dyDescent="0.35">
      <c r="A735" t="s">
        <v>180</v>
      </c>
      <c r="B735" t="s">
        <v>421</v>
      </c>
      <c r="C735" t="s">
        <v>1007</v>
      </c>
      <c r="D735" t="s">
        <v>86</v>
      </c>
      <c r="E735" t="s">
        <v>86</v>
      </c>
      <c r="F735">
        <v>2655</v>
      </c>
      <c r="G735" s="145">
        <v>6.7299999999999999E-2</v>
      </c>
      <c r="H735">
        <v>6.73</v>
      </c>
      <c r="K735" t="s">
        <v>180</v>
      </c>
      <c r="L735" t="s">
        <v>421</v>
      </c>
      <c r="M735" t="s">
        <v>1007</v>
      </c>
      <c r="N735" t="s">
        <v>86</v>
      </c>
      <c r="O735">
        <v>2655</v>
      </c>
      <c r="P735" s="150">
        <v>6.7299999999999999E-2</v>
      </c>
      <c r="Q735">
        <v>6.73</v>
      </c>
      <c r="S735" t="str">
        <f t="shared" si="78"/>
        <v/>
      </c>
      <c r="T735" t="str">
        <f t="shared" si="79"/>
        <v/>
      </c>
      <c r="U735" t="str">
        <f t="shared" si="80"/>
        <v/>
      </c>
      <c r="V735" t="str">
        <f t="shared" si="81"/>
        <v/>
      </c>
      <c r="W735" t="str">
        <f t="shared" si="82"/>
        <v/>
      </c>
      <c r="X735" t="str">
        <f t="shared" si="83"/>
        <v/>
      </c>
      <c r="Y735" t="str">
        <f t="shared" si="84"/>
        <v/>
      </c>
    </row>
    <row r="736" spans="1:25" x14ac:dyDescent="0.35">
      <c r="A736" t="s">
        <v>175</v>
      </c>
      <c r="B736" t="s">
        <v>176</v>
      </c>
      <c r="C736" t="s">
        <v>1008</v>
      </c>
      <c r="D736" s="148"/>
      <c r="F736">
        <v>71</v>
      </c>
      <c r="G736" s="145">
        <v>2.0000000000000001E-4</v>
      </c>
      <c r="H736">
        <v>0.02</v>
      </c>
      <c r="K736" t="s">
        <v>175</v>
      </c>
      <c r="L736" t="s">
        <v>176</v>
      </c>
      <c r="M736" t="s">
        <v>1008</v>
      </c>
      <c r="N736" t="s">
        <v>165</v>
      </c>
      <c r="O736">
        <v>71</v>
      </c>
      <c r="P736" s="150">
        <v>2.0000000000000001E-4</v>
      </c>
      <c r="Q736">
        <v>0.02</v>
      </c>
      <c r="S736" t="str">
        <f t="shared" si="78"/>
        <v/>
      </c>
      <c r="T736" t="str">
        <f t="shared" si="79"/>
        <v/>
      </c>
      <c r="U736" t="str">
        <f t="shared" si="80"/>
        <v/>
      </c>
      <c r="V736" t="str">
        <f t="shared" si="81"/>
        <v>error</v>
      </c>
      <c r="W736" t="str">
        <f t="shared" si="82"/>
        <v/>
      </c>
      <c r="X736" t="str">
        <f t="shared" si="83"/>
        <v/>
      </c>
      <c r="Y736" t="str">
        <f t="shared" si="84"/>
        <v/>
      </c>
    </row>
    <row r="737" spans="1:25" x14ac:dyDescent="0.35">
      <c r="A737" t="s">
        <v>180</v>
      </c>
      <c r="B737" t="s">
        <v>632</v>
      </c>
      <c r="C737" t="s">
        <v>1009</v>
      </c>
      <c r="D737" t="s">
        <v>103</v>
      </c>
      <c r="E737" t="s">
        <v>138</v>
      </c>
      <c r="F737">
        <v>4060</v>
      </c>
      <c r="G737" s="145">
        <v>9.8000000000000004E-2</v>
      </c>
      <c r="H737">
        <v>9.8000000000000007</v>
      </c>
      <c r="K737" t="s">
        <v>180</v>
      </c>
      <c r="L737" t="s">
        <v>632</v>
      </c>
      <c r="M737" t="s">
        <v>1009</v>
      </c>
      <c r="N737" t="s">
        <v>103</v>
      </c>
      <c r="O737">
        <v>4060</v>
      </c>
      <c r="P737" s="150">
        <v>9.8000000000000004E-2</v>
      </c>
      <c r="Q737">
        <v>9.8000000000000007</v>
      </c>
      <c r="S737" t="str">
        <f t="shared" si="78"/>
        <v/>
      </c>
      <c r="T737" t="str">
        <f t="shared" si="79"/>
        <v/>
      </c>
      <c r="U737" t="str">
        <f t="shared" si="80"/>
        <v/>
      </c>
      <c r="V737" t="str">
        <f t="shared" si="81"/>
        <v/>
      </c>
      <c r="W737" t="str">
        <f t="shared" si="82"/>
        <v/>
      </c>
      <c r="X737" t="str">
        <f t="shared" si="83"/>
        <v/>
      </c>
      <c r="Y737" t="str">
        <f t="shared" si="84"/>
        <v/>
      </c>
    </row>
    <row r="738" spans="1:25" x14ac:dyDescent="0.35">
      <c r="A738" t="s">
        <v>175</v>
      </c>
      <c r="B738" t="s">
        <v>210</v>
      </c>
      <c r="C738" t="s">
        <v>1010</v>
      </c>
      <c r="D738" s="148"/>
      <c r="F738">
        <v>393</v>
      </c>
      <c r="G738" s="145">
        <v>8.9999999999999998E-4</v>
      </c>
      <c r="H738">
        <v>0.09</v>
      </c>
      <c r="K738" t="s">
        <v>175</v>
      </c>
      <c r="L738" t="s">
        <v>210</v>
      </c>
      <c r="M738" t="s">
        <v>1010</v>
      </c>
      <c r="N738" t="s">
        <v>134</v>
      </c>
      <c r="O738">
        <v>393</v>
      </c>
      <c r="P738" s="150">
        <v>8.9999999999999998E-4</v>
      </c>
      <c r="Q738">
        <v>0.09</v>
      </c>
      <c r="S738" t="str">
        <f t="shared" si="78"/>
        <v/>
      </c>
      <c r="T738" t="str">
        <f t="shared" si="79"/>
        <v/>
      </c>
      <c r="U738" t="str">
        <f t="shared" si="80"/>
        <v/>
      </c>
      <c r="V738" t="str">
        <f t="shared" si="81"/>
        <v>error</v>
      </c>
      <c r="W738" t="str">
        <f t="shared" si="82"/>
        <v/>
      </c>
      <c r="X738" t="str">
        <f t="shared" si="83"/>
        <v/>
      </c>
      <c r="Y738" t="str">
        <f t="shared" si="84"/>
        <v/>
      </c>
    </row>
    <row r="739" spans="1:25" x14ac:dyDescent="0.35">
      <c r="A739" t="s">
        <v>180</v>
      </c>
      <c r="B739" t="s">
        <v>299</v>
      </c>
      <c r="C739" t="s">
        <v>1011</v>
      </c>
      <c r="F739">
        <v>237</v>
      </c>
      <c r="G739" s="145">
        <v>5.8999999999999999E-3</v>
      </c>
      <c r="H739">
        <v>0.59</v>
      </c>
      <c r="K739" t="s">
        <v>180</v>
      </c>
      <c r="L739" t="s">
        <v>299</v>
      </c>
      <c r="M739" t="s">
        <v>1011</v>
      </c>
      <c r="O739">
        <v>237</v>
      </c>
      <c r="P739" s="150">
        <v>5.8999999999999999E-3</v>
      </c>
      <c r="Q739">
        <v>0.59</v>
      </c>
      <c r="S739" t="str">
        <f t="shared" si="78"/>
        <v/>
      </c>
      <c r="T739" t="str">
        <f t="shared" si="79"/>
        <v/>
      </c>
      <c r="U739" t="str">
        <f t="shared" si="80"/>
        <v/>
      </c>
      <c r="V739" t="str">
        <f t="shared" si="81"/>
        <v/>
      </c>
      <c r="W739" t="str">
        <f t="shared" si="82"/>
        <v/>
      </c>
      <c r="X739" t="str">
        <f t="shared" si="83"/>
        <v/>
      </c>
      <c r="Y739" t="str">
        <f t="shared" si="84"/>
        <v/>
      </c>
    </row>
    <row r="740" spans="1:25" x14ac:dyDescent="0.35">
      <c r="A740" t="s">
        <v>175</v>
      </c>
      <c r="B740" t="s">
        <v>210</v>
      </c>
      <c r="C740" t="s">
        <v>1012</v>
      </c>
      <c r="F740">
        <v>49</v>
      </c>
      <c r="G740" s="145">
        <v>1E-4</v>
      </c>
      <c r="H740">
        <v>0.01</v>
      </c>
      <c r="K740" t="s">
        <v>175</v>
      </c>
      <c r="L740" t="s">
        <v>210</v>
      </c>
      <c r="M740" t="s">
        <v>1012</v>
      </c>
      <c r="O740">
        <v>49</v>
      </c>
      <c r="P740" s="150">
        <v>1E-4</v>
      </c>
      <c r="Q740">
        <v>0.01</v>
      </c>
      <c r="S740" t="str">
        <f t="shared" si="78"/>
        <v/>
      </c>
      <c r="T740" t="str">
        <f t="shared" si="79"/>
        <v/>
      </c>
      <c r="U740" t="str">
        <f t="shared" si="80"/>
        <v/>
      </c>
      <c r="V740" t="str">
        <f t="shared" si="81"/>
        <v/>
      </c>
      <c r="W740" t="str">
        <f t="shared" si="82"/>
        <v/>
      </c>
      <c r="X740" t="str">
        <f t="shared" si="83"/>
        <v/>
      </c>
      <c r="Y740" t="str">
        <f t="shared" si="84"/>
        <v/>
      </c>
    </row>
    <row r="741" spans="1:25" x14ac:dyDescent="0.35">
      <c r="A741" t="s">
        <v>180</v>
      </c>
      <c r="B741" t="s">
        <v>332</v>
      </c>
      <c r="C741" t="s">
        <v>1013</v>
      </c>
      <c r="D741" t="s">
        <v>143</v>
      </c>
      <c r="E741" t="s">
        <v>142</v>
      </c>
      <c r="F741">
        <v>2317</v>
      </c>
      <c r="G741" s="145">
        <v>5.5599999999999997E-2</v>
      </c>
      <c r="H741">
        <v>5.56</v>
      </c>
      <c r="K741" t="s">
        <v>180</v>
      </c>
      <c r="L741" t="s">
        <v>332</v>
      </c>
      <c r="M741" t="s">
        <v>1013</v>
      </c>
      <c r="N741" t="s">
        <v>143</v>
      </c>
      <c r="O741">
        <v>2317</v>
      </c>
      <c r="P741" s="150">
        <v>5.5599999999999997E-2</v>
      </c>
      <c r="Q741">
        <v>5.56</v>
      </c>
      <c r="S741" t="str">
        <f t="shared" si="78"/>
        <v/>
      </c>
      <c r="T741" t="str">
        <f t="shared" si="79"/>
        <v/>
      </c>
      <c r="U741" t="str">
        <f t="shared" si="80"/>
        <v/>
      </c>
      <c r="V741" t="str">
        <f t="shared" si="81"/>
        <v/>
      </c>
      <c r="W741" t="str">
        <f t="shared" si="82"/>
        <v/>
      </c>
      <c r="X741" t="str">
        <f t="shared" si="83"/>
        <v/>
      </c>
      <c r="Y741" t="str">
        <f t="shared" si="84"/>
        <v/>
      </c>
    </row>
    <row r="742" spans="1:25" x14ac:dyDescent="0.35">
      <c r="A742" t="s">
        <v>180</v>
      </c>
      <c r="B742" t="s">
        <v>440</v>
      </c>
      <c r="C742" t="s">
        <v>1014</v>
      </c>
      <c r="D742" t="s">
        <v>118</v>
      </c>
      <c r="E742" t="s">
        <v>117</v>
      </c>
      <c r="F742">
        <v>5420</v>
      </c>
      <c r="G742" s="145">
        <v>0.15629999999999999</v>
      </c>
      <c r="H742">
        <v>15.63</v>
      </c>
      <c r="K742" t="s">
        <v>180</v>
      </c>
      <c r="L742" t="s">
        <v>440</v>
      </c>
      <c r="M742" t="s">
        <v>1014</v>
      </c>
      <c r="N742" t="s">
        <v>118</v>
      </c>
      <c r="O742">
        <v>5420</v>
      </c>
      <c r="P742" s="150">
        <v>0.15629999999999999</v>
      </c>
      <c r="Q742">
        <v>15.63</v>
      </c>
      <c r="S742" t="str">
        <f t="shared" si="78"/>
        <v/>
      </c>
      <c r="T742" t="str">
        <f t="shared" si="79"/>
        <v/>
      </c>
      <c r="U742" t="str">
        <f t="shared" si="80"/>
        <v/>
      </c>
      <c r="V742" t="str">
        <f t="shared" si="81"/>
        <v/>
      </c>
      <c r="W742" t="str">
        <f t="shared" si="82"/>
        <v/>
      </c>
      <c r="X742" t="str">
        <f t="shared" si="83"/>
        <v/>
      </c>
      <c r="Y742" t="str">
        <f t="shared" si="84"/>
        <v/>
      </c>
    </row>
    <row r="743" spans="1:25" x14ac:dyDescent="0.35">
      <c r="A743" t="s">
        <v>180</v>
      </c>
      <c r="B743" t="s">
        <v>274</v>
      </c>
      <c r="C743" t="s">
        <v>1015</v>
      </c>
      <c r="D743" t="s">
        <v>103</v>
      </c>
      <c r="E743" t="s">
        <v>138</v>
      </c>
      <c r="F743">
        <v>1980</v>
      </c>
      <c r="G743" s="145">
        <v>4.7100000000000003E-2</v>
      </c>
      <c r="H743">
        <v>4.71</v>
      </c>
      <c r="K743" t="s">
        <v>180</v>
      </c>
      <c r="L743" t="s">
        <v>274</v>
      </c>
      <c r="M743" t="s">
        <v>1015</v>
      </c>
      <c r="N743" t="s">
        <v>103</v>
      </c>
      <c r="O743">
        <v>1980</v>
      </c>
      <c r="P743" s="150">
        <v>4.7100000000000003E-2</v>
      </c>
      <c r="Q743">
        <v>4.71</v>
      </c>
      <c r="S743" t="str">
        <f t="shared" si="78"/>
        <v/>
      </c>
      <c r="T743" t="str">
        <f t="shared" si="79"/>
        <v/>
      </c>
      <c r="U743" t="str">
        <f t="shared" si="80"/>
        <v/>
      </c>
      <c r="V743" t="str">
        <f t="shared" si="81"/>
        <v/>
      </c>
      <c r="W743" t="str">
        <f t="shared" si="82"/>
        <v/>
      </c>
      <c r="X743" t="str">
        <f t="shared" si="83"/>
        <v/>
      </c>
      <c r="Y743" t="str">
        <f t="shared" si="84"/>
        <v/>
      </c>
    </row>
    <row r="744" spans="1:25" x14ac:dyDescent="0.35">
      <c r="A744" t="s">
        <v>175</v>
      </c>
      <c r="B744" t="s">
        <v>210</v>
      </c>
      <c r="C744" t="s">
        <v>1016</v>
      </c>
      <c r="D744" t="s">
        <v>143</v>
      </c>
      <c r="E744" t="s">
        <v>142</v>
      </c>
      <c r="F744">
        <v>204</v>
      </c>
      <c r="G744" s="145">
        <v>5.0000000000000001E-4</v>
      </c>
      <c r="H744">
        <v>0.05</v>
      </c>
      <c r="K744" t="s">
        <v>175</v>
      </c>
      <c r="L744" t="s">
        <v>210</v>
      </c>
      <c r="M744" t="s">
        <v>1016</v>
      </c>
      <c r="N744" t="s">
        <v>143</v>
      </c>
      <c r="O744">
        <v>204</v>
      </c>
      <c r="P744" s="150">
        <v>5.0000000000000001E-4</v>
      </c>
      <c r="Q744">
        <v>0.05</v>
      </c>
      <c r="S744" t="str">
        <f t="shared" si="78"/>
        <v/>
      </c>
      <c r="T744" t="str">
        <f t="shared" si="79"/>
        <v/>
      </c>
      <c r="U744" t="str">
        <f t="shared" si="80"/>
        <v/>
      </c>
      <c r="V744" t="str">
        <f t="shared" si="81"/>
        <v/>
      </c>
      <c r="W744" t="str">
        <f t="shared" si="82"/>
        <v/>
      </c>
      <c r="X744" t="str">
        <f t="shared" si="83"/>
        <v/>
      </c>
      <c r="Y744" t="str">
        <f t="shared" si="84"/>
        <v/>
      </c>
    </row>
    <row r="745" spans="1:25" x14ac:dyDescent="0.35">
      <c r="A745" t="s">
        <v>180</v>
      </c>
      <c r="B745" t="s">
        <v>421</v>
      </c>
      <c r="C745" t="s">
        <v>1017</v>
      </c>
      <c r="D745" t="s">
        <v>118</v>
      </c>
      <c r="E745" t="s">
        <v>117</v>
      </c>
      <c r="F745">
        <v>8421</v>
      </c>
      <c r="G745" s="145">
        <v>0.21360000000000001</v>
      </c>
      <c r="H745">
        <v>21.36</v>
      </c>
      <c r="K745" t="s">
        <v>180</v>
      </c>
      <c r="L745" t="s">
        <v>421</v>
      </c>
      <c r="M745" t="s">
        <v>1017</v>
      </c>
      <c r="N745" t="s">
        <v>118</v>
      </c>
      <c r="O745">
        <v>8421</v>
      </c>
      <c r="P745" s="150">
        <v>0.21360000000000001</v>
      </c>
      <c r="Q745">
        <v>21.36</v>
      </c>
      <c r="S745" t="str">
        <f t="shared" si="78"/>
        <v/>
      </c>
      <c r="T745" t="str">
        <f t="shared" si="79"/>
        <v/>
      </c>
      <c r="U745" t="str">
        <f t="shared" si="80"/>
        <v/>
      </c>
      <c r="V745" t="str">
        <f t="shared" si="81"/>
        <v/>
      </c>
      <c r="W745" t="str">
        <f t="shared" si="82"/>
        <v/>
      </c>
      <c r="X745" t="str">
        <f t="shared" si="83"/>
        <v/>
      </c>
      <c r="Y745" t="str">
        <f t="shared" si="84"/>
        <v/>
      </c>
    </row>
    <row r="746" spans="1:25" x14ac:dyDescent="0.35">
      <c r="A746" t="s">
        <v>180</v>
      </c>
      <c r="B746" t="s">
        <v>584</v>
      </c>
      <c r="C746" t="s">
        <v>1018</v>
      </c>
      <c r="F746">
        <v>1780</v>
      </c>
      <c r="G746" s="145">
        <v>4.1300000000000003E-2</v>
      </c>
      <c r="H746">
        <v>4.13</v>
      </c>
      <c r="K746" t="s">
        <v>180</v>
      </c>
      <c r="L746" t="s">
        <v>584</v>
      </c>
      <c r="M746" t="s">
        <v>1018</v>
      </c>
      <c r="O746">
        <v>1780</v>
      </c>
      <c r="P746" s="150">
        <v>4.1300000000000003E-2</v>
      </c>
      <c r="Q746">
        <v>4.13</v>
      </c>
      <c r="S746" t="str">
        <f t="shared" si="78"/>
        <v/>
      </c>
      <c r="T746" t="str">
        <f t="shared" si="79"/>
        <v/>
      </c>
      <c r="U746" t="str">
        <f t="shared" si="80"/>
        <v/>
      </c>
      <c r="V746" t="str">
        <f t="shared" si="81"/>
        <v/>
      </c>
      <c r="W746" t="str">
        <f t="shared" si="82"/>
        <v/>
      </c>
      <c r="X746" t="str">
        <f t="shared" si="83"/>
        <v/>
      </c>
      <c r="Y746" t="str">
        <f t="shared" si="84"/>
        <v/>
      </c>
    </row>
    <row r="747" spans="1:25" x14ac:dyDescent="0.35">
      <c r="A747" t="s">
        <v>175</v>
      </c>
      <c r="B747" t="s">
        <v>227</v>
      </c>
      <c r="C747" t="s">
        <v>1019</v>
      </c>
      <c r="D747" t="s">
        <v>91</v>
      </c>
      <c r="E747" t="s">
        <v>90</v>
      </c>
      <c r="F747">
        <v>524</v>
      </c>
      <c r="G747" s="145">
        <v>1.1000000000000001E-3</v>
      </c>
      <c r="H747">
        <v>0.11</v>
      </c>
      <c r="K747" t="s">
        <v>175</v>
      </c>
      <c r="L747" t="s">
        <v>227</v>
      </c>
      <c r="M747" t="s">
        <v>1019</v>
      </c>
      <c r="N747" t="s">
        <v>91</v>
      </c>
      <c r="O747">
        <v>524</v>
      </c>
      <c r="P747" s="150">
        <v>1.1000000000000001E-3</v>
      </c>
      <c r="Q747">
        <v>0.11</v>
      </c>
      <c r="S747" t="str">
        <f t="shared" si="78"/>
        <v/>
      </c>
      <c r="T747" t="str">
        <f t="shared" si="79"/>
        <v/>
      </c>
      <c r="U747" t="str">
        <f t="shared" si="80"/>
        <v/>
      </c>
      <c r="V747" t="str">
        <f t="shared" si="81"/>
        <v/>
      </c>
      <c r="W747" t="str">
        <f t="shared" si="82"/>
        <v/>
      </c>
      <c r="X747" t="str">
        <f t="shared" si="83"/>
        <v/>
      </c>
      <c r="Y747" t="str">
        <f t="shared" si="84"/>
        <v/>
      </c>
    </row>
    <row r="748" spans="1:25" x14ac:dyDescent="0.35">
      <c r="A748" t="s">
        <v>180</v>
      </c>
      <c r="B748" t="s">
        <v>508</v>
      </c>
      <c r="C748" t="s">
        <v>1020</v>
      </c>
      <c r="D748" t="s">
        <v>143</v>
      </c>
      <c r="E748" t="s">
        <v>142</v>
      </c>
      <c r="F748">
        <v>1827</v>
      </c>
      <c r="G748" s="145">
        <v>3.5700000000000003E-2</v>
      </c>
      <c r="H748">
        <v>3.57</v>
      </c>
      <c r="K748" t="s">
        <v>180</v>
      </c>
      <c r="L748" t="s">
        <v>508</v>
      </c>
      <c r="M748" t="s">
        <v>1020</v>
      </c>
      <c r="N748" t="s">
        <v>143</v>
      </c>
      <c r="O748">
        <v>1827</v>
      </c>
      <c r="P748" s="150">
        <v>3.5700000000000003E-2</v>
      </c>
      <c r="Q748">
        <v>3.57</v>
      </c>
      <c r="S748" t="str">
        <f t="shared" si="78"/>
        <v/>
      </c>
      <c r="T748" t="str">
        <f t="shared" si="79"/>
        <v/>
      </c>
      <c r="U748" t="str">
        <f t="shared" si="80"/>
        <v/>
      </c>
      <c r="V748" t="str">
        <f t="shared" si="81"/>
        <v/>
      </c>
      <c r="W748" t="str">
        <f t="shared" si="82"/>
        <v/>
      </c>
      <c r="X748" t="str">
        <f t="shared" si="83"/>
        <v/>
      </c>
      <c r="Y748" t="str">
        <f t="shared" si="84"/>
        <v/>
      </c>
    </row>
    <row r="749" spans="1:25" x14ac:dyDescent="0.35">
      <c r="A749" t="s">
        <v>180</v>
      </c>
      <c r="B749" t="s">
        <v>460</v>
      </c>
      <c r="C749" t="s">
        <v>1021</v>
      </c>
      <c r="D749" t="s">
        <v>147</v>
      </c>
      <c r="E749" t="s">
        <v>147</v>
      </c>
      <c r="F749">
        <v>2307</v>
      </c>
      <c r="G749" s="145">
        <v>7.1499999999999994E-2</v>
      </c>
      <c r="H749">
        <v>7.15</v>
      </c>
      <c r="K749" t="s">
        <v>180</v>
      </c>
      <c r="L749" t="s">
        <v>460</v>
      </c>
      <c r="M749" t="s">
        <v>1021</v>
      </c>
      <c r="N749" t="s">
        <v>147</v>
      </c>
      <c r="O749">
        <v>2307</v>
      </c>
      <c r="P749" s="150">
        <v>7.1499999999999994E-2</v>
      </c>
      <c r="Q749">
        <v>7.15</v>
      </c>
      <c r="S749" t="str">
        <f t="shared" si="78"/>
        <v/>
      </c>
      <c r="T749" t="str">
        <f t="shared" si="79"/>
        <v/>
      </c>
      <c r="U749" t="str">
        <f t="shared" si="80"/>
        <v/>
      </c>
      <c r="V749" t="str">
        <f t="shared" si="81"/>
        <v/>
      </c>
      <c r="W749" t="str">
        <f t="shared" si="82"/>
        <v/>
      </c>
      <c r="X749" t="str">
        <f t="shared" si="83"/>
        <v/>
      </c>
      <c r="Y749" t="str">
        <f t="shared" si="84"/>
        <v/>
      </c>
    </row>
    <row r="750" spans="1:25" x14ac:dyDescent="0.35">
      <c r="A750" t="s">
        <v>180</v>
      </c>
      <c r="B750" t="s">
        <v>305</v>
      </c>
      <c r="C750" t="s">
        <v>1022</v>
      </c>
      <c r="D750" t="s">
        <v>107</v>
      </c>
      <c r="E750" t="s">
        <v>106</v>
      </c>
      <c r="F750">
        <v>1448</v>
      </c>
      <c r="G750" s="145">
        <v>3.4000000000000002E-2</v>
      </c>
      <c r="H750">
        <v>3.4</v>
      </c>
      <c r="K750" t="s">
        <v>180</v>
      </c>
      <c r="L750" t="s">
        <v>305</v>
      </c>
      <c r="M750" t="s">
        <v>1022</v>
      </c>
      <c r="N750" t="s">
        <v>107</v>
      </c>
      <c r="O750">
        <v>1448</v>
      </c>
      <c r="P750" s="150">
        <v>3.4000000000000002E-2</v>
      </c>
      <c r="Q750">
        <v>3.4</v>
      </c>
      <c r="R750" t="s">
        <v>187</v>
      </c>
      <c r="S750" t="str">
        <f t="shared" si="78"/>
        <v/>
      </c>
      <c r="T750" t="str">
        <f t="shared" si="79"/>
        <v/>
      </c>
      <c r="U750" t="str">
        <f t="shared" si="80"/>
        <v/>
      </c>
      <c r="V750" t="str">
        <f t="shared" si="81"/>
        <v/>
      </c>
      <c r="W750" t="str">
        <f t="shared" si="82"/>
        <v/>
      </c>
      <c r="X750" t="str">
        <f t="shared" si="83"/>
        <v/>
      </c>
      <c r="Y750" t="str">
        <f t="shared" si="84"/>
        <v/>
      </c>
    </row>
    <row r="751" spans="1:25" x14ac:dyDescent="0.35">
      <c r="A751" t="s">
        <v>180</v>
      </c>
      <c r="B751" t="s">
        <v>240</v>
      </c>
      <c r="C751" t="s">
        <v>1023</v>
      </c>
      <c r="D751" t="s">
        <v>103</v>
      </c>
      <c r="E751" t="s">
        <v>138</v>
      </c>
      <c r="F751">
        <v>4164</v>
      </c>
      <c r="G751" s="145">
        <v>8.6199999999999999E-2</v>
      </c>
      <c r="H751">
        <v>8.6199999999999992</v>
      </c>
      <c r="K751" t="s">
        <v>180</v>
      </c>
      <c r="L751" t="s">
        <v>240</v>
      </c>
      <c r="M751" t="s">
        <v>1023</v>
      </c>
      <c r="N751" t="s">
        <v>103</v>
      </c>
      <c r="O751">
        <v>4164</v>
      </c>
      <c r="P751" s="150">
        <v>8.6199999999999999E-2</v>
      </c>
      <c r="Q751">
        <v>8.6199999999999992</v>
      </c>
      <c r="R751" t="s">
        <v>187</v>
      </c>
      <c r="S751" t="str">
        <f t="shared" si="78"/>
        <v/>
      </c>
      <c r="T751" t="str">
        <f t="shared" si="79"/>
        <v/>
      </c>
      <c r="U751" t="str">
        <f t="shared" si="80"/>
        <v/>
      </c>
      <c r="V751" t="str">
        <f t="shared" si="81"/>
        <v/>
      </c>
      <c r="W751" t="str">
        <f t="shared" si="82"/>
        <v/>
      </c>
      <c r="X751" t="str">
        <f t="shared" si="83"/>
        <v/>
      </c>
      <c r="Y751" t="str">
        <f t="shared" si="84"/>
        <v/>
      </c>
    </row>
    <row r="752" spans="1:25" x14ac:dyDescent="0.35">
      <c r="A752" t="s">
        <v>180</v>
      </c>
      <c r="B752" t="s">
        <v>185</v>
      </c>
      <c r="C752" t="s">
        <v>1024</v>
      </c>
      <c r="F752">
        <v>473</v>
      </c>
      <c r="G752" s="145">
        <v>1.2500000000000001E-2</v>
      </c>
      <c r="H752">
        <v>1.25</v>
      </c>
      <c r="K752" t="s">
        <v>180</v>
      </c>
      <c r="L752" t="s">
        <v>185</v>
      </c>
      <c r="M752" t="s">
        <v>1024</v>
      </c>
      <c r="O752">
        <v>473</v>
      </c>
      <c r="P752" s="150">
        <v>1.2500000000000001E-2</v>
      </c>
      <c r="Q752">
        <v>1.25</v>
      </c>
      <c r="S752" t="str">
        <f t="shared" si="78"/>
        <v/>
      </c>
      <c r="T752" t="str">
        <f t="shared" si="79"/>
        <v/>
      </c>
      <c r="U752" t="str">
        <f t="shared" si="80"/>
        <v/>
      </c>
      <c r="V752" t="str">
        <f t="shared" si="81"/>
        <v/>
      </c>
      <c r="W752" t="str">
        <f t="shared" si="82"/>
        <v/>
      </c>
      <c r="X752" t="str">
        <f t="shared" si="83"/>
        <v/>
      </c>
      <c r="Y752" t="str">
        <f t="shared" si="84"/>
        <v/>
      </c>
    </row>
    <row r="753" spans="1:25" x14ac:dyDescent="0.35">
      <c r="A753" t="s">
        <v>180</v>
      </c>
      <c r="B753" t="s">
        <v>440</v>
      </c>
      <c r="C753" t="s">
        <v>1025</v>
      </c>
      <c r="D753" t="s">
        <v>103</v>
      </c>
      <c r="E753" t="s">
        <v>138</v>
      </c>
      <c r="F753">
        <v>1474</v>
      </c>
      <c r="G753" s="145">
        <v>4.2500000000000003E-2</v>
      </c>
      <c r="H753">
        <v>4.25</v>
      </c>
      <c r="K753" t="s">
        <v>180</v>
      </c>
      <c r="L753" t="s">
        <v>440</v>
      </c>
      <c r="M753" t="s">
        <v>1025</v>
      </c>
      <c r="N753" t="s">
        <v>103</v>
      </c>
      <c r="O753">
        <v>1474</v>
      </c>
      <c r="P753" s="150">
        <v>4.2500000000000003E-2</v>
      </c>
      <c r="Q753">
        <v>4.25</v>
      </c>
      <c r="S753" t="str">
        <f t="shared" si="78"/>
        <v/>
      </c>
      <c r="T753" t="str">
        <f t="shared" si="79"/>
        <v/>
      </c>
      <c r="U753" t="str">
        <f t="shared" si="80"/>
        <v/>
      </c>
      <c r="V753" t="str">
        <f t="shared" si="81"/>
        <v/>
      </c>
      <c r="W753" t="str">
        <f t="shared" si="82"/>
        <v/>
      </c>
      <c r="X753" t="str">
        <f t="shared" si="83"/>
        <v/>
      </c>
      <c r="Y753" t="str">
        <f t="shared" si="84"/>
        <v/>
      </c>
    </row>
    <row r="754" spans="1:25" x14ac:dyDescent="0.35">
      <c r="A754" t="s">
        <v>180</v>
      </c>
      <c r="B754" t="s">
        <v>185</v>
      </c>
      <c r="C754" t="s">
        <v>1026</v>
      </c>
      <c r="D754" t="s">
        <v>147</v>
      </c>
      <c r="E754" t="s">
        <v>147</v>
      </c>
      <c r="F754">
        <v>382</v>
      </c>
      <c r="G754" s="145">
        <v>1.01E-2</v>
      </c>
      <c r="H754">
        <v>1.01</v>
      </c>
      <c r="K754" t="s">
        <v>180</v>
      </c>
      <c r="L754" t="s">
        <v>185</v>
      </c>
      <c r="M754" t="s">
        <v>1026</v>
      </c>
      <c r="N754" t="s">
        <v>147</v>
      </c>
      <c r="O754">
        <v>382</v>
      </c>
      <c r="P754" s="150">
        <v>1.01E-2</v>
      </c>
      <c r="Q754">
        <v>1.01</v>
      </c>
      <c r="S754" t="str">
        <f t="shared" si="78"/>
        <v/>
      </c>
      <c r="T754" t="str">
        <f t="shared" si="79"/>
        <v/>
      </c>
      <c r="U754" t="str">
        <f t="shared" si="80"/>
        <v/>
      </c>
      <c r="V754" t="str">
        <f t="shared" si="81"/>
        <v/>
      </c>
      <c r="W754" t="str">
        <f t="shared" si="82"/>
        <v/>
      </c>
      <c r="X754" t="str">
        <f t="shared" si="83"/>
        <v/>
      </c>
      <c r="Y754" t="str">
        <f t="shared" si="84"/>
        <v/>
      </c>
    </row>
    <row r="755" spans="1:25" x14ac:dyDescent="0.35">
      <c r="A755" t="s">
        <v>175</v>
      </c>
      <c r="B755" t="s">
        <v>295</v>
      </c>
      <c r="C755" t="s">
        <v>1027</v>
      </c>
      <c r="D755" t="s">
        <v>86</v>
      </c>
      <c r="E755" t="s">
        <v>86</v>
      </c>
      <c r="F755">
        <v>232</v>
      </c>
      <c r="G755" s="145">
        <v>5.0000000000000001E-4</v>
      </c>
      <c r="H755">
        <v>0.05</v>
      </c>
      <c r="K755" t="s">
        <v>175</v>
      </c>
      <c r="L755" t="s">
        <v>295</v>
      </c>
      <c r="M755" t="s">
        <v>1027</v>
      </c>
      <c r="N755" t="s">
        <v>86</v>
      </c>
      <c r="O755">
        <v>232</v>
      </c>
      <c r="P755" s="150">
        <v>5.0000000000000001E-4</v>
      </c>
      <c r="Q755">
        <v>0.05</v>
      </c>
      <c r="S755" t="str">
        <f t="shared" si="78"/>
        <v/>
      </c>
      <c r="T755" t="str">
        <f t="shared" si="79"/>
        <v/>
      </c>
      <c r="U755" t="str">
        <f t="shared" si="80"/>
        <v/>
      </c>
      <c r="V755" t="str">
        <f t="shared" si="81"/>
        <v/>
      </c>
      <c r="W755" t="str">
        <f t="shared" si="82"/>
        <v/>
      </c>
      <c r="X755" t="str">
        <f t="shared" si="83"/>
        <v/>
      </c>
      <c r="Y755" t="str">
        <f t="shared" si="84"/>
        <v/>
      </c>
    </row>
    <row r="756" spans="1:25" x14ac:dyDescent="0.35">
      <c r="A756" t="s">
        <v>175</v>
      </c>
      <c r="B756" t="s">
        <v>183</v>
      </c>
      <c r="C756" t="s">
        <v>1028</v>
      </c>
      <c r="D756" t="s">
        <v>133</v>
      </c>
      <c r="E756" t="s">
        <v>132</v>
      </c>
      <c r="F756">
        <v>3938</v>
      </c>
      <c r="G756" s="145">
        <v>8.3999999999999995E-3</v>
      </c>
      <c r="H756">
        <v>0.84</v>
      </c>
      <c r="K756" t="s">
        <v>175</v>
      </c>
      <c r="L756" t="s">
        <v>183</v>
      </c>
      <c r="M756" t="s">
        <v>1028</v>
      </c>
      <c r="N756" t="s">
        <v>133</v>
      </c>
      <c r="O756">
        <v>3938</v>
      </c>
      <c r="P756" s="150">
        <v>8.3999999999999995E-3</v>
      </c>
      <c r="Q756">
        <v>0.84</v>
      </c>
      <c r="S756" t="str">
        <f t="shared" si="78"/>
        <v/>
      </c>
      <c r="T756" t="str">
        <f t="shared" si="79"/>
        <v/>
      </c>
      <c r="U756" t="str">
        <f t="shared" si="80"/>
        <v/>
      </c>
      <c r="V756" t="str">
        <f t="shared" si="81"/>
        <v/>
      </c>
      <c r="W756" t="str">
        <f t="shared" si="82"/>
        <v/>
      </c>
      <c r="X756" t="str">
        <f t="shared" si="83"/>
        <v/>
      </c>
      <c r="Y756" t="str">
        <f t="shared" si="84"/>
        <v/>
      </c>
    </row>
    <row r="757" spans="1:25" x14ac:dyDescent="0.35">
      <c r="A757" t="s">
        <v>180</v>
      </c>
      <c r="B757" t="s">
        <v>783</v>
      </c>
      <c r="C757" t="s">
        <v>1029</v>
      </c>
      <c r="D757" t="s">
        <v>118</v>
      </c>
      <c r="E757" t="s">
        <v>117</v>
      </c>
      <c r="F757">
        <v>18852</v>
      </c>
      <c r="G757" s="145">
        <v>0.49759999999999999</v>
      </c>
      <c r="H757">
        <v>49.76</v>
      </c>
      <c r="I757" t="s">
        <v>187</v>
      </c>
      <c r="K757" t="s">
        <v>180</v>
      </c>
      <c r="L757" t="s">
        <v>783</v>
      </c>
      <c r="M757" t="s">
        <v>1029</v>
      </c>
      <c r="N757" t="s">
        <v>118</v>
      </c>
      <c r="O757">
        <v>18852</v>
      </c>
      <c r="P757" s="150">
        <v>0.49759999999999999</v>
      </c>
      <c r="Q757">
        <v>49.76</v>
      </c>
      <c r="S757" t="str">
        <f t="shared" si="78"/>
        <v/>
      </c>
      <c r="T757" t="str">
        <f t="shared" si="79"/>
        <v/>
      </c>
      <c r="U757" t="str">
        <f t="shared" si="80"/>
        <v/>
      </c>
      <c r="V757" t="str">
        <f t="shared" si="81"/>
        <v/>
      </c>
      <c r="W757" t="str">
        <f t="shared" si="82"/>
        <v/>
      </c>
      <c r="X757" t="str">
        <f t="shared" si="83"/>
        <v/>
      </c>
      <c r="Y757" t="str">
        <f t="shared" si="84"/>
        <v/>
      </c>
    </row>
    <row r="758" spans="1:25" x14ac:dyDescent="0.35">
      <c r="A758" t="s">
        <v>180</v>
      </c>
      <c r="B758" t="s">
        <v>425</v>
      </c>
      <c r="C758" t="s">
        <v>1030</v>
      </c>
      <c r="D758" t="s">
        <v>118</v>
      </c>
      <c r="E758" t="s">
        <v>117</v>
      </c>
      <c r="F758">
        <v>19098</v>
      </c>
      <c r="G758" s="145">
        <v>0.49259999999999998</v>
      </c>
      <c r="H758">
        <v>49.26</v>
      </c>
      <c r="I758" t="s">
        <v>187</v>
      </c>
      <c r="K758" t="s">
        <v>180</v>
      </c>
      <c r="L758" t="s">
        <v>425</v>
      </c>
      <c r="M758" t="s">
        <v>1030</v>
      </c>
      <c r="N758" t="s">
        <v>118</v>
      </c>
      <c r="O758">
        <v>19098</v>
      </c>
      <c r="P758" s="150">
        <v>0.49259999999999998</v>
      </c>
      <c r="Q758">
        <v>49.26</v>
      </c>
      <c r="S758" t="str">
        <f t="shared" si="78"/>
        <v/>
      </c>
      <c r="T758" t="str">
        <f t="shared" si="79"/>
        <v/>
      </c>
      <c r="U758" t="str">
        <f t="shared" si="80"/>
        <v/>
      </c>
      <c r="V758" t="str">
        <f t="shared" si="81"/>
        <v/>
      </c>
      <c r="W758" t="str">
        <f t="shared" si="82"/>
        <v/>
      </c>
      <c r="X758" t="str">
        <f t="shared" si="83"/>
        <v/>
      </c>
      <c r="Y758" t="str">
        <f t="shared" si="84"/>
        <v/>
      </c>
    </row>
    <row r="759" spans="1:25" x14ac:dyDescent="0.35">
      <c r="A759" t="s">
        <v>180</v>
      </c>
      <c r="B759" t="s">
        <v>192</v>
      </c>
      <c r="C759" t="s">
        <v>1031</v>
      </c>
      <c r="D759" t="s">
        <v>128</v>
      </c>
      <c r="E759" t="s">
        <v>127</v>
      </c>
      <c r="F759">
        <v>2244</v>
      </c>
      <c r="G759" s="145">
        <v>4.5600000000000002E-2</v>
      </c>
      <c r="H759">
        <v>4.5599999999999996</v>
      </c>
      <c r="K759" t="s">
        <v>180</v>
      </c>
      <c r="L759" t="s">
        <v>192</v>
      </c>
      <c r="M759" t="s">
        <v>1031</v>
      </c>
      <c r="N759" t="s">
        <v>128</v>
      </c>
      <c r="O759">
        <v>2244</v>
      </c>
      <c r="P759" s="150">
        <v>4.5600000000000002E-2</v>
      </c>
      <c r="Q759">
        <v>4.5599999999999996</v>
      </c>
      <c r="S759" t="str">
        <f t="shared" si="78"/>
        <v/>
      </c>
      <c r="T759" t="str">
        <f t="shared" si="79"/>
        <v/>
      </c>
      <c r="U759" t="str">
        <f t="shared" si="80"/>
        <v/>
      </c>
      <c r="V759" t="str">
        <f t="shared" si="81"/>
        <v/>
      </c>
      <c r="W759" t="str">
        <f t="shared" si="82"/>
        <v/>
      </c>
      <c r="X759" t="str">
        <f t="shared" si="83"/>
        <v/>
      </c>
      <c r="Y759" t="str">
        <f t="shared" si="84"/>
        <v/>
      </c>
    </row>
    <row r="760" spans="1:25" x14ac:dyDescent="0.35">
      <c r="A760" t="s">
        <v>180</v>
      </c>
      <c r="B760" t="s">
        <v>508</v>
      </c>
      <c r="C760" t="s">
        <v>1032</v>
      </c>
      <c r="D760" t="s">
        <v>97</v>
      </c>
      <c r="E760" t="s">
        <v>96</v>
      </c>
      <c r="F760">
        <v>933</v>
      </c>
      <c r="G760" s="145">
        <v>1.8200000000000001E-2</v>
      </c>
      <c r="H760">
        <v>1.82</v>
      </c>
      <c r="K760" t="s">
        <v>180</v>
      </c>
      <c r="L760" t="s">
        <v>508</v>
      </c>
      <c r="M760" t="s">
        <v>1032</v>
      </c>
      <c r="N760" t="s">
        <v>97</v>
      </c>
      <c r="O760">
        <v>933</v>
      </c>
      <c r="P760" s="150">
        <v>1.8200000000000001E-2</v>
      </c>
      <c r="Q760">
        <v>1.82</v>
      </c>
      <c r="S760" t="str">
        <f t="shared" si="78"/>
        <v/>
      </c>
      <c r="T760" t="str">
        <f t="shared" si="79"/>
        <v/>
      </c>
      <c r="U760" t="str">
        <f t="shared" si="80"/>
        <v/>
      </c>
      <c r="V760" t="str">
        <f t="shared" si="81"/>
        <v/>
      </c>
      <c r="W760" t="str">
        <f t="shared" si="82"/>
        <v/>
      </c>
      <c r="X760" t="str">
        <f t="shared" si="83"/>
        <v/>
      </c>
      <c r="Y760" t="str">
        <f t="shared" si="84"/>
        <v/>
      </c>
    </row>
    <row r="761" spans="1:25" x14ac:dyDescent="0.35">
      <c r="A761" t="s">
        <v>175</v>
      </c>
      <c r="B761" t="s">
        <v>210</v>
      </c>
      <c r="C761" t="s">
        <v>1033</v>
      </c>
      <c r="D761" t="s">
        <v>91</v>
      </c>
      <c r="E761" t="s">
        <v>90</v>
      </c>
      <c r="F761">
        <v>1012</v>
      </c>
      <c r="G761" s="145">
        <v>2.3E-3</v>
      </c>
      <c r="H761">
        <v>0.23</v>
      </c>
      <c r="I761" t="s">
        <v>187</v>
      </c>
      <c r="K761" t="s">
        <v>175</v>
      </c>
      <c r="L761" t="s">
        <v>210</v>
      </c>
      <c r="M761" t="s">
        <v>1033</v>
      </c>
      <c r="N761" t="s">
        <v>91</v>
      </c>
      <c r="O761">
        <v>1012</v>
      </c>
      <c r="P761" s="150">
        <v>2.3E-3</v>
      </c>
      <c r="Q761">
        <v>0.23</v>
      </c>
      <c r="S761" t="str">
        <f t="shared" si="78"/>
        <v/>
      </c>
      <c r="T761" t="str">
        <f t="shared" si="79"/>
        <v/>
      </c>
      <c r="U761" t="str">
        <f t="shared" si="80"/>
        <v/>
      </c>
      <c r="V761" t="str">
        <f t="shared" si="81"/>
        <v/>
      </c>
      <c r="W761" t="str">
        <f t="shared" si="82"/>
        <v/>
      </c>
      <c r="X761" t="str">
        <f t="shared" si="83"/>
        <v/>
      </c>
      <c r="Y761" t="str">
        <f t="shared" si="84"/>
        <v/>
      </c>
    </row>
    <row r="762" spans="1:25" x14ac:dyDescent="0.35">
      <c r="A762" t="s">
        <v>180</v>
      </c>
      <c r="B762" t="s">
        <v>508</v>
      </c>
      <c r="C762" t="s">
        <v>1034</v>
      </c>
      <c r="D762" t="s">
        <v>102</v>
      </c>
      <c r="E762" t="s">
        <v>102</v>
      </c>
      <c r="F762">
        <v>2288</v>
      </c>
      <c r="G762" s="145">
        <v>4.4699999999999997E-2</v>
      </c>
      <c r="H762">
        <v>4.47</v>
      </c>
      <c r="K762" t="s">
        <v>180</v>
      </c>
      <c r="L762" t="s">
        <v>508</v>
      </c>
      <c r="M762" t="s">
        <v>1034</v>
      </c>
      <c r="N762" t="s">
        <v>102</v>
      </c>
      <c r="O762">
        <v>2288</v>
      </c>
      <c r="P762" s="150">
        <v>4.4699999999999997E-2</v>
      </c>
      <c r="Q762">
        <v>4.47</v>
      </c>
      <c r="S762" t="str">
        <f t="shared" si="78"/>
        <v/>
      </c>
      <c r="T762" t="str">
        <f t="shared" si="79"/>
        <v/>
      </c>
      <c r="U762" t="str">
        <f t="shared" si="80"/>
        <v/>
      </c>
      <c r="V762" t="str">
        <f t="shared" si="81"/>
        <v/>
      </c>
      <c r="W762" t="str">
        <f t="shared" si="82"/>
        <v/>
      </c>
      <c r="X762" t="str">
        <f t="shared" si="83"/>
        <v/>
      </c>
      <c r="Y762" t="str">
        <f t="shared" si="84"/>
        <v/>
      </c>
    </row>
    <row r="763" spans="1:25" x14ac:dyDescent="0.35">
      <c r="A763" t="s">
        <v>180</v>
      </c>
      <c r="B763" t="s">
        <v>202</v>
      </c>
      <c r="C763" t="s">
        <v>1035</v>
      </c>
      <c r="F763">
        <v>276</v>
      </c>
      <c r="G763" s="145">
        <v>6.3E-3</v>
      </c>
      <c r="H763">
        <v>0.63</v>
      </c>
      <c r="K763" t="s">
        <v>180</v>
      </c>
      <c r="L763" t="s">
        <v>202</v>
      </c>
      <c r="M763" t="s">
        <v>1035</v>
      </c>
      <c r="O763">
        <v>276</v>
      </c>
      <c r="P763" s="150">
        <v>6.3E-3</v>
      </c>
      <c r="Q763">
        <v>0.63</v>
      </c>
      <c r="S763" t="str">
        <f t="shared" si="78"/>
        <v/>
      </c>
      <c r="T763" t="str">
        <f t="shared" si="79"/>
        <v/>
      </c>
      <c r="U763" t="str">
        <f t="shared" si="80"/>
        <v/>
      </c>
      <c r="V763" t="str">
        <f t="shared" si="81"/>
        <v/>
      </c>
      <c r="W763" t="str">
        <f t="shared" si="82"/>
        <v/>
      </c>
      <c r="X763" t="str">
        <f t="shared" si="83"/>
        <v/>
      </c>
      <c r="Y763" t="str">
        <f t="shared" si="84"/>
        <v/>
      </c>
    </row>
    <row r="764" spans="1:25" x14ac:dyDescent="0.35">
      <c r="A764" t="s">
        <v>180</v>
      </c>
      <c r="B764" t="s">
        <v>259</v>
      </c>
      <c r="C764" t="s">
        <v>1036</v>
      </c>
      <c r="D764" t="s">
        <v>118</v>
      </c>
      <c r="E764" t="s">
        <v>117</v>
      </c>
      <c r="F764">
        <v>17861</v>
      </c>
      <c r="G764" s="145">
        <v>0.46850000000000003</v>
      </c>
      <c r="H764">
        <v>46.85</v>
      </c>
      <c r="I764" t="s">
        <v>187</v>
      </c>
      <c r="K764" t="s">
        <v>180</v>
      </c>
      <c r="L764" t="s">
        <v>259</v>
      </c>
      <c r="M764" t="s">
        <v>1036</v>
      </c>
      <c r="N764" t="s">
        <v>118</v>
      </c>
      <c r="O764">
        <v>17861</v>
      </c>
      <c r="P764" s="150">
        <v>0.46850000000000003</v>
      </c>
      <c r="Q764">
        <v>46.85</v>
      </c>
      <c r="S764" t="str">
        <f t="shared" si="78"/>
        <v/>
      </c>
      <c r="T764" t="str">
        <f t="shared" si="79"/>
        <v/>
      </c>
      <c r="U764" t="str">
        <f t="shared" si="80"/>
        <v/>
      </c>
      <c r="V764" t="str">
        <f t="shared" si="81"/>
        <v/>
      </c>
      <c r="W764" t="str">
        <f t="shared" si="82"/>
        <v/>
      </c>
      <c r="X764" t="str">
        <f t="shared" si="83"/>
        <v/>
      </c>
      <c r="Y764" t="str">
        <f t="shared" si="84"/>
        <v/>
      </c>
    </row>
    <row r="765" spans="1:25" x14ac:dyDescent="0.35">
      <c r="A765" t="s">
        <v>180</v>
      </c>
      <c r="B765" t="s">
        <v>456</v>
      </c>
      <c r="C765" t="s">
        <v>1037</v>
      </c>
      <c r="D765" t="s">
        <v>91</v>
      </c>
      <c r="E765" t="s">
        <v>90</v>
      </c>
      <c r="F765">
        <v>28519</v>
      </c>
      <c r="G765" s="145">
        <v>0.59419999999999995</v>
      </c>
      <c r="H765">
        <v>59.42</v>
      </c>
      <c r="I765" t="s">
        <v>187</v>
      </c>
      <c r="K765" t="s">
        <v>180</v>
      </c>
      <c r="L765" t="s">
        <v>456</v>
      </c>
      <c r="M765" t="s">
        <v>1037</v>
      </c>
      <c r="N765" t="s">
        <v>91</v>
      </c>
      <c r="O765">
        <v>28519</v>
      </c>
      <c r="P765" s="150">
        <v>0.59419999999999995</v>
      </c>
      <c r="Q765">
        <v>59.42</v>
      </c>
      <c r="S765" t="str">
        <f t="shared" si="78"/>
        <v/>
      </c>
      <c r="T765" t="str">
        <f t="shared" si="79"/>
        <v/>
      </c>
      <c r="U765" t="str">
        <f t="shared" si="80"/>
        <v/>
      </c>
      <c r="V765" t="str">
        <f t="shared" si="81"/>
        <v/>
      </c>
      <c r="W765" t="str">
        <f t="shared" si="82"/>
        <v/>
      </c>
      <c r="X765" t="str">
        <f t="shared" si="83"/>
        <v/>
      </c>
      <c r="Y765" t="str">
        <f t="shared" si="84"/>
        <v/>
      </c>
    </row>
    <row r="766" spans="1:25" x14ac:dyDescent="0.35">
      <c r="A766" t="s">
        <v>175</v>
      </c>
      <c r="B766" t="s">
        <v>210</v>
      </c>
      <c r="C766" t="s">
        <v>1038</v>
      </c>
      <c r="D766" t="s">
        <v>91</v>
      </c>
      <c r="E766" t="s">
        <v>90</v>
      </c>
      <c r="F766">
        <v>1198</v>
      </c>
      <c r="G766" s="145">
        <v>2.7000000000000001E-3</v>
      </c>
      <c r="H766">
        <v>0.27</v>
      </c>
      <c r="K766" t="s">
        <v>175</v>
      </c>
      <c r="L766" t="s">
        <v>210</v>
      </c>
      <c r="M766" t="s">
        <v>1038</v>
      </c>
      <c r="N766" t="s">
        <v>91</v>
      </c>
      <c r="O766">
        <v>1198</v>
      </c>
      <c r="P766" s="150">
        <v>2.7000000000000001E-3</v>
      </c>
      <c r="Q766">
        <v>0.27</v>
      </c>
      <c r="S766" t="str">
        <f t="shared" si="78"/>
        <v/>
      </c>
      <c r="T766" t="str">
        <f t="shared" si="79"/>
        <v/>
      </c>
      <c r="U766" t="str">
        <f t="shared" si="80"/>
        <v/>
      </c>
      <c r="V766" t="str">
        <f t="shared" si="81"/>
        <v/>
      </c>
      <c r="W766" t="str">
        <f t="shared" si="82"/>
        <v/>
      </c>
      <c r="X766" t="str">
        <f t="shared" si="83"/>
        <v/>
      </c>
      <c r="Y766" t="str">
        <f t="shared" si="84"/>
        <v/>
      </c>
    </row>
    <row r="767" spans="1:25" x14ac:dyDescent="0.35">
      <c r="A767" t="s">
        <v>175</v>
      </c>
      <c r="B767" t="s">
        <v>210</v>
      </c>
      <c r="C767" t="s">
        <v>1039</v>
      </c>
      <c r="D767" t="s">
        <v>103</v>
      </c>
      <c r="E767" t="s">
        <v>138</v>
      </c>
      <c r="F767">
        <v>23251</v>
      </c>
      <c r="G767" s="145">
        <v>5.3199999999999997E-2</v>
      </c>
      <c r="H767">
        <v>5.32</v>
      </c>
      <c r="K767" t="s">
        <v>175</v>
      </c>
      <c r="L767" t="s">
        <v>210</v>
      </c>
      <c r="M767" t="s">
        <v>1039</v>
      </c>
      <c r="N767" t="s">
        <v>103</v>
      </c>
      <c r="O767">
        <v>23251</v>
      </c>
      <c r="P767" s="150">
        <v>5.3199999999999997E-2</v>
      </c>
      <c r="Q767">
        <v>5.32</v>
      </c>
      <c r="S767" t="str">
        <f t="shared" si="78"/>
        <v/>
      </c>
      <c r="T767" t="str">
        <f t="shared" si="79"/>
        <v/>
      </c>
      <c r="U767" t="str">
        <f t="shared" si="80"/>
        <v/>
      </c>
      <c r="V767" t="str">
        <f t="shared" si="81"/>
        <v/>
      </c>
      <c r="W767" t="str">
        <f t="shared" si="82"/>
        <v/>
      </c>
      <c r="X767" t="str">
        <f t="shared" si="83"/>
        <v/>
      </c>
      <c r="Y767" t="str">
        <f t="shared" si="84"/>
        <v/>
      </c>
    </row>
    <row r="768" spans="1:25" x14ac:dyDescent="0.35">
      <c r="A768" t="s">
        <v>180</v>
      </c>
      <c r="B768" t="s">
        <v>488</v>
      </c>
      <c r="C768" t="s">
        <v>1040</v>
      </c>
      <c r="D768" t="s">
        <v>91</v>
      </c>
      <c r="E768" t="s">
        <v>90</v>
      </c>
      <c r="F768">
        <v>11141</v>
      </c>
      <c r="G768" s="145">
        <v>0.30049999999999999</v>
      </c>
      <c r="H768">
        <v>30.05</v>
      </c>
      <c r="K768" t="s">
        <v>180</v>
      </c>
      <c r="L768" t="s">
        <v>488</v>
      </c>
      <c r="M768" t="s">
        <v>1040</v>
      </c>
      <c r="N768" t="s">
        <v>91</v>
      </c>
      <c r="O768">
        <v>11141</v>
      </c>
      <c r="P768" s="150">
        <v>0.30049999999999999</v>
      </c>
      <c r="Q768">
        <v>30.05</v>
      </c>
      <c r="S768" t="str">
        <f t="shared" si="78"/>
        <v/>
      </c>
      <c r="T768" t="str">
        <f t="shared" si="79"/>
        <v/>
      </c>
      <c r="U768" t="str">
        <f t="shared" si="80"/>
        <v/>
      </c>
      <c r="V768" t="str">
        <f t="shared" si="81"/>
        <v/>
      </c>
      <c r="W768" t="str">
        <f t="shared" si="82"/>
        <v/>
      </c>
      <c r="X768" t="str">
        <f t="shared" si="83"/>
        <v/>
      </c>
      <c r="Y768" t="str">
        <f t="shared" si="84"/>
        <v/>
      </c>
    </row>
    <row r="769" spans="1:25" x14ac:dyDescent="0.35">
      <c r="A769" t="s">
        <v>180</v>
      </c>
      <c r="B769" t="s">
        <v>360</v>
      </c>
      <c r="C769" t="s">
        <v>1041</v>
      </c>
      <c r="D769" t="s">
        <v>91</v>
      </c>
      <c r="E769" t="s">
        <v>90</v>
      </c>
      <c r="F769">
        <v>18443</v>
      </c>
      <c r="G769" s="145">
        <v>0.502</v>
      </c>
      <c r="H769">
        <v>50.2</v>
      </c>
      <c r="I769" t="s">
        <v>187</v>
      </c>
      <c r="K769" t="s">
        <v>180</v>
      </c>
      <c r="L769" t="s">
        <v>360</v>
      </c>
      <c r="M769" t="s">
        <v>1041</v>
      </c>
      <c r="N769" t="s">
        <v>91</v>
      </c>
      <c r="O769">
        <v>18443</v>
      </c>
      <c r="P769" s="150">
        <v>0.502</v>
      </c>
      <c r="Q769">
        <v>50.2</v>
      </c>
      <c r="S769" t="str">
        <f t="shared" si="78"/>
        <v/>
      </c>
      <c r="T769" t="str">
        <f t="shared" si="79"/>
        <v/>
      </c>
      <c r="U769" t="str">
        <f t="shared" si="80"/>
        <v/>
      </c>
      <c r="V769" t="str">
        <f t="shared" si="81"/>
        <v/>
      </c>
      <c r="W769" t="str">
        <f t="shared" si="82"/>
        <v/>
      </c>
      <c r="X769" t="str">
        <f t="shared" si="83"/>
        <v/>
      </c>
      <c r="Y769" t="str">
        <f t="shared" si="84"/>
        <v/>
      </c>
    </row>
    <row r="770" spans="1:25" x14ac:dyDescent="0.35">
      <c r="A770" t="s">
        <v>180</v>
      </c>
      <c r="B770" t="s">
        <v>432</v>
      </c>
      <c r="C770" t="s">
        <v>1042</v>
      </c>
      <c r="D770" t="s">
        <v>118</v>
      </c>
      <c r="E770" t="s">
        <v>117</v>
      </c>
      <c r="F770">
        <v>15594</v>
      </c>
      <c r="G770" s="145">
        <v>0.38929999999999998</v>
      </c>
      <c r="H770">
        <v>38.93</v>
      </c>
      <c r="I770" t="s">
        <v>187</v>
      </c>
      <c r="K770" t="s">
        <v>180</v>
      </c>
      <c r="L770" t="s">
        <v>432</v>
      </c>
      <c r="M770" t="s">
        <v>1042</v>
      </c>
      <c r="N770" t="s">
        <v>118</v>
      </c>
      <c r="O770">
        <v>15594</v>
      </c>
      <c r="P770" s="150">
        <v>0.38929999999999998</v>
      </c>
      <c r="Q770">
        <v>38.93</v>
      </c>
      <c r="S770" t="str">
        <f t="shared" ref="S770:S833" si="85">IF(A770=K770,"","error")</f>
        <v/>
      </c>
      <c r="T770" t="str">
        <f t="shared" ref="T770:T833" si="86">IF(B770=L770,"","error")</f>
        <v/>
      </c>
      <c r="U770" t="str">
        <f t="shared" ref="U770:U833" si="87">IF(C770=M770,"","error")</f>
        <v/>
      </c>
      <c r="V770" t="str">
        <f t="shared" ref="V770:V833" si="88">IF(D770=N770,"","error")</f>
        <v/>
      </c>
      <c r="W770" t="str">
        <f t="shared" si="82"/>
        <v/>
      </c>
      <c r="X770" t="str">
        <f t="shared" si="83"/>
        <v/>
      </c>
      <c r="Y770" t="str">
        <f t="shared" si="84"/>
        <v/>
      </c>
    </row>
    <row r="771" spans="1:25" x14ac:dyDescent="0.35">
      <c r="A771" t="s">
        <v>175</v>
      </c>
      <c r="B771" t="s">
        <v>212</v>
      </c>
      <c r="C771" t="s">
        <v>1043</v>
      </c>
      <c r="D771" t="s">
        <v>128</v>
      </c>
      <c r="E771" t="s">
        <v>127</v>
      </c>
      <c r="F771">
        <v>314</v>
      </c>
      <c r="G771" s="145">
        <v>6.9999999999999999E-4</v>
      </c>
      <c r="H771">
        <v>7.0000000000000007E-2</v>
      </c>
      <c r="K771" t="s">
        <v>175</v>
      </c>
      <c r="L771" t="s">
        <v>212</v>
      </c>
      <c r="M771" t="s">
        <v>1043</v>
      </c>
      <c r="N771" t="s">
        <v>128</v>
      </c>
      <c r="O771">
        <v>314</v>
      </c>
      <c r="P771" s="150">
        <v>6.9999999999999999E-4</v>
      </c>
      <c r="Q771">
        <v>7.0000000000000007E-2</v>
      </c>
      <c r="S771" t="str">
        <f t="shared" si="85"/>
        <v/>
      </c>
      <c r="T771" t="str">
        <f t="shared" si="86"/>
        <v/>
      </c>
      <c r="U771" t="str">
        <f t="shared" si="87"/>
        <v/>
      </c>
      <c r="V771" t="str">
        <f t="shared" si="88"/>
        <v/>
      </c>
      <c r="W771" t="str">
        <f t="shared" ref="W771:W834" si="89">IF(F771=O771,"","error")</f>
        <v/>
      </c>
      <c r="X771" t="str">
        <f t="shared" ref="X771:X834" si="90">IF(G771=P771,"","error")</f>
        <v/>
      </c>
      <c r="Y771" t="str">
        <f t="shared" ref="Y771:Y834" si="91">IF(H771=Q771,"","error")</f>
        <v/>
      </c>
    </row>
    <row r="772" spans="1:25" x14ac:dyDescent="0.35">
      <c r="A772" t="s">
        <v>180</v>
      </c>
      <c r="B772" t="s">
        <v>204</v>
      </c>
      <c r="C772" t="s">
        <v>1044</v>
      </c>
      <c r="D772" t="s">
        <v>103</v>
      </c>
      <c r="E772" t="s">
        <v>138</v>
      </c>
      <c r="F772">
        <v>2790</v>
      </c>
      <c r="G772" s="145">
        <v>7.9500000000000001E-2</v>
      </c>
      <c r="H772">
        <v>7.95</v>
      </c>
      <c r="K772" t="s">
        <v>180</v>
      </c>
      <c r="L772" t="s">
        <v>204</v>
      </c>
      <c r="M772" t="s">
        <v>1044</v>
      </c>
      <c r="N772" t="s">
        <v>103</v>
      </c>
      <c r="O772">
        <v>2790</v>
      </c>
      <c r="P772" s="150">
        <v>7.9500000000000001E-2</v>
      </c>
      <c r="Q772">
        <v>7.95</v>
      </c>
      <c r="S772" t="str">
        <f t="shared" si="85"/>
        <v/>
      </c>
      <c r="T772" t="str">
        <f t="shared" si="86"/>
        <v/>
      </c>
      <c r="U772" t="str">
        <f t="shared" si="87"/>
        <v/>
      </c>
      <c r="V772" t="str">
        <f t="shared" si="88"/>
        <v/>
      </c>
      <c r="W772" t="str">
        <f t="shared" si="89"/>
        <v/>
      </c>
      <c r="X772" t="str">
        <f t="shared" si="90"/>
        <v/>
      </c>
      <c r="Y772" t="str">
        <f t="shared" si="91"/>
        <v/>
      </c>
    </row>
    <row r="773" spans="1:25" x14ac:dyDescent="0.35">
      <c r="A773" t="s">
        <v>180</v>
      </c>
      <c r="B773" t="s">
        <v>440</v>
      </c>
      <c r="C773" t="s">
        <v>1045</v>
      </c>
      <c r="F773">
        <v>1867</v>
      </c>
      <c r="G773" s="145">
        <v>5.3800000000000001E-2</v>
      </c>
      <c r="H773">
        <v>5.38</v>
      </c>
      <c r="K773" t="s">
        <v>180</v>
      </c>
      <c r="L773" t="s">
        <v>440</v>
      </c>
      <c r="M773" t="s">
        <v>1045</v>
      </c>
      <c r="O773">
        <v>1867</v>
      </c>
      <c r="P773" s="150">
        <v>5.3800000000000001E-2</v>
      </c>
      <c r="Q773">
        <v>5.38</v>
      </c>
      <c r="S773" t="str">
        <f t="shared" si="85"/>
        <v/>
      </c>
      <c r="T773" t="str">
        <f t="shared" si="86"/>
        <v/>
      </c>
      <c r="U773" t="str">
        <f t="shared" si="87"/>
        <v/>
      </c>
      <c r="V773" t="str">
        <f t="shared" si="88"/>
        <v/>
      </c>
      <c r="W773" t="str">
        <f t="shared" si="89"/>
        <v/>
      </c>
      <c r="X773" t="str">
        <f t="shared" si="90"/>
        <v/>
      </c>
      <c r="Y773" t="str">
        <f t="shared" si="91"/>
        <v/>
      </c>
    </row>
    <row r="774" spans="1:25" x14ac:dyDescent="0.35">
      <c r="A774" t="s">
        <v>180</v>
      </c>
      <c r="B774" t="s">
        <v>323</v>
      </c>
      <c r="C774" t="s">
        <v>1046</v>
      </c>
      <c r="F774">
        <v>1509</v>
      </c>
      <c r="G774" s="145">
        <v>3.8199999999999998E-2</v>
      </c>
      <c r="H774">
        <v>3.82</v>
      </c>
      <c r="K774" t="s">
        <v>180</v>
      </c>
      <c r="L774" t="s">
        <v>323</v>
      </c>
      <c r="M774" t="s">
        <v>1046</v>
      </c>
      <c r="O774">
        <v>1509</v>
      </c>
      <c r="P774" s="150">
        <v>3.8199999999999998E-2</v>
      </c>
      <c r="Q774">
        <v>3.82</v>
      </c>
      <c r="R774" t="s">
        <v>187</v>
      </c>
      <c r="S774" t="str">
        <f t="shared" si="85"/>
        <v/>
      </c>
      <c r="T774" t="str">
        <f t="shared" si="86"/>
        <v/>
      </c>
      <c r="U774" t="str">
        <f t="shared" si="87"/>
        <v/>
      </c>
      <c r="V774" t="str">
        <f t="shared" si="88"/>
        <v/>
      </c>
      <c r="W774" t="str">
        <f t="shared" si="89"/>
        <v/>
      </c>
      <c r="X774" t="str">
        <f t="shared" si="90"/>
        <v/>
      </c>
      <c r="Y774" t="str">
        <f t="shared" si="91"/>
        <v/>
      </c>
    </row>
    <row r="775" spans="1:25" x14ac:dyDescent="0.35">
      <c r="A775" t="s">
        <v>175</v>
      </c>
      <c r="B775" t="s">
        <v>178</v>
      </c>
      <c r="C775" t="s">
        <v>1047</v>
      </c>
      <c r="D775" s="148"/>
      <c r="F775">
        <v>54</v>
      </c>
      <c r="G775" s="145">
        <v>1E-4</v>
      </c>
      <c r="H775">
        <v>0.01</v>
      </c>
      <c r="K775" t="s">
        <v>175</v>
      </c>
      <c r="L775" t="s">
        <v>178</v>
      </c>
      <c r="M775" t="s">
        <v>1047</v>
      </c>
      <c r="N775" t="s">
        <v>92</v>
      </c>
      <c r="O775">
        <v>54</v>
      </c>
      <c r="P775" s="150">
        <v>1E-4</v>
      </c>
      <c r="Q775">
        <v>0.01</v>
      </c>
      <c r="R775" t="s">
        <v>187</v>
      </c>
      <c r="S775" t="str">
        <f t="shared" si="85"/>
        <v/>
      </c>
      <c r="T775" t="str">
        <f t="shared" si="86"/>
        <v/>
      </c>
      <c r="U775" t="str">
        <f t="shared" si="87"/>
        <v/>
      </c>
      <c r="V775" t="str">
        <f t="shared" si="88"/>
        <v>error</v>
      </c>
      <c r="W775" t="str">
        <f t="shared" si="89"/>
        <v/>
      </c>
      <c r="X775" t="str">
        <f t="shared" si="90"/>
        <v/>
      </c>
      <c r="Y775" t="str">
        <f t="shared" si="91"/>
        <v/>
      </c>
    </row>
    <row r="776" spans="1:25" x14ac:dyDescent="0.35">
      <c r="A776" t="s">
        <v>175</v>
      </c>
      <c r="B776" t="s">
        <v>210</v>
      </c>
      <c r="C776" t="s">
        <v>1048</v>
      </c>
      <c r="D776" t="s">
        <v>97</v>
      </c>
      <c r="E776" t="s">
        <v>96</v>
      </c>
      <c r="F776">
        <v>6327</v>
      </c>
      <c r="G776" s="145">
        <v>1.4500000000000001E-2</v>
      </c>
      <c r="H776">
        <v>1.45</v>
      </c>
      <c r="K776" t="s">
        <v>175</v>
      </c>
      <c r="L776" t="s">
        <v>210</v>
      </c>
      <c r="M776" t="s">
        <v>1048</v>
      </c>
      <c r="N776" t="s">
        <v>97</v>
      </c>
      <c r="O776">
        <v>6327</v>
      </c>
      <c r="P776" s="150">
        <v>1.4500000000000001E-2</v>
      </c>
      <c r="Q776">
        <v>1.45</v>
      </c>
      <c r="S776" t="str">
        <f t="shared" si="85"/>
        <v/>
      </c>
      <c r="T776" t="str">
        <f t="shared" si="86"/>
        <v/>
      </c>
      <c r="U776" t="str">
        <f t="shared" si="87"/>
        <v/>
      </c>
      <c r="V776" t="str">
        <f t="shared" si="88"/>
        <v/>
      </c>
      <c r="W776" t="str">
        <f t="shared" si="89"/>
        <v/>
      </c>
      <c r="X776" t="str">
        <f t="shared" si="90"/>
        <v/>
      </c>
      <c r="Y776" t="str">
        <f t="shared" si="91"/>
        <v/>
      </c>
    </row>
    <row r="777" spans="1:25" x14ac:dyDescent="0.35">
      <c r="A777" t="s">
        <v>175</v>
      </c>
      <c r="B777" t="s">
        <v>227</v>
      </c>
      <c r="C777" t="s">
        <v>1049</v>
      </c>
      <c r="D777" t="s">
        <v>103</v>
      </c>
      <c r="E777" t="s">
        <v>138</v>
      </c>
      <c r="F777">
        <v>435</v>
      </c>
      <c r="G777" s="145">
        <v>1E-3</v>
      </c>
      <c r="H777">
        <v>0.1</v>
      </c>
      <c r="K777" t="s">
        <v>175</v>
      </c>
      <c r="L777" t="s">
        <v>227</v>
      </c>
      <c r="M777" t="s">
        <v>1049</v>
      </c>
      <c r="N777" t="s">
        <v>103</v>
      </c>
      <c r="O777">
        <v>435</v>
      </c>
      <c r="P777" s="150">
        <v>1E-3</v>
      </c>
      <c r="Q777">
        <v>0.1</v>
      </c>
      <c r="S777" t="str">
        <f t="shared" si="85"/>
        <v/>
      </c>
      <c r="T777" t="str">
        <f t="shared" si="86"/>
        <v/>
      </c>
      <c r="U777" t="str">
        <f t="shared" si="87"/>
        <v/>
      </c>
      <c r="V777" t="str">
        <f t="shared" si="88"/>
        <v/>
      </c>
      <c r="W777" t="str">
        <f t="shared" si="89"/>
        <v/>
      </c>
      <c r="X777" t="str">
        <f t="shared" si="90"/>
        <v/>
      </c>
      <c r="Y777" t="str">
        <f t="shared" si="91"/>
        <v/>
      </c>
    </row>
    <row r="778" spans="1:25" x14ac:dyDescent="0.35">
      <c r="A778" t="s">
        <v>180</v>
      </c>
      <c r="B778" t="s">
        <v>274</v>
      </c>
      <c r="C778" t="s">
        <v>1050</v>
      </c>
      <c r="F778">
        <v>424</v>
      </c>
      <c r="G778" s="145">
        <v>1.01E-2</v>
      </c>
      <c r="H778">
        <v>1.01</v>
      </c>
      <c r="K778" t="s">
        <v>180</v>
      </c>
      <c r="L778" t="s">
        <v>274</v>
      </c>
      <c r="M778" t="s">
        <v>1050</v>
      </c>
      <c r="O778">
        <v>424</v>
      </c>
      <c r="P778" s="150">
        <v>1.01E-2</v>
      </c>
      <c r="Q778">
        <v>1.01</v>
      </c>
      <c r="S778" t="str">
        <f t="shared" si="85"/>
        <v/>
      </c>
      <c r="T778" t="str">
        <f t="shared" si="86"/>
        <v/>
      </c>
      <c r="U778" t="str">
        <f t="shared" si="87"/>
        <v/>
      </c>
      <c r="V778" t="str">
        <f t="shared" si="88"/>
        <v/>
      </c>
      <c r="W778" t="str">
        <f t="shared" si="89"/>
        <v/>
      </c>
      <c r="X778" t="str">
        <f t="shared" si="90"/>
        <v/>
      </c>
      <c r="Y778" t="str">
        <f t="shared" si="91"/>
        <v/>
      </c>
    </row>
    <row r="779" spans="1:25" x14ac:dyDescent="0.35">
      <c r="A779" t="s">
        <v>175</v>
      </c>
      <c r="B779" t="s">
        <v>176</v>
      </c>
      <c r="C779" t="s">
        <v>1051</v>
      </c>
      <c r="D779" t="s">
        <v>91</v>
      </c>
      <c r="E779" t="s">
        <v>90</v>
      </c>
      <c r="F779">
        <v>1444</v>
      </c>
      <c r="G779" s="145">
        <v>3.0999999999999999E-3</v>
      </c>
      <c r="H779">
        <v>0.31</v>
      </c>
      <c r="I779" t="s">
        <v>187</v>
      </c>
      <c r="K779" t="s">
        <v>175</v>
      </c>
      <c r="L779" t="s">
        <v>176</v>
      </c>
      <c r="M779" t="s">
        <v>1051</v>
      </c>
      <c r="N779" t="s">
        <v>91</v>
      </c>
      <c r="O779">
        <v>1444</v>
      </c>
      <c r="P779" s="150">
        <v>3.0999999999999999E-3</v>
      </c>
      <c r="Q779">
        <v>0.31</v>
      </c>
      <c r="S779" t="str">
        <f t="shared" si="85"/>
        <v/>
      </c>
      <c r="T779" t="str">
        <f t="shared" si="86"/>
        <v/>
      </c>
      <c r="U779" t="str">
        <f t="shared" si="87"/>
        <v/>
      </c>
      <c r="V779" t="str">
        <f t="shared" si="88"/>
        <v/>
      </c>
      <c r="W779" t="str">
        <f t="shared" si="89"/>
        <v/>
      </c>
      <c r="X779" t="str">
        <f t="shared" si="90"/>
        <v/>
      </c>
      <c r="Y779" t="str">
        <f t="shared" si="91"/>
        <v/>
      </c>
    </row>
    <row r="780" spans="1:25" x14ac:dyDescent="0.35">
      <c r="A780" t="s">
        <v>175</v>
      </c>
      <c r="B780" t="s">
        <v>295</v>
      </c>
      <c r="C780" t="s">
        <v>1052</v>
      </c>
      <c r="D780" s="148"/>
      <c r="F780">
        <v>1497</v>
      </c>
      <c r="G780" s="145">
        <v>3.3E-3</v>
      </c>
      <c r="H780">
        <v>0.33</v>
      </c>
      <c r="K780" t="s">
        <v>175</v>
      </c>
      <c r="L780" t="s">
        <v>295</v>
      </c>
      <c r="M780" t="s">
        <v>1052</v>
      </c>
      <c r="N780" t="s">
        <v>98</v>
      </c>
      <c r="O780">
        <v>1497</v>
      </c>
      <c r="P780" s="150">
        <v>3.3E-3</v>
      </c>
      <c r="Q780">
        <v>0.33</v>
      </c>
      <c r="S780" t="str">
        <f t="shared" si="85"/>
        <v/>
      </c>
      <c r="T780" t="str">
        <f t="shared" si="86"/>
        <v/>
      </c>
      <c r="U780" t="str">
        <f t="shared" si="87"/>
        <v/>
      </c>
      <c r="V780" t="str">
        <f t="shared" si="88"/>
        <v>error</v>
      </c>
      <c r="W780" t="str">
        <f t="shared" si="89"/>
        <v/>
      </c>
      <c r="X780" t="str">
        <f t="shared" si="90"/>
        <v/>
      </c>
      <c r="Y780" t="str">
        <f t="shared" si="91"/>
        <v/>
      </c>
    </row>
    <row r="781" spans="1:25" x14ac:dyDescent="0.35">
      <c r="A781" t="s">
        <v>175</v>
      </c>
      <c r="B781" t="s">
        <v>183</v>
      </c>
      <c r="C781" t="s">
        <v>1053</v>
      </c>
      <c r="D781" t="s">
        <v>103</v>
      </c>
      <c r="E781" t="s">
        <v>138</v>
      </c>
      <c r="F781">
        <v>151</v>
      </c>
      <c r="G781" s="145">
        <v>2.9999999999999997E-4</v>
      </c>
      <c r="H781">
        <v>0.03</v>
      </c>
      <c r="K781" t="s">
        <v>175</v>
      </c>
      <c r="L781" t="s">
        <v>183</v>
      </c>
      <c r="M781" t="s">
        <v>1053</v>
      </c>
      <c r="N781" t="s">
        <v>103</v>
      </c>
      <c r="O781">
        <v>151</v>
      </c>
      <c r="P781" s="150">
        <v>2.9999999999999997E-4</v>
      </c>
      <c r="Q781">
        <v>0.03</v>
      </c>
      <c r="R781" t="s">
        <v>187</v>
      </c>
      <c r="S781" t="str">
        <f t="shared" si="85"/>
        <v/>
      </c>
      <c r="T781" t="str">
        <f t="shared" si="86"/>
        <v/>
      </c>
      <c r="U781" t="str">
        <f t="shared" si="87"/>
        <v/>
      </c>
      <c r="V781" t="str">
        <f t="shared" si="88"/>
        <v/>
      </c>
      <c r="W781" t="str">
        <f t="shared" si="89"/>
        <v/>
      </c>
      <c r="X781" t="str">
        <f t="shared" si="90"/>
        <v/>
      </c>
      <c r="Y781" t="str">
        <f t="shared" si="91"/>
        <v/>
      </c>
    </row>
    <row r="782" spans="1:25" x14ac:dyDescent="0.35">
      <c r="A782" t="s">
        <v>180</v>
      </c>
      <c r="B782" t="s">
        <v>360</v>
      </c>
      <c r="C782" t="s">
        <v>1054</v>
      </c>
      <c r="D782" t="s">
        <v>107</v>
      </c>
      <c r="E782" t="s">
        <v>106</v>
      </c>
      <c r="F782">
        <v>452</v>
      </c>
      <c r="G782" s="145">
        <v>1.23E-2</v>
      </c>
      <c r="H782">
        <v>1.23</v>
      </c>
      <c r="K782" t="s">
        <v>180</v>
      </c>
      <c r="L782" t="s">
        <v>360</v>
      </c>
      <c r="M782" t="s">
        <v>1054</v>
      </c>
      <c r="N782" t="s">
        <v>107</v>
      </c>
      <c r="O782">
        <v>452</v>
      </c>
      <c r="P782" s="150">
        <v>1.23E-2</v>
      </c>
      <c r="Q782">
        <v>1.23</v>
      </c>
      <c r="S782" t="str">
        <f t="shared" si="85"/>
        <v/>
      </c>
      <c r="T782" t="str">
        <f t="shared" si="86"/>
        <v/>
      </c>
      <c r="U782" t="str">
        <f t="shared" si="87"/>
        <v/>
      </c>
      <c r="V782" t="str">
        <f t="shared" si="88"/>
        <v/>
      </c>
      <c r="W782" t="str">
        <f t="shared" si="89"/>
        <v/>
      </c>
      <c r="X782" t="str">
        <f t="shared" si="90"/>
        <v/>
      </c>
      <c r="Y782" t="str">
        <f t="shared" si="91"/>
        <v/>
      </c>
    </row>
    <row r="783" spans="1:25" x14ac:dyDescent="0.35">
      <c r="A783" t="s">
        <v>180</v>
      </c>
      <c r="B783" t="s">
        <v>367</v>
      </c>
      <c r="C783" t="s">
        <v>1055</v>
      </c>
      <c r="D783" t="s">
        <v>128</v>
      </c>
      <c r="E783" t="s">
        <v>127</v>
      </c>
      <c r="F783">
        <v>6438</v>
      </c>
      <c r="G783" s="145">
        <v>0.1603</v>
      </c>
      <c r="H783">
        <v>16.03</v>
      </c>
      <c r="K783" t="s">
        <v>180</v>
      </c>
      <c r="L783" t="s">
        <v>367</v>
      </c>
      <c r="M783" t="s">
        <v>1055</v>
      </c>
      <c r="N783" t="s">
        <v>128</v>
      </c>
      <c r="O783">
        <v>6438</v>
      </c>
      <c r="P783" s="150">
        <v>0.1603</v>
      </c>
      <c r="Q783">
        <v>16.03</v>
      </c>
      <c r="S783" t="str">
        <f t="shared" si="85"/>
        <v/>
      </c>
      <c r="T783" t="str">
        <f t="shared" si="86"/>
        <v/>
      </c>
      <c r="U783" t="str">
        <f t="shared" si="87"/>
        <v/>
      </c>
      <c r="V783" t="str">
        <f t="shared" si="88"/>
        <v/>
      </c>
      <c r="W783" t="str">
        <f t="shared" si="89"/>
        <v/>
      </c>
      <c r="X783" t="str">
        <f t="shared" si="90"/>
        <v/>
      </c>
      <c r="Y783" t="str">
        <f t="shared" si="91"/>
        <v/>
      </c>
    </row>
    <row r="784" spans="1:25" x14ac:dyDescent="0.35">
      <c r="A784" t="s">
        <v>180</v>
      </c>
      <c r="B784" t="s">
        <v>629</v>
      </c>
      <c r="C784" t="s">
        <v>1056</v>
      </c>
      <c r="D784" t="s">
        <v>91</v>
      </c>
      <c r="E784" t="s">
        <v>90</v>
      </c>
      <c r="F784">
        <v>22355</v>
      </c>
      <c r="G784" s="145">
        <v>0.59670000000000001</v>
      </c>
      <c r="H784">
        <v>59.67</v>
      </c>
      <c r="I784" t="s">
        <v>187</v>
      </c>
      <c r="K784" t="s">
        <v>180</v>
      </c>
      <c r="L784" t="s">
        <v>629</v>
      </c>
      <c r="M784" t="s">
        <v>1056</v>
      </c>
      <c r="N784" t="s">
        <v>91</v>
      </c>
      <c r="O784">
        <v>22355</v>
      </c>
      <c r="P784" s="150">
        <v>0.59670000000000001</v>
      </c>
      <c r="Q784">
        <v>59.67</v>
      </c>
      <c r="S784" t="str">
        <f t="shared" si="85"/>
        <v/>
      </c>
      <c r="T784" t="str">
        <f t="shared" si="86"/>
        <v/>
      </c>
      <c r="U784" t="str">
        <f t="shared" si="87"/>
        <v/>
      </c>
      <c r="V784" t="str">
        <f t="shared" si="88"/>
        <v/>
      </c>
      <c r="W784" t="str">
        <f t="shared" si="89"/>
        <v/>
      </c>
      <c r="X784" t="str">
        <f t="shared" si="90"/>
        <v/>
      </c>
      <c r="Y784" t="str">
        <f t="shared" si="91"/>
        <v/>
      </c>
    </row>
    <row r="785" spans="1:25" x14ac:dyDescent="0.35">
      <c r="A785" t="s">
        <v>180</v>
      </c>
      <c r="B785" t="s">
        <v>360</v>
      </c>
      <c r="C785" t="s">
        <v>1057</v>
      </c>
      <c r="D785" t="s">
        <v>102</v>
      </c>
      <c r="E785" t="s">
        <v>102</v>
      </c>
      <c r="F785">
        <v>572</v>
      </c>
      <c r="G785" s="145">
        <v>1.5599999999999999E-2</v>
      </c>
      <c r="H785">
        <v>1.56</v>
      </c>
      <c r="K785" t="s">
        <v>180</v>
      </c>
      <c r="L785" t="s">
        <v>360</v>
      </c>
      <c r="M785" t="s">
        <v>1057</v>
      </c>
      <c r="N785" t="s">
        <v>102</v>
      </c>
      <c r="O785">
        <v>572</v>
      </c>
      <c r="P785" s="150">
        <v>1.5599999999999999E-2</v>
      </c>
      <c r="Q785">
        <v>1.56</v>
      </c>
      <c r="S785" t="str">
        <f t="shared" si="85"/>
        <v/>
      </c>
      <c r="T785" t="str">
        <f t="shared" si="86"/>
        <v/>
      </c>
      <c r="U785" t="str">
        <f t="shared" si="87"/>
        <v/>
      </c>
      <c r="V785" t="str">
        <f t="shared" si="88"/>
        <v/>
      </c>
      <c r="W785" t="str">
        <f t="shared" si="89"/>
        <v/>
      </c>
      <c r="X785" t="str">
        <f t="shared" si="90"/>
        <v/>
      </c>
      <c r="Y785" t="str">
        <f t="shared" si="91"/>
        <v/>
      </c>
    </row>
    <row r="786" spans="1:25" x14ac:dyDescent="0.35">
      <c r="A786" t="s">
        <v>180</v>
      </c>
      <c r="B786" t="s">
        <v>416</v>
      </c>
      <c r="C786" t="s">
        <v>1058</v>
      </c>
      <c r="D786" t="s">
        <v>102</v>
      </c>
      <c r="E786" t="s">
        <v>102</v>
      </c>
      <c r="F786">
        <v>1102</v>
      </c>
      <c r="G786" s="145">
        <v>2.76E-2</v>
      </c>
      <c r="H786">
        <v>2.76</v>
      </c>
      <c r="K786" t="s">
        <v>180</v>
      </c>
      <c r="L786" t="s">
        <v>416</v>
      </c>
      <c r="M786" t="s">
        <v>1058</v>
      </c>
      <c r="N786" t="s">
        <v>102</v>
      </c>
      <c r="O786">
        <v>1102</v>
      </c>
      <c r="P786" s="150">
        <v>2.76E-2</v>
      </c>
      <c r="Q786">
        <v>2.76</v>
      </c>
      <c r="S786" t="str">
        <f t="shared" si="85"/>
        <v/>
      </c>
      <c r="T786" t="str">
        <f t="shared" si="86"/>
        <v/>
      </c>
      <c r="U786" t="str">
        <f t="shared" si="87"/>
        <v/>
      </c>
      <c r="V786" t="str">
        <f t="shared" si="88"/>
        <v/>
      </c>
      <c r="W786" t="str">
        <f t="shared" si="89"/>
        <v/>
      </c>
      <c r="X786" t="str">
        <f t="shared" si="90"/>
        <v/>
      </c>
      <c r="Y786" t="str">
        <f t="shared" si="91"/>
        <v/>
      </c>
    </row>
    <row r="787" spans="1:25" x14ac:dyDescent="0.35">
      <c r="A787" t="s">
        <v>180</v>
      </c>
      <c r="B787" t="s">
        <v>574</v>
      </c>
      <c r="C787" t="s">
        <v>1059</v>
      </c>
      <c r="D787" t="s">
        <v>86</v>
      </c>
      <c r="E787" t="s">
        <v>86</v>
      </c>
      <c r="F787">
        <v>3177</v>
      </c>
      <c r="G787" s="145">
        <v>7.5999999999999998E-2</v>
      </c>
      <c r="H787">
        <v>7.6</v>
      </c>
      <c r="K787" t="s">
        <v>180</v>
      </c>
      <c r="L787" t="s">
        <v>574</v>
      </c>
      <c r="M787" t="s">
        <v>1059</v>
      </c>
      <c r="N787" t="s">
        <v>86</v>
      </c>
      <c r="O787">
        <v>3177</v>
      </c>
      <c r="P787" s="150">
        <v>7.5999999999999998E-2</v>
      </c>
      <c r="Q787">
        <v>7.6</v>
      </c>
      <c r="S787" t="str">
        <f t="shared" si="85"/>
        <v/>
      </c>
      <c r="T787" t="str">
        <f t="shared" si="86"/>
        <v/>
      </c>
      <c r="U787" t="str">
        <f t="shared" si="87"/>
        <v/>
      </c>
      <c r="V787" t="str">
        <f t="shared" si="88"/>
        <v/>
      </c>
      <c r="W787" t="str">
        <f t="shared" si="89"/>
        <v/>
      </c>
      <c r="X787" t="str">
        <f t="shared" si="90"/>
        <v/>
      </c>
      <c r="Y787" t="str">
        <f t="shared" si="91"/>
        <v/>
      </c>
    </row>
    <row r="788" spans="1:25" x14ac:dyDescent="0.35">
      <c r="A788" t="s">
        <v>180</v>
      </c>
      <c r="B788" t="s">
        <v>371</v>
      </c>
      <c r="C788" t="s">
        <v>1060</v>
      </c>
      <c r="D788" t="s">
        <v>103</v>
      </c>
      <c r="E788" t="s">
        <v>138</v>
      </c>
      <c r="F788">
        <v>5639</v>
      </c>
      <c r="G788" s="145">
        <v>0.14699999999999999</v>
      </c>
      <c r="H788">
        <v>14.7</v>
      </c>
      <c r="K788" t="s">
        <v>180</v>
      </c>
      <c r="L788" t="s">
        <v>371</v>
      </c>
      <c r="M788" t="s">
        <v>1060</v>
      </c>
      <c r="N788" t="s">
        <v>103</v>
      </c>
      <c r="O788">
        <v>5639</v>
      </c>
      <c r="P788" s="150">
        <v>0.14699999999999999</v>
      </c>
      <c r="Q788">
        <v>14.7</v>
      </c>
      <c r="S788" t="str">
        <f t="shared" si="85"/>
        <v/>
      </c>
      <c r="T788" t="str">
        <f t="shared" si="86"/>
        <v/>
      </c>
      <c r="U788" t="str">
        <f t="shared" si="87"/>
        <v/>
      </c>
      <c r="V788" t="str">
        <f t="shared" si="88"/>
        <v/>
      </c>
      <c r="W788" t="str">
        <f t="shared" si="89"/>
        <v/>
      </c>
      <c r="X788" t="str">
        <f t="shared" si="90"/>
        <v/>
      </c>
      <c r="Y788" t="str">
        <f t="shared" si="91"/>
        <v/>
      </c>
    </row>
    <row r="789" spans="1:25" x14ac:dyDescent="0.35">
      <c r="A789" t="s">
        <v>180</v>
      </c>
      <c r="B789" t="s">
        <v>200</v>
      </c>
      <c r="C789" t="s">
        <v>1061</v>
      </c>
      <c r="F789">
        <v>802</v>
      </c>
      <c r="G789" s="145">
        <v>1.7999999999999999E-2</v>
      </c>
      <c r="H789">
        <v>1.8</v>
      </c>
      <c r="K789" t="s">
        <v>180</v>
      </c>
      <c r="L789" t="s">
        <v>200</v>
      </c>
      <c r="M789" t="s">
        <v>1061</v>
      </c>
      <c r="O789">
        <v>802</v>
      </c>
      <c r="P789" s="150">
        <v>1.7999999999999999E-2</v>
      </c>
      <c r="Q789">
        <v>1.8</v>
      </c>
      <c r="S789" t="str">
        <f t="shared" si="85"/>
        <v/>
      </c>
      <c r="T789" t="str">
        <f t="shared" si="86"/>
        <v/>
      </c>
      <c r="U789" t="str">
        <f t="shared" si="87"/>
        <v/>
      </c>
      <c r="V789" t="str">
        <f t="shared" si="88"/>
        <v/>
      </c>
      <c r="W789" t="str">
        <f t="shared" si="89"/>
        <v/>
      </c>
      <c r="X789" t="str">
        <f t="shared" si="90"/>
        <v/>
      </c>
      <c r="Y789" t="str">
        <f t="shared" si="91"/>
        <v/>
      </c>
    </row>
    <row r="790" spans="1:25" x14ac:dyDescent="0.35">
      <c r="A790" t="s">
        <v>175</v>
      </c>
      <c r="B790" t="s">
        <v>227</v>
      </c>
      <c r="C790" t="s">
        <v>1062</v>
      </c>
      <c r="D790" t="s">
        <v>91</v>
      </c>
      <c r="E790" t="s">
        <v>90</v>
      </c>
      <c r="F790">
        <v>1973</v>
      </c>
      <c r="G790" s="145">
        <v>4.3E-3</v>
      </c>
      <c r="H790">
        <v>0.43</v>
      </c>
      <c r="I790" t="s">
        <v>187</v>
      </c>
      <c r="K790" t="s">
        <v>175</v>
      </c>
      <c r="L790" t="s">
        <v>227</v>
      </c>
      <c r="M790" t="s">
        <v>1062</v>
      </c>
      <c r="N790" t="s">
        <v>91</v>
      </c>
      <c r="O790">
        <v>1973</v>
      </c>
      <c r="P790" s="150">
        <v>4.3E-3</v>
      </c>
      <c r="Q790">
        <v>0.43</v>
      </c>
      <c r="S790" t="str">
        <f t="shared" si="85"/>
        <v/>
      </c>
      <c r="T790" t="str">
        <f t="shared" si="86"/>
        <v/>
      </c>
      <c r="U790" t="str">
        <f t="shared" si="87"/>
        <v/>
      </c>
      <c r="V790" t="str">
        <f t="shared" si="88"/>
        <v/>
      </c>
      <c r="W790" t="str">
        <f t="shared" si="89"/>
        <v/>
      </c>
      <c r="X790" t="str">
        <f t="shared" si="90"/>
        <v/>
      </c>
      <c r="Y790" t="str">
        <f t="shared" si="91"/>
        <v/>
      </c>
    </row>
    <row r="791" spans="1:25" x14ac:dyDescent="0.35">
      <c r="A791" t="s">
        <v>180</v>
      </c>
      <c r="B791" t="s">
        <v>244</v>
      </c>
      <c r="C791" t="s">
        <v>1063</v>
      </c>
      <c r="D791" t="s">
        <v>91</v>
      </c>
      <c r="E791" t="s">
        <v>90</v>
      </c>
      <c r="F791">
        <v>7467</v>
      </c>
      <c r="G791" s="145">
        <v>0.1802</v>
      </c>
      <c r="H791">
        <v>18.02</v>
      </c>
      <c r="K791" t="s">
        <v>180</v>
      </c>
      <c r="L791" t="s">
        <v>244</v>
      </c>
      <c r="M791" t="s">
        <v>1063</v>
      </c>
      <c r="N791" t="s">
        <v>91</v>
      </c>
      <c r="O791">
        <v>7467</v>
      </c>
      <c r="P791" s="150">
        <v>0.1802</v>
      </c>
      <c r="Q791">
        <v>18.02</v>
      </c>
      <c r="S791" t="str">
        <f t="shared" si="85"/>
        <v/>
      </c>
      <c r="T791" t="str">
        <f t="shared" si="86"/>
        <v/>
      </c>
      <c r="U791" t="str">
        <f t="shared" si="87"/>
        <v/>
      </c>
      <c r="V791" t="str">
        <f t="shared" si="88"/>
        <v/>
      </c>
      <c r="W791" t="str">
        <f t="shared" si="89"/>
        <v/>
      </c>
      <c r="X791" t="str">
        <f t="shared" si="90"/>
        <v/>
      </c>
      <c r="Y791" t="str">
        <f t="shared" si="91"/>
        <v/>
      </c>
    </row>
    <row r="792" spans="1:25" x14ac:dyDescent="0.35">
      <c r="A792" t="s">
        <v>180</v>
      </c>
      <c r="B792" t="s">
        <v>280</v>
      </c>
      <c r="C792" t="s">
        <v>1064</v>
      </c>
      <c r="D792" t="s">
        <v>91</v>
      </c>
      <c r="E792" t="s">
        <v>90</v>
      </c>
      <c r="F792">
        <v>20421</v>
      </c>
      <c r="G792" s="145">
        <v>0.55549999999999999</v>
      </c>
      <c r="H792">
        <v>55.55</v>
      </c>
      <c r="I792" t="s">
        <v>187</v>
      </c>
      <c r="K792" t="s">
        <v>180</v>
      </c>
      <c r="L792" t="s">
        <v>280</v>
      </c>
      <c r="M792" t="s">
        <v>1064</v>
      </c>
      <c r="N792" t="s">
        <v>91</v>
      </c>
      <c r="O792">
        <v>20421</v>
      </c>
      <c r="P792" s="150">
        <v>0.55549999999999999</v>
      </c>
      <c r="Q792">
        <v>55.55</v>
      </c>
      <c r="S792" t="str">
        <f t="shared" si="85"/>
        <v/>
      </c>
      <c r="T792" t="str">
        <f t="shared" si="86"/>
        <v/>
      </c>
      <c r="U792" t="str">
        <f t="shared" si="87"/>
        <v/>
      </c>
      <c r="V792" t="str">
        <f t="shared" si="88"/>
        <v/>
      </c>
      <c r="W792" t="str">
        <f t="shared" si="89"/>
        <v/>
      </c>
      <c r="X792" t="str">
        <f t="shared" si="90"/>
        <v/>
      </c>
      <c r="Y792" t="str">
        <f t="shared" si="91"/>
        <v/>
      </c>
    </row>
    <row r="793" spans="1:25" x14ac:dyDescent="0.35">
      <c r="A793" t="s">
        <v>180</v>
      </c>
      <c r="B793" t="s">
        <v>460</v>
      </c>
      <c r="C793" t="s">
        <v>1065</v>
      </c>
      <c r="D793" t="s">
        <v>103</v>
      </c>
      <c r="E793" t="s">
        <v>138</v>
      </c>
      <c r="F793">
        <v>2612</v>
      </c>
      <c r="G793" s="145">
        <v>8.09E-2</v>
      </c>
      <c r="H793">
        <v>8.09</v>
      </c>
      <c r="K793" t="s">
        <v>180</v>
      </c>
      <c r="L793" t="s">
        <v>460</v>
      </c>
      <c r="M793" t="s">
        <v>1065</v>
      </c>
      <c r="N793" t="s">
        <v>103</v>
      </c>
      <c r="O793">
        <v>2612</v>
      </c>
      <c r="P793" s="150">
        <v>8.09E-2</v>
      </c>
      <c r="Q793">
        <v>8.09</v>
      </c>
      <c r="S793" t="str">
        <f t="shared" si="85"/>
        <v/>
      </c>
      <c r="T793" t="str">
        <f t="shared" si="86"/>
        <v/>
      </c>
      <c r="U793" t="str">
        <f t="shared" si="87"/>
        <v/>
      </c>
      <c r="V793" t="str">
        <f t="shared" si="88"/>
        <v/>
      </c>
      <c r="W793" t="str">
        <f t="shared" si="89"/>
        <v/>
      </c>
      <c r="X793" t="str">
        <f t="shared" si="90"/>
        <v/>
      </c>
      <c r="Y793" t="str">
        <f t="shared" si="91"/>
        <v/>
      </c>
    </row>
    <row r="794" spans="1:25" x14ac:dyDescent="0.35">
      <c r="A794" t="s">
        <v>180</v>
      </c>
      <c r="B794" t="s">
        <v>350</v>
      </c>
      <c r="C794" t="s">
        <v>1066</v>
      </c>
      <c r="D794" t="s">
        <v>86</v>
      </c>
      <c r="E794" t="s">
        <v>86</v>
      </c>
      <c r="F794">
        <v>1961</v>
      </c>
      <c r="G794" s="145">
        <v>5.0599999999999999E-2</v>
      </c>
      <c r="H794">
        <v>5.0599999999999996</v>
      </c>
      <c r="K794" t="s">
        <v>180</v>
      </c>
      <c r="L794" t="s">
        <v>350</v>
      </c>
      <c r="M794" t="s">
        <v>1066</v>
      </c>
      <c r="N794" t="s">
        <v>86</v>
      </c>
      <c r="O794">
        <v>1961</v>
      </c>
      <c r="P794" s="150">
        <v>5.0599999999999999E-2</v>
      </c>
      <c r="Q794">
        <v>5.0599999999999996</v>
      </c>
      <c r="S794" t="str">
        <f t="shared" si="85"/>
        <v/>
      </c>
      <c r="T794" t="str">
        <f t="shared" si="86"/>
        <v/>
      </c>
      <c r="U794" t="str">
        <f t="shared" si="87"/>
        <v/>
      </c>
      <c r="V794" t="str">
        <f t="shared" si="88"/>
        <v/>
      </c>
      <c r="W794" t="str">
        <f t="shared" si="89"/>
        <v/>
      </c>
      <c r="X794" t="str">
        <f t="shared" si="90"/>
        <v/>
      </c>
      <c r="Y794" t="str">
        <f t="shared" si="91"/>
        <v/>
      </c>
    </row>
    <row r="795" spans="1:25" x14ac:dyDescent="0.35">
      <c r="A795" t="s">
        <v>180</v>
      </c>
      <c r="B795" t="s">
        <v>188</v>
      </c>
      <c r="C795" t="s">
        <v>1067</v>
      </c>
      <c r="D795" t="s">
        <v>118</v>
      </c>
      <c r="E795" t="s">
        <v>117</v>
      </c>
      <c r="F795">
        <v>10919</v>
      </c>
      <c r="G795" s="145">
        <v>0.28670000000000001</v>
      </c>
      <c r="H795">
        <v>28.67</v>
      </c>
      <c r="K795" t="s">
        <v>180</v>
      </c>
      <c r="L795" t="s">
        <v>188</v>
      </c>
      <c r="M795" t="s">
        <v>1067</v>
      </c>
      <c r="N795" t="s">
        <v>118</v>
      </c>
      <c r="O795">
        <v>10919</v>
      </c>
      <c r="P795" s="150">
        <v>0.28670000000000001</v>
      </c>
      <c r="Q795">
        <v>28.67</v>
      </c>
      <c r="R795" t="s">
        <v>187</v>
      </c>
      <c r="S795" t="str">
        <f t="shared" si="85"/>
        <v/>
      </c>
      <c r="T795" t="str">
        <f t="shared" si="86"/>
        <v/>
      </c>
      <c r="U795" t="str">
        <f t="shared" si="87"/>
        <v/>
      </c>
      <c r="V795" t="str">
        <f t="shared" si="88"/>
        <v/>
      </c>
      <c r="W795" t="str">
        <f t="shared" si="89"/>
        <v/>
      </c>
      <c r="X795" t="str">
        <f t="shared" si="90"/>
        <v/>
      </c>
      <c r="Y795" t="str">
        <f t="shared" si="91"/>
        <v/>
      </c>
    </row>
    <row r="796" spans="1:25" x14ac:dyDescent="0.35">
      <c r="A796" t="s">
        <v>180</v>
      </c>
      <c r="B796" t="s">
        <v>416</v>
      </c>
      <c r="C796" t="s">
        <v>1068</v>
      </c>
      <c r="D796" t="s">
        <v>103</v>
      </c>
      <c r="E796" t="s">
        <v>138</v>
      </c>
      <c r="F796">
        <v>3135</v>
      </c>
      <c r="G796" s="145">
        <v>7.8700000000000006E-2</v>
      </c>
      <c r="H796">
        <v>7.87</v>
      </c>
      <c r="K796" t="s">
        <v>180</v>
      </c>
      <c r="L796" t="s">
        <v>416</v>
      </c>
      <c r="M796" t="s">
        <v>1068</v>
      </c>
      <c r="N796" t="s">
        <v>103</v>
      </c>
      <c r="O796">
        <v>3135</v>
      </c>
      <c r="P796" s="150">
        <v>7.8700000000000006E-2</v>
      </c>
      <c r="Q796">
        <v>7.87</v>
      </c>
      <c r="S796" t="str">
        <f t="shared" si="85"/>
        <v/>
      </c>
      <c r="T796" t="str">
        <f t="shared" si="86"/>
        <v/>
      </c>
      <c r="U796" t="str">
        <f t="shared" si="87"/>
        <v/>
      </c>
      <c r="V796" t="str">
        <f t="shared" si="88"/>
        <v/>
      </c>
      <c r="W796" t="str">
        <f t="shared" si="89"/>
        <v/>
      </c>
      <c r="X796" t="str">
        <f t="shared" si="90"/>
        <v/>
      </c>
      <c r="Y796" t="str">
        <f t="shared" si="91"/>
        <v/>
      </c>
    </row>
    <row r="797" spans="1:25" x14ac:dyDescent="0.35">
      <c r="A797" t="s">
        <v>180</v>
      </c>
      <c r="B797" t="s">
        <v>389</v>
      </c>
      <c r="C797" t="s">
        <v>1069</v>
      </c>
      <c r="D797" t="s">
        <v>91</v>
      </c>
      <c r="E797" t="s">
        <v>90</v>
      </c>
      <c r="F797">
        <v>15548</v>
      </c>
      <c r="G797" s="145">
        <v>0.4078</v>
      </c>
      <c r="H797">
        <v>40.78</v>
      </c>
      <c r="I797" t="s">
        <v>187</v>
      </c>
      <c r="K797" t="s">
        <v>180</v>
      </c>
      <c r="L797" t="s">
        <v>389</v>
      </c>
      <c r="M797" t="s">
        <v>1069</v>
      </c>
      <c r="N797" t="s">
        <v>91</v>
      </c>
      <c r="O797">
        <v>15548</v>
      </c>
      <c r="P797" s="150">
        <v>0.4078</v>
      </c>
      <c r="Q797">
        <v>40.78</v>
      </c>
      <c r="S797" t="str">
        <f t="shared" si="85"/>
        <v/>
      </c>
      <c r="T797" t="str">
        <f t="shared" si="86"/>
        <v/>
      </c>
      <c r="U797" t="str">
        <f t="shared" si="87"/>
        <v/>
      </c>
      <c r="V797" t="str">
        <f t="shared" si="88"/>
        <v/>
      </c>
      <c r="W797" t="str">
        <f t="shared" si="89"/>
        <v/>
      </c>
      <c r="X797" t="str">
        <f t="shared" si="90"/>
        <v/>
      </c>
      <c r="Y797" t="str">
        <f t="shared" si="91"/>
        <v/>
      </c>
    </row>
    <row r="798" spans="1:25" x14ac:dyDescent="0.35">
      <c r="A798" t="s">
        <v>175</v>
      </c>
      <c r="B798" t="s">
        <v>214</v>
      </c>
      <c r="C798" t="s">
        <v>1070</v>
      </c>
      <c r="D798" t="s">
        <v>91</v>
      </c>
      <c r="E798" t="s">
        <v>90</v>
      </c>
      <c r="F798">
        <v>2290</v>
      </c>
      <c r="G798" s="145">
        <v>5.3E-3</v>
      </c>
      <c r="H798">
        <v>0.53</v>
      </c>
      <c r="I798" t="s">
        <v>187</v>
      </c>
      <c r="K798" t="s">
        <v>175</v>
      </c>
      <c r="L798" t="s">
        <v>214</v>
      </c>
      <c r="M798" t="s">
        <v>1070</v>
      </c>
      <c r="N798" t="s">
        <v>91</v>
      </c>
      <c r="O798">
        <v>2290</v>
      </c>
      <c r="P798" s="150">
        <v>5.3E-3</v>
      </c>
      <c r="Q798">
        <v>0.53</v>
      </c>
      <c r="S798" t="str">
        <f t="shared" si="85"/>
        <v/>
      </c>
      <c r="T798" t="str">
        <f t="shared" si="86"/>
        <v/>
      </c>
      <c r="U798" t="str">
        <f t="shared" si="87"/>
        <v/>
      </c>
      <c r="V798" t="str">
        <f t="shared" si="88"/>
        <v/>
      </c>
      <c r="W798" t="str">
        <f t="shared" si="89"/>
        <v/>
      </c>
      <c r="X798" t="str">
        <f t="shared" si="90"/>
        <v/>
      </c>
      <c r="Y798" t="str">
        <f t="shared" si="91"/>
        <v/>
      </c>
    </row>
    <row r="799" spans="1:25" x14ac:dyDescent="0.35">
      <c r="A799" t="s">
        <v>175</v>
      </c>
      <c r="B799" t="s">
        <v>212</v>
      </c>
      <c r="C799" t="s">
        <v>1071</v>
      </c>
      <c r="D799" t="s">
        <v>102</v>
      </c>
      <c r="E799" t="s">
        <v>102</v>
      </c>
      <c r="F799">
        <v>206</v>
      </c>
      <c r="G799" s="145">
        <v>4.0000000000000002E-4</v>
      </c>
      <c r="H799">
        <v>0.04</v>
      </c>
      <c r="K799" t="s">
        <v>175</v>
      </c>
      <c r="L799" t="s">
        <v>212</v>
      </c>
      <c r="M799" t="s">
        <v>1071</v>
      </c>
      <c r="N799" t="s">
        <v>102</v>
      </c>
      <c r="O799">
        <v>206</v>
      </c>
      <c r="P799" s="150">
        <v>4.0000000000000002E-4</v>
      </c>
      <c r="Q799">
        <v>0.04</v>
      </c>
      <c r="S799" t="str">
        <f t="shared" si="85"/>
        <v/>
      </c>
      <c r="T799" t="str">
        <f t="shared" si="86"/>
        <v/>
      </c>
      <c r="U799" t="str">
        <f t="shared" si="87"/>
        <v/>
      </c>
      <c r="V799" t="str">
        <f t="shared" si="88"/>
        <v/>
      </c>
      <c r="W799" t="str">
        <f t="shared" si="89"/>
        <v/>
      </c>
      <c r="X799" t="str">
        <f t="shared" si="90"/>
        <v/>
      </c>
      <c r="Y799" t="str">
        <f t="shared" si="91"/>
        <v/>
      </c>
    </row>
    <row r="800" spans="1:25" x14ac:dyDescent="0.35">
      <c r="A800" t="s">
        <v>180</v>
      </c>
      <c r="B800" t="s">
        <v>254</v>
      </c>
      <c r="C800" t="s">
        <v>1072</v>
      </c>
      <c r="F800">
        <v>433</v>
      </c>
      <c r="G800" s="145">
        <v>1.0500000000000001E-2</v>
      </c>
      <c r="H800">
        <v>1.05</v>
      </c>
      <c r="K800" t="s">
        <v>180</v>
      </c>
      <c r="L800" t="s">
        <v>254</v>
      </c>
      <c r="M800" t="s">
        <v>1072</v>
      </c>
      <c r="O800">
        <v>433</v>
      </c>
      <c r="P800" s="150">
        <v>1.0500000000000001E-2</v>
      </c>
      <c r="Q800">
        <v>1.05</v>
      </c>
      <c r="S800" t="str">
        <f t="shared" si="85"/>
        <v/>
      </c>
      <c r="T800" t="str">
        <f t="shared" si="86"/>
        <v/>
      </c>
      <c r="U800" t="str">
        <f t="shared" si="87"/>
        <v/>
      </c>
      <c r="V800" t="str">
        <f t="shared" si="88"/>
        <v/>
      </c>
      <c r="W800" t="str">
        <f t="shared" si="89"/>
        <v/>
      </c>
      <c r="X800" t="str">
        <f t="shared" si="90"/>
        <v/>
      </c>
      <c r="Y800" t="str">
        <f t="shared" si="91"/>
        <v/>
      </c>
    </row>
    <row r="801" spans="1:25" x14ac:dyDescent="0.35">
      <c r="A801" t="s">
        <v>175</v>
      </c>
      <c r="B801" t="s">
        <v>178</v>
      </c>
      <c r="C801" t="s">
        <v>1073</v>
      </c>
      <c r="D801" t="s">
        <v>91</v>
      </c>
      <c r="E801" t="s">
        <v>90</v>
      </c>
      <c r="F801">
        <v>1462</v>
      </c>
      <c r="G801" s="145">
        <v>3.5000000000000001E-3</v>
      </c>
      <c r="H801">
        <v>0.35</v>
      </c>
      <c r="I801" t="s">
        <v>187</v>
      </c>
      <c r="K801" t="s">
        <v>175</v>
      </c>
      <c r="L801" t="s">
        <v>178</v>
      </c>
      <c r="M801" t="s">
        <v>1073</v>
      </c>
      <c r="N801" t="s">
        <v>91</v>
      </c>
      <c r="O801">
        <v>1462</v>
      </c>
      <c r="P801" s="150">
        <v>3.5000000000000001E-3</v>
      </c>
      <c r="Q801">
        <v>0.35</v>
      </c>
      <c r="S801" t="str">
        <f t="shared" si="85"/>
        <v/>
      </c>
      <c r="T801" t="str">
        <f t="shared" si="86"/>
        <v/>
      </c>
      <c r="U801" t="str">
        <f t="shared" si="87"/>
        <v/>
      </c>
      <c r="V801" t="str">
        <f t="shared" si="88"/>
        <v/>
      </c>
      <c r="W801" t="str">
        <f t="shared" si="89"/>
        <v/>
      </c>
      <c r="X801" t="str">
        <f t="shared" si="90"/>
        <v/>
      </c>
      <c r="Y801" t="str">
        <f t="shared" si="91"/>
        <v/>
      </c>
    </row>
    <row r="802" spans="1:25" x14ac:dyDescent="0.35">
      <c r="A802" t="s">
        <v>175</v>
      </c>
      <c r="B802" t="s">
        <v>178</v>
      </c>
      <c r="C802" t="s">
        <v>1074</v>
      </c>
      <c r="D802" t="s">
        <v>91</v>
      </c>
      <c r="E802" t="s">
        <v>90</v>
      </c>
      <c r="F802">
        <v>412</v>
      </c>
      <c r="G802" s="145">
        <v>1E-3</v>
      </c>
      <c r="H802">
        <v>0.1</v>
      </c>
      <c r="K802" t="s">
        <v>175</v>
      </c>
      <c r="L802" t="s">
        <v>178</v>
      </c>
      <c r="M802" t="s">
        <v>1074</v>
      </c>
      <c r="N802" t="s">
        <v>91</v>
      </c>
      <c r="O802">
        <v>412</v>
      </c>
      <c r="P802" s="150">
        <v>1E-3</v>
      </c>
      <c r="Q802">
        <v>0.1</v>
      </c>
      <c r="S802" t="str">
        <f t="shared" si="85"/>
        <v/>
      </c>
      <c r="T802" t="str">
        <f t="shared" si="86"/>
        <v/>
      </c>
      <c r="U802" t="str">
        <f t="shared" si="87"/>
        <v/>
      </c>
      <c r="V802" t="str">
        <f t="shared" si="88"/>
        <v/>
      </c>
      <c r="W802" t="str">
        <f t="shared" si="89"/>
        <v/>
      </c>
      <c r="X802" t="str">
        <f t="shared" si="90"/>
        <v/>
      </c>
      <c r="Y802" t="str">
        <f t="shared" si="91"/>
        <v/>
      </c>
    </row>
    <row r="803" spans="1:25" x14ac:dyDescent="0.35">
      <c r="A803" t="s">
        <v>180</v>
      </c>
      <c r="B803" t="s">
        <v>305</v>
      </c>
      <c r="C803" t="s">
        <v>1075</v>
      </c>
      <c r="D803" t="s">
        <v>91</v>
      </c>
      <c r="E803" t="s">
        <v>90</v>
      </c>
      <c r="F803">
        <v>17748</v>
      </c>
      <c r="G803" s="145">
        <v>0.41710000000000003</v>
      </c>
      <c r="H803">
        <v>41.71</v>
      </c>
      <c r="I803" t="s">
        <v>187</v>
      </c>
      <c r="K803" t="s">
        <v>180</v>
      </c>
      <c r="L803" t="s">
        <v>305</v>
      </c>
      <c r="M803" t="s">
        <v>1075</v>
      </c>
      <c r="N803" t="s">
        <v>91</v>
      </c>
      <c r="O803">
        <v>17748</v>
      </c>
      <c r="P803" s="150">
        <v>0.41710000000000003</v>
      </c>
      <c r="Q803">
        <v>41.71</v>
      </c>
      <c r="S803" t="str">
        <f t="shared" si="85"/>
        <v/>
      </c>
      <c r="T803" t="str">
        <f t="shared" si="86"/>
        <v/>
      </c>
      <c r="U803" t="str">
        <f t="shared" si="87"/>
        <v/>
      </c>
      <c r="V803" t="str">
        <f t="shared" si="88"/>
        <v/>
      </c>
      <c r="W803" t="str">
        <f t="shared" si="89"/>
        <v/>
      </c>
      <c r="X803" t="str">
        <f t="shared" si="90"/>
        <v/>
      </c>
      <c r="Y803" t="str">
        <f t="shared" si="91"/>
        <v/>
      </c>
    </row>
    <row r="804" spans="1:25" x14ac:dyDescent="0.35">
      <c r="A804" t="s">
        <v>180</v>
      </c>
      <c r="B804" t="s">
        <v>237</v>
      </c>
      <c r="C804" t="s">
        <v>1076</v>
      </c>
      <c r="D804" t="s">
        <v>103</v>
      </c>
      <c r="E804" t="s">
        <v>138</v>
      </c>
      <c r="F804">
        <v>3936</v>
      </c>
      <c r="G804" s="145">
        <v>9.8100000000000007E-2</v>
      </c>
      <c r="H804">
        <v>9.81</v>
      </c>
      <c r="K804" t="s">
        <v>180</v>
      </c>
      <c r="L804" t="s">
        <v>237</v>
      </c>
      <c r="M804" t="s">
        <v>1076</v>
      </c>
      <c r="N804" t="s">
        <v>103</v>
      </c>
      <c r="O804">
        <v>3936</v>
      </c>
      <c r="P804" s="150">
        <v>9.8100000000000007E-2</v>
      </c>
      <c r="Q804">
        <v>9.81</v>
      </c>
      <c r="S804" t="str">
        <f t="shared" si="85"/>
        <v/>
      </c>
      <c r="T804" t="str">
        <f t="shared" si="86"/>
        <v/>
      </c>
      <c r="U804" t="str">
        <f t="shared" si="87"/>
        <v/>
      </c>
      <c r="V804" t="str">
        <f t="shared" si="88"/>
        <v/>
      </c>
      <c r="W804" t="str">
        <f t="shared" si="89"/>
        <v/>
      </c>
      <c r="X804" t="str">
        <f t="shared" si="90"/>
        <v/>
      </c>
      <c r="Y804" t="str">
        <f t="shared" si="91"/>
        <v/>
      </c>
    </row>
    <row r="805" spans="1:25" x14ac:dyDescent="0.35">
      <c r="A805" t="s">
        <v>180</v>
      </c>
      <c r="B805" t="s">
        <v>440</v>
      </c>
      <c r="C805" t="s">
        <v>1077</v>
      </c>
      <c r="D805" t="s">
        <v>107</v>
      </c>
      <c r="E805" t="s">
        <v>106</v>
      </c>
      <c r="F805">
        <v>554</v>
      </c>
      <c r="G805" s="145">
        <v>1.6E-2</v>
      </c>
      <c r="H805">
        <v>1.6</v>
      </c>
      <c r="K805" t="s">
        <v>180</v>
      </c>
      <c r="L805" t="s">
        <v>440</v>
      </c>
      <c r="M805" t="s">
        <v>1077</v>
      </c>
      <c r="N805" t="s">
        <v>107</v>
      </c>
      <c r="O805">
        <v>554</v>
      </c>
      <c r="P805" s="150">
        <v>1.6E-2</v>
      </c>
      <c r="Q805">
        <v>1.6</v>
      </c>
      <c r="S805" t="str">
        <f t="shared" si="85"/>
        <v/>
      </c>
      <c r="T805" t="str">
        <f t="shared" si="86"/>
        <v/>
      </c>
      <c r="U805" t="str">
        <f t="shared" si="87"/>
        <v/>
      </c>
      <c r="V805" t="str">
        <f t="shared" si="88"/>
        <v/>
      </c>
      <c r="W805" t="str">
        <f t="shared" si="89"/>
        <v/>
      </c>
      <c r="X805" t="str">
        <f t="shared" si="90"/>
        <v/>
      </c>
      <c r="Y805" t="str">
        <f t="shared" si="91"/>
        <v/>
      </c>
    </row>
    <row r="806" spans="1:25" x14ac:dyDescent="0.35">
      <c r="A806" t="s">
        <v>175</v>
      </c>
      <c r="B806" t="s">
        <v>176</v>
      </c>
      <c r="C806" t="s">
        <v>1078</v>
      </c>
      <c r="D806" t="s">
        <v>103</v>
      </c>
      <c r="E806" t="s">
        <v>138</v>
      </c>
      <c r="F806">
        <v>726</v>
      </c>
      <c r="G806" s="145">
        <v>1.6000000000000001E-3</v>
      </c>
      <c r="H806">
        <v>0.16</v>
      </c>
      <c r="K806" t="s">
        <v>175</v>
      </c>
      <c r="L806" t="s">
        <v>176</v>
      </c>
      <c r="M806" t="s">
        <v>1078</v>
      </c>
      <c r="N806" t="s">
        <v>103</v>
      </c>
      <c r="O806">
        <v>726</v>
      </c>
      <c r="P806" s="150">
        <v>1.6000000000000001E-3</v>
      </c>
      <c r="Q806">
        <v>0.16</v>
      </c>
      <c r="S806" t="str">
        <f t="shared" si="85"/>
        <v/>
      </c>
      <c r="T806" t="str">
        <f t="shared" si="86"/>
        <v/>
      </c>
      <c r="U806" t="str">
        <f t="shared" si="87"/>
        <v/>
      </c>
      <c r="V806" t="str">
        <f t="shared" si="88"/>
        <v/>
      </c>
      <c r="W806" t="str">
        <f t="shared" si="89"/>
        <v/>
      </c>
      <c r="X806" t="str">
        <f t="shared" si="90"/>
        <v/>
      </c>
      <c r="Y806" t="str">
        <f t="shared" si="91"/>
        <v/>
      </c>
    </row>
    <row r="807" spans="1:25" x14ac:dyDescent="0.35">
      <c r="A807" t="s">
        <v>180</v>
      </c>
      <c r="B807" t="s">
        <v>237</v>
      </c>
      <c r="C807" t="s">
        <v>1079</v>
      </c>
      <c r="D807" t="s">
        <v>91</v>
      </c>
      <c r="E807" t="s">
        <v>90</v>
      </c>
      <c r="F807">
        <v>19251</v>
      </c>
      <c r="G807" s="145">
        <v>0.47970000000000002</v>
      </c>
      <c r="H807">
        <v>47.97</v>
      </c>
      <c r="I807" t="s">
        <v>187</v>
      </c>
      <c r="K807" t="s">
        <v>180</v>
      </c>
      <c r="L807" t="s">
        <v>237</v>
      </c>
      <c r="M807" t="s">
        <v>1079</v>
      </c>
      <c r="N807" t="s">
        <v>91</v>
      </c>
      <c r="O807">
        <v>19251</v>
      </c>
      <c r="P807" s="150">
        <v>0.47970000000000002</v>
      </c>
      <c r="Q807">
        <v>47.97</v>
      </c>
      <c r="R807" t="s">
        <v>187</v>
      </c>
      <c r="S807" t="str">
        <f t="shared" si="85"/>
        <v/>
      </c>
      <c r="T807" t="str">
        <f t="shared" si="86"/>
        <v/>
      </c>
      <c r="U807" t="str">
        <f t="shared" si="87"/>
        <v/>
      </c>
      <c r="V807" t="str">
        <f t="shared" si="88"/>
        <v/>
      </c>
      <c r="W807" t="str">
        <f t="shared" si="89"/>
        <v/>
      </c>
      <c r="X807" t="str">
        <f t="shared" si="90"/>
        <v/>
      </c>
      <c r="Y807" t="str">
        <f t="shared" si="91"/>
        <v/>
      </c>
    </row>
    <row r="808" spans="1:25" x14ac:dyDescent="0.35">
      <c r="A808" t="s">
        <v>175</v>
      </c>
      <c r="B808" t="s">
        <v>227</v>
      </c>
      <c r="C808" t="s">
        <v>1080</v>
      </c>
      <c r="D808" t="s">
        <v>103</v>
      </c>
      <c r="E808" t="s">
        <v>138</v>
      </c>
      <c r="F808">
        <v>287</v>
      </c>
      <c r="G808" s="145">
        <v>5.9999999999999995E-4</v>
      </c>
      <c r="H808">
        <v>0.06</v>
      </c>
      <c r="K808" t="s">
        <v>175</v>
      </c>
      <c r="L808" t="s">
        <v>227</v>
      </c>
      <c r="M808" t="s">
        <v>1080</v>
      </c>
      <c r="N808" t="s">
        <v>103</v>
      </c>
      <c r="O808">
        <v>287</v>
      </c>
      <c r="P808" s="150">
        <v>5.9999999999999995E-4</v>
      </c>
      <c r="Q808">
        <v>0.06</v>
      </c>
      <c r="S808" t="str">
        <f t="shared" si="85"/>
        <v/>
      </c>
      <c r="T808" t="str">
        <f t="shared" si="86"/>
        <v/>
      </c>
      <c r="U808" t="str">
        <f t="shared" si="87"/>
        <v/>
      </c>
      <c r="V808" t="str">
        <f t="shared" si="88"/>
        <v/>
      </c>
      <c r="W808" t="str">
        <f t="shared" si="89"/>
        <v/>
      </c>
      <c r="X808" t="str">
        <f t="shared" si="90"/>
        <v/>
      </c>
      <c r="Y808" t="str">
        <f t="shared" si="91"/>
        <v/>
      </c>
    </row>
    <row r="809" spans="1:25" x14ac:dyDescent="0.35">
      <c r="A809" t="s">
        <v>180</v>
      </c>
      <c r="B809" t="s">
        <v>254</v>
      </c>
      <c r="C809" t="s">
        <v>1081</v>
      </c>
      <c r="D809" t="s">
        <v>103</v>
      </c>
      <c r="E809" t="s">
        <v>138</v>
      </c>
      <c r="F809">
        <v>2432</v>
      </c>
      <c r="G809" s="145">
        <v>5.8700000000000002E-2</v>
      </c>
      <c r="H809">
        <v>5.87</v>
      </c>
      <c r="K809" t="s">
        <v>180</v>
      </c>
      <c r="L809" t="s">
        <v>254</v>
      </c>
      <c r="M809" t="s">
        <v>1081</v>
      </c>
      <c r="N809" t="s">
        <v>103</v>
      </c>
      <c r="O809">
        <v>2432</v>
      </c>
      <c r="P809" s="150">
        <v>5.8700000000000002E-2</v>
      </c>
      <c r="Q809">
        <v>5.87</v>
      </c>
      <c r="S809" t="str">
        <f t="shared" si="85"/>
        <v/>
      </c>
      <c r="T809" t="str">
        <f t="shared" si="86"/>
        <v/>
      </c>
      <c r="U809" t="str">
        <f t="shared" si="87"/>
        <v/>
      </c>
      <c r="V809" t="str">
        <f t="shared" si="88"/>
        <v/>
      </c>
      <c r="W809" t="str">
        <f t="shared" si="89"/>
        <v/>
      </c>
      <c r="X809" t="str">
        <f t="shared" si="90"/>
        <v/>
      </c>
      <c r="Y809" t="str">
        <f t="shared" si="91"/>
        <v/>
      </c>
    </row>
    <row r="810" spans="1:25" x14ac:dyDescent="0.35">
      <c r="A810" t="s">
        <v>175</v>
      </c>
      <c r="B810" t="s">
        <v>176</v>
      </c>
      <c r="C810" t="s">
        <v>1082</v>
      </c>
      <c r="D810" t="s">
        <v>112</v>
      </c>
      <c r="E810" t="s">
        <v>111</v>
      </c>
      <c r="F810">
        <v>58</v>
      </c>
      <c r="G810" s="145">
        <v>1E-4</v>
      </c>
      <c r="H810">
        <v>0.01</v>
      </c>
      <c r="K810" t="s">
        <v>175</v>
      </c>
      <c r="L810" t="s">
        <v>176</v>
      </c>
      <c r="M810" t="s">
        <v>1082</v>
      </c>
      <c r="N810" t="s">
        <v>112</v>
      </c>
      <c r="O810">
        <v>58</v>
      </c>
      <c r="P810" s="150">
        <v>1E-4</v>
      </c>
      <c r="Q810">
        <v>0.01</v>
      </c>
      <c r="S810" t="str">
        <f t="shared" si="85"/>
        <v/>
      </c>
      <c r="T810" t="str">
        <f t="shared" si="86"/>
        <v/>
      </c>
      <c r="U810" t="str">
        <f t="shared" si="87"/>
        <v/>
      </c>
      <c r="V810" t="str">
        <f t="shared" si="88"/>
        <v/>
      </c>
      <c r="W810" t="str">
        <f t="shared" si="89"/>
        <v/>
      </c>
      <c r="X810" t="str">
        <f t="shared" si="90"/>
        <v/>
      </c>
      <c r="Y810" t="str">
        <f t="shared" si="91"/>
        <v/>
      </c>
    </row>
    <row r="811" spans="1:25" x14ac:dyDescent="0.35">
      <c r="A811" t="s">
        <v>180</v>
      </c>
      <c r="B811" t="s">
        <v>196</v>
      </c>
      <c r="C811" t="s">
        <v>1083</v>
      </c>
      <c r="D811" t="s">
        <v>103</v>
      </c>
      <c r="E811" t="s">
        <v>138</v>
      </c>
      <c r="F811">
        <v>3465</v>
      </c>
      <c r="G811" s="145">
        <v>8.0399999999999999E-2</v>
      </c>
      <c r="H811">
        <v>8.0399999999999991</v>
      </c>
      <c r="K811" t="s">
        <v>180</v>
      </c>
      <c r="L811" t="s">
        <v>196</v>
      </c>
      <c r="M811" t="s">
        <v>1083</v>
      </c>
      <c r="N811" t="s">
        <v>103</v>
      </c>
      <c r="O811">
        <v>3465</v>
      </c>
      <c r="P811" s="150">
        <v>8.0399999999999999E-2</v>
      </c>
      <c r="Q811">
        <v>8.0399999999999991</v>
      </c>
      <c r="S811" t="str">
        <f t="shared" si="85"/>
        <v/>
      </c>
      <c r="T811" t="str">
        <f t="shared" si="86"/>
        <v/>
      </c>
      <c r="U811" t="str">
        <f t="shared" si="87"/>
        <v/>
      </c>
      <c r="V811" t="str">
        <f t="shared" si="88"/>
        <v/>
      </c>
      <c r="W811" t="str">
        <f t="shared" si="89"/>
        <v/>
      </c>
      <c r="X811" t="str">
        <f t="shared" si="90"/>
        <v/>
      </c>
      <c r="Y811" t="str">
        <f t="shared" si="91"/>
        <v/>
      </c>
    </row>
    <row r="812" spans="1:25" x14ac:dyDescent="0.35">
      <c r="A812" t="s">
        <v>175</v>
      </c>
      <c r="B812" t="s">
        <v>212</v>
      </c>
      <c r="C812" t="s">
        <v>1084</v>
      </c>
      <c r="D812" t="s">
        <v>129</v>
      </c>
      <c r="E812" t="s">
        <v>129</v>
      </c>
      <c r="F812">
        <v>66</v>
      </c>
      <c r="G812" s="145">
        <v>1E-4</v>
      </c>
      <c r="H812">
        <v>0.01</v>
      </c>
      <c r="K812" t="s">
        <v>175</v>
      </c>
      <c r="L812" t="s">
        <v>212</v>
      </c>
      <c r="M812" t="s">
        <v>1084</v>
      </c>
      <c r="N812" t="s">
        <v>129</v>
      </c>
      <c r="O812">
        <v>66</v>
      </c>
      <c r="P812" s="150">
        <v>1E-4</v>
      </c>
      <c r="Q812">
        <v>0.01</v>
      </c>
      <c r="S812" t="str">
        <f t="shared" si="85"/>
        <v/>
      </c>
      <c r="T812" t="str">
        <f t="shared" si="86"/>
        <v/>
      </c>
      <c r="U812" t="str">
        <f t="shared" si="87"/>
        <v/>
      </c>
      <c r="V812" t="str">
        <f t="shared" si="88"/>
        <v/>
      </c>
      <c r="W812" t="str">
        <f t="shared" si="89"/>
        <v/>
      </c>
      <c r="X812" t="str">
        <f t="shared" si="90"/>
        <v/>
      </c>
      <c r="Y812" t="str">
        <f t="shared" si="91"/>
        <v/>
      </c>
    </row>
    <row r="813" spans="1:25" x14ac:dyDescent="0.35">
      <c r="A813" t="s">
        <v>180</v>
      </c>
      <c r="B813" t="s">
        <v>305</v>
      </c>
      <c r="C813" t="s">
        <v>1085</v>
      </c>
      <c r="D813" t="s">
        <v>103</v>
      </c>
      <c r="E813" t="s">
        <v>138</v>
      </c>
      <c r="F813">
        <v>16816</v>
      </c>
      <c r="G813" s="145">
        <v>0.3952</v>
      </c>
      <c r="H813">
        <v>39.520000000000003</v>
      </c>
      <c r="K813" t="s">
        <v>180</v>
      </c>
      <c r="L813" t="s">
        <v>305</v>
      </c>
      <c r="M813" t="s">
        <v>1085</v>
      </c>
      <c r="N813" t="s">
        <v>103</v>
      </c>
      <c r="O813">
        <v>16816</v>
      </c>
      <c r="P813" s="150">
        <v>0.3952</v>
      </c>
      <c r="Q813">
        <v>39.520000000000003</v>
      </c>
      <c r="S813" t="str">
        <f t="shared" si="85"/>
        <v/>
      </c>
      <c r="T813" t="str">
        <f t="shared" si="86"/>
        <v/>
      </c>
      <c r="U813" t="str">
        <f t="shared" si="87"/>
        <v/>
      </c>
      <c r="V813" t="str">
        <f t="shared" si="88"/>
        <v/>
      </c>
      <c r="W813" t="str">
        <f t="shared" si="89"/>
        <v/>
      </c>
      <c r="X813" t="str">
        <f t="shared" si="90"/>
        <v/>
      </c>
      <c r="Y813" t="str">
        <f t="shared" si="91"/>
        <v/>
      </c>
    </row>
    <row r="814" spans="1:25" x14ac:dyDescent="0.35">
      <c r="A814" t="s">
        <v>175</v>
      </c>
      <c r="B814" t="s">
        <v>212</v>
      </c>
      <c r="C814" t="s">
        <v>1086</v>
      </c>
      <c r="D814" t="s">
        <v>91</v>
      </c>
      <c r="E814" t="s">
        <v>90</v>
      </c>
      <c r="F814">
        <v>1307</v>
      </c>
      <c r="G814" s="145">
        <v>2.8E-3</v>
      </c>
      <c r="H814">
        <v>0.28000000000000003</v>
      </c>
      <c r="I814" t="s">
        <v>187</v>
      </c>
      <c r="K814" t="s">
        <v>175</v>
      </c>
      <c r="L814" t="s">
        <v>212</v>
      </c>
      <c r="M814" t="s">
        <v>1086</v>
      </c>
      <c r="N814" t="s">
        <v>91</v>
      </c>
      <c r="O814">
        <v>1307</v>
      </c>
      <c r="P814" s="150">
        <v>2.8E-3</v>
      </c>
      <c r="Q814">
        <v>0.28000000000000003</v>
      </c>
      <c r="S814" t="str">
        <f t="shared" si="85"/>
        <v/>
      </c>
      <c r="T814" t="str">
        <f t="shared" si="86"/>
        <v/>
      </c>
      <c r="U814" t="str">
        <f t="shared" si="87"/>
        <v/>
      </c>
      <c r="V814" t="str">
        <f t="shared" si="88"/>
        <v/>
      </c>
      <c r="W814" t="str">
        <f t="shared" si="89"/>
        <v/>
      </c>
      <c r="X814" t="str">
        <f t="shared" si="90"/>
        <v/>
      </c>
      <c r="Y814" t="str">
        <f t="shared" si="91"/>
        <v/>
      </c>
    </row>
    <row r="815" spans="1:25" x14ac:dyDescent="0.35">
      <c r="A815" t="s">
        <v>180</v>
      </c>
      <c r="B815" t="s">
        <v>244</v>
      </c>
      <c r="C815" t="s">
        <v>1087</v>
      </c>
      <c r="D815" t="s">
        <v>118</v>
      </c>
      <c r="E815" t="s">
        <v>117</v>
      </c>
      <c r="F815">
        <v>16515</v>
      </c>
      <c r="G815" s="145">
        <v>0.39860000000000001</v>
      </c>
      <c r="H815">
        <v>39.86</v>
      </c>
      <c r="I815" t="s">
        <v>187</v>
      </c>
      <c r="K815" t="s">
        <v>180</v>
      </c>
      <c r="L815" t="s">
        <v>244</v>
      </c>
      <c r="M815" t="s">
        <v>1087</v>
      </c>
      <c r="N815" t="s">
        <v>118</v>
      </c>
      <c r="O815">
        <v>16515</v>
      </c>
      <c r="P815" s="150">
        <v>0.39860000000000001</v>
      </c>
      <c r="Q815">
        <v>39.86</v>
      </c>
      <c r="S815" t="str">
        <f t="shared" si="85"/>
        <v/>
      </c>
      <c r="T815" t="str">
        <f t="shared" si="86"/>
        <v/>
      </c>
      <c r="U815" t="str">
        <f t="shared" si="87"/>
        <v/>
      </c>
      <c r="V815" t="str">
        <f t="shared" si="88"/>
        <v/>
      </c>
      <c r="W815" t="str">
        <f t="shared" si="89"/>
        <v/>
      </c>
      <c r="X815" t="str">
        <f t="shared" si="90"/>
        <v/>
      </c>
      <c r="Y815" t="str">
        <f t="shared" si="91"/>
        <v/>
      </c>
    </row>
    <row r="816" spans="1:25" x14ac:dyDescent="0.35">
      <c r="A816" t="s">
        <v>180</v>
      </c>
      <c r="B816" t="s">
        <v>508</v>
      </c>
      <c r="C816" t="s">
        <v>1088</v>
      </c>
      <c r="D816" t="s">
        <v>103</v>
      </c>
      <c r="E816" t="s">
        <v>138</v>
      </c>
      <c r="F816">
        <v>2008</v>
      </c>
      <c r="G816" s="145">
        <v>3.9300000000000002E-2</v>
      </c>
      <c r="H816">
        <v>3.93</v>
      </c>
      <c r="K816" t="s">
        <v>180</v>
      </c>
      <c r="L816" t="s">
        <v>508</v>
      </c>
      <c r="M816" t="s">
        <v>1088</v>
      </c>
      <c r="N816" t="s">
        <v>103</v>
      </c>
      <c r="O816">
        <v>2008</v>
      </c>
      <c r="P816" s="150">
        <v>3.9300000000000002E-2</v>
      </c>
      <c r="Q816">
        <v>3.93</v>
      </c>
      <c r="S816" t="str">
        <f t="shared" si="85"/>
        <v/>
      </c>
      <c r="T816" t="str">
        <f t="shared" si="86"/>
        <v/>
      </c>
      <c r="U816" t="str">
        <f t="shared" si="87"/>
        <v/>
      </c>
      <c r="V816" t="str">
        <f t="shared" si="88"/>
        <v/>
      </c>
      <c r="W816" t="str">
        <f t="shared" si="89"/>
        <v/>
      </c>
      <c r="X816" t="str">
        <f t="shared" si="90"/>
        <v/>
      </c>
      <c r="Y816" t="str">
        <f t="shared" si="91"/>
        <v/>
      </c>
    </row>
    <row r="817" spans="1:25" x14ac:dyDescent="0.35">
      <c r="A817" t="s">
        <v>180</v>
      </c>
      <c r="B817" t="s">
        <v>194</v>
      </c>
      <c r="C817" t="s">
        <v>1089</v>
      </c>
      <c r="F817">
        <v>2555</v>
      </c>
      <c r="G817" s="145">
        <v>6.8699999999999997E-2</v>
      </c>
      <c r="H817">
        <v>6.87</v>
      </c>
      <c r="K817" t="s">
        <v>180</v>
      </c>
      <c r="L817" t="s">
        <v>194</v>
      </c>
      <c r="M817" t="s">
        <v>1089</v>
      </c>
      <c r="O817">
        <v>2555</v>
      </c>
      <c r="P817" s="150">
        <v>6.8699999999999997E-2</v>
      </c>
      <c r="Q817">
        <v>6.87</v>
      </c>
      <c r="S817" t="str">
        <f t="shared" si="85"/>
        <v/>
      </c>
      <c r="T817" t="str">
        <f t="shared" si="86"/>
        <v/>
      </c>
      <c r="U817" t="str">
        <f t="shared" si="87"/>
        <v/>
      </c>
      <c r="V817" t="str">
        <f t="shared" si="88"/>
        <v/>
      </c>
      <c r="W817" t="str">
        <f t="shared" si="89"/>
        <v/>
      </c>
      <c r="X817" t="str">
        <f t="shared" si="90"/>
        <v/>
      </c>
      <c r="Y817" t="str">
        <f t="shared" si="91"/>
        <v/>
      </c>
    </row>
    <row r="818" spans="1:25" x14ac:dyDescent="0.35">
      <c r="A818" t="s">
        <v>180</v>
      </c>
      <c r="B818" t="s">
        <v>261</v>
      </c>
      <c r="C818" t="s">
        <v>1090</v>
      </c>
      <c r="F818">
        <v>707</v>
      </c>
      <c r="G818" s="145">
        <v>1.6799999999999999E-2</v>
      </c>
      <c r="H818">
        <v>1.68</v>
      </c>
      <c r="K818" t="s">
        <v>180</v>
      </c>
      <c r="L818" t="s">
        <v>261</v>
      </c>
      <c r="M818" t="s">
        <v>1090</v>
      </c>
      <c r="O818">
        <v>707</v>
      </c>
      <c r="P818" s="150">
        <v>1.6799999999999999E-2</v>
      </c>
      <c r="Q818">
        <v>1.68</v>
      </c>
      <c r="S818" t="str">
        <f t="shared" si="85"/>
        <v/>
      </c>
      <c r="T818" t="str">
        <f t="shared" si="86"/>
        <v/>
      </c>
      <c r="U818" t="str">
        <f t="shared" si="87"/>
        <v/>
      </c>
      <c r="V818" t="str">
        <f t="shared" si="88"/>
        <v/>
      </c>
      <c r="W818" t="str">
        <f t="shared" si="89"/>
        <v/>
      </c>
      <c r="X818" t="str">
        <f t="shared" si="90"/>
        <v/>
      </c>
      <c r="Y818" t="str">
        <f t="shared" si="91"/>
        <v/>
      </c>
    </row>
    <row r="819" spans="1:25" x14ac:dyDescent="0.35">
      <c r="A819" t="s">
        <v>180</v>
      </c>
      <c r="B819" t="s">
        <v>198</v>
      </c>
      <c r="C819" t="s">
        <v>1091</v>
      </c>
      <c r="D819" t="s">
        <v>107</v>
      </c>
      <c r="E819" t="s">
        <v>106</v>
      </c>
      <c r="F819">
        <v>830</v>
      </c>
      <c r="G819" s="145">
        <v>2.0500000000000001E-2</v>
      </c>
      <c r="H819">
        <v>2.0499999999999998</v>
      </c>
      <c r="K819" t="s">
        <v>180</v>
      </c>
      <c r="L819" t="s">
        <v>198</v>
      </c>
      <c r="M819" t="s">
        <v>1091</v>
      </c>
      <c r="N819" t="s">
        <v>107</v>
      </c>
      <c r="O819">
        <v>830</v>
      </c>
      <c r="P819" s="150">
        <v>2.0500000000000001E-2</v>
      </c>
      <c r="Q819">
        <v>2.0499999999999998</v>
      </c>
      <c r="S819" t="str">
        <f t="shared" si="85"/>
        <v/>
      </c>
      <c r="T819" t="str">
        <f t="shared" si="86"/>
        <v/>
      </c>
      <c r="U819" t="str">
        <f t="shared" si="87"/>
        <v/>
      </c>
      <c r="V819" t="str">
        <f t="shared" si="88"/>
        <v/>
      </c>
      <c r="W819" t="str">
        <f t="shared" si="89"/>
        <v/>
      </c>
      <c r="X819" t="str">
        <f t="shared" si="90"/>
        <v/>
      </c>
      <c r="Y819" t="str">
        <f t="shared" si="91"/>
        <v/>
      </c>
    </row>
    <row r="820" spans="1:25" x14ac:dyDescent="0.35">
      <c r="A820" t="s">
        <v>180</v>
      </c>
      <c r="B820" t="s">
        <v>217</v>
      </c>
      <c r="C820" t="s">
        <v>1092</v>
      </c>
      <c r="F820">
        <v>282</v>
      </c>
      <c r="G820" s="145">
        <v>7.1000000000000004E-3</v>
      </c>
      <c r="H820">
        <v>0.71</v>
      </c>
      <c r="K820" t="s">
        <v>180</v>
      </c>
      <c r="L820" t="s">
        <v>217</v>
      </c>
      <c r="M820" t="s">
        <v>1092</v>
      </c>
      <c r="O820">
        <v>282</v>
      </c>
      <c r="P820" s="150">
        <v>7.1000000000000004E-3</v>
      </c>
      <c r="Q820">
        <v>0.71</v>
      </c>
      <c r="S820" t="str">
        <f t="shared" si="85"/>
        <v/>
      </c>
      <c r="T820" t="str">
        <f t="shared" si="86"/>
        <v/>
      </c>
      <c r="U820" t="str">
        <f t="shared" si="87"/>
        <v/>
      </c>
      <c r="V820" t="str">
        <f t="shared" si="88"/>
        <v/>
      </c>
      <c r="W820" t="str">
        <f t="shared" si="89"/>
        <v/>
      </c>
      <c r="X820" t="str">
        <f t="shared" si="90"/>
        <v/>
      </c>
      <c r="Y820" t="str">
        <f t="shared" si="91"/>
        <v/>
      </c>
    </row>
    <row r="821" spans="1:25" x14ac:dyDescent="0.35">
      <c r="A821" t="s">
        <v>180</v>
      </c>
      <c r="B821" t="s">
        <v>667</v>
      </c>
      <c r="C821" t="s">
        <v>1093</v>
      </c>
      <c r="F821">
        <v>2698</v>
      </c>
      <c r="G821" s="145">
        <v>6.08E-2</v>
      </c>
      <c r="H821">
        <v>6.08</v>
      </c>
      <c r="K821" t="s">
        <v>180</v>
      </c>
      <c r="L821" t="s">
        <v>667</v>
      </c>
      <c r="M821" t="s">
        <v>1093</v>
      </c>
      <c r="O821">
        <v>2698</v>
      </c>
      <c r="P821" s="150">
        <v>6.08E-2</v>
      </c>
      <c r="Q821">
        <v>6.08</v>
      </c>
      <c r="S821" t="str">
        <f t="shared" si="85"/>
        <v/>
      </c>
      <c r="T821" t="str">
        <f t="shared" si="86"/>
        <v/>
      </c>
      <c r="U821" t="str">
        <f t="shared" si="87"/>
        <v/>
      </c>
      <c r="V821" t="str">
        <f t="shared" si="88"/>
        <v/>
      </c>
      <c r="W821" t="str">
        <f t="shared" si="89"/>
        <v/>
      </c>
      <c r="X821" t="str">
        <f t="shared" si="90"/>
        <v/>
      </c>
      <c r="Y821" t="str">
        <f t="shared" si="91"/>
        <v/>
      </c>
    </row>
    <row r="822" spans="1:25" x14ac:dyDescent="0.35">
      <c r="A822" t="s">
        <v>175</v>
      </c>
      <c r="B822" t="s">
        <v>176</v>
      </c>
      <c r="C822" t="s">
        <v>1094</v>
      </c>
      <c r="D822" t="s">
        <v>103</v>
      </c>
      <c r="E822" t="s">
        <v>138</v>
      </c>
      <c r="F822">
        <v>38079</v>
      </c>
      <c r="G822" s="145">
        <v>8.2199999999999995E-2</v>
      </c>
      <c r="H822">
        <v>8.2200000000000006</v>
      </c>
      <c r="K822" t="s">
        <v>175</v>
      </c>
      <c r="L822" t="s">
        <v>176</v>
      </c>
      <c r="M822" t="s">
        <v>1094</v>
      </c>
      <c r="N822" t="s">
        <v>103</v>
      </c>
      <c r="O822">
        <v>38079</v>
      </c>
      <c r="P822" s="150">
        <v>8.2199999999999995E-2</v>
      </c>
      <c r="Q822">
        <v>8.2200000000000006</v>
      </c>
      <c r="S822" t="str">
        <f t="shared" si="85"/>
        <v/>
      </c>
      <c r="T822" t="str">
        <f t="shared" si="86"/>
        <v/>
      </c>
      <c r="U822" t="str">
        <f t="shared" si="87"/>
        <v/>
      </c>
      <c r="V822" t="str">
        <f t="shared" si="88"/>
        <v/>
      </c>
      <c r="W822" t="str">
        <f t="shared" si="89"/>
        <v/>
      </c>
      <c r="X822" t="str">
        <f t="shared" si="90"/>
        <v/>
      </c>
      <c r="Y822" t="str">
        <f t="shared" si="91"/>
        <v/>
      </c>
    </row>
    <row r="823" spans="1:25" x14ac:dyDescent="0.35">
      <c r="A823" t="s">
        <v>180</v>
      </c>
      <c r="B823" t="s">
        <v>432</v>
      </c>
      <c r="C823" t="s">
        <v>1095</v>
      </c>
      <c r="F823">
        <v>377</v>
      </c>
      <c r="G823" s="145">
        <v>9.4000000000000004E-3</v>
      </c>
      <c r="H823">
        <v>0.94</v>
      </c>
      <c r="K823" t="s">
        <v>180</v>
      </c>
      <c r="L823" t="s">
        <v>432</v>
      </c>
      <c r="M823" t="s">
        <v>1095</v>
      </c>
      <c r="O823">
        <v>377</v>
      </c>
      <c r="P823" s="150">
        <v>9.4000000000000004E-3</v>
      </c>
      <c r="Q823">
        <v>0.94</v>
      </c>
      <c r="S823" t="str">
        <f t="shared" si="85"/>
        <v/>
      </c>
      <c r="T823" t="str">
        <f t="shared" si="86"/>
        <v/>
      </c>
      <c r="U823" t="str">
        <f t="shared" si="87"/>
        <v/>
      </c>
      <c r="V823" t="str">
        <f t="shared" si="88"/>
        <v/>
      </c>
      <c r="W823" t="str">
        <f t="shared" si="89"/>
        <v/>
      </c>
      <c r="X823" t="str">
        <f t="shared" si="90"/>
        <v/>
      </c>
      <c r="Y823" t="str">
        <f t="shared" si="91"/>
        <v/>
      </c>
    </row>
    <row r="824" spans="1:25" x14ac:dyDescent="0.35">
      <c r="A824" t="s">
        <v>180</v>
      </c>
      <c r="B824" t="s">
        <v>274</v>
      </c>
      <c r="C824" t="s">
        <v>1096</v>
      </c>
      <c r="F824">
        <v>4108</v>
      </c>
      <c r="G824" s="145">
        <v>9.7699999999999995E-2</v>
      </c>
      <c r="H824">
        <v>9.77</v>
      </c>
      <c r="K824" t="s">
        <v>180</v>
      </c>
      <c r="L824" t="s">
        <v>274</v>
      </c>
      <c r="M824" t="s">
        <v>1096</v>
      </c>
      <c r="O824">
        <v>4108</v>
      </c>
      <c r="P824" s="150">
        <v>9.7699999999999995E-2</v>
      </c>
      <c r="Q824">
        <v>9.77</v>
      </c>
      <c r="S824" t="str">
        <f t="shared" si="85"/>
        <v/>
      </c>
      <c r="T824" t="str">
        <f t="shared" si="86"/>
        <v/>
      </c>
      <c r="U824" t="str">
        <f t="shared" si="87"/>
        <v/>
      </c>
      <c r="V824" t="str">
        <f t="shared" si="88"/>
        <v/>
      </c>
      <c r="W824" t="str">
        <f t="shared" si="89"/>
        <v/>
      </c>
      <c r="X824" t="str">
        <f t="shared" si="90"/>
        <v/>
      </c>
      <c r="Y824" t="str">
        <f t="shared" si="91"/>
        <v/>
      </c>
    </row>
    <row r="825" spans="1:25" x14ac:dyDescent="0.35">
      <c r="A825" t="s">
        <v>175</v>
      </c>
      <c r="B825" t="s">
        <v>176</v>
      </c>
      <c r="C825" t="s">
        <v>1097</v>
      </c>
      <c r="D825" t="s">
        <v>107</v>
      </c>
      <c r="E825" t="s">
        <v>106</v>
      </c>
      <c r="F825">
        <v>365</v>
      </c>
      <c r="G825" s="145">
        <v>8.0000000000000004E-4</v>
      </c>
      <c r="H825">
        <v>0.08</v>
      </c>
      <c r="K825" t="s">
        <v>175</v>
      </c>
      <c r="L825" t="s">
        <v>176</v>
      </c>
      <c r="M825" t="s">
        <v>1097</v>
      </c>
      <c r="N825" t="s">
        <v>107</v>
      </c>
      <c r="O825">
        <v>365</v>
      </c>
      <c r="P825" s="150">
        <v>8.0000000000000004E-4</v>
      </c>
      <c r="Q825">
        <v>0.08</v>
      </c>
      <c r="S825" t="str">
        <f t="shared" si="85"/>
        <v/>
      </c>
      <c r="T825" t="str">
        <f t="shared" si="86"/>
        <v/>
      </c>
      <c r="U825" t="str">
        <f t="shared" si="87"/>
        <v/>
      </c>
      <c r="V825" t="str">
        <f t="shared" si="88"/>
        <v/>
      </c>
      <c r="W825" t="str">
        <f t="shared" si="89"/>
        <v/>
      </c>
      <c r="X825" t="str">
        <f t="shared" si="90"/>
        <v/>
      </c>
      <c r="Y825" t="str">
        <f t="shared" si="91"/>
        <v/>
      </c>
    </row>
    <row r="826" spans="1:25" x14ac:dyDescent="0.35">
      <c r="A826" t="s">
        <v>175</v>
      </c>
      <c r="B826" t="s">
        <v>178</v>
      </c>
      <c r="C826" t="s">
        <v>1098</v>
      </c>
      <c r="D826" t="s">
        <v>103</v>
      </c>
      <c r="E826" t="s">
        <v>138</v>
      </c>
      <c r="F826">
        <v>648</v>
      </c>
      <c r="G826" s="145">
        <v>1.5E-3</v>
      </c>
      <c r="H826">
        <v>0.15</v>
      </c>
      <c r="K826" t="s">
        <v>175</v>
      </c>
      <c r="L826" t="s">
        <v>178</v>
      </c>
      <c r="M826" t="s">
        <v>1098</v>
      </c>
      <c r="N826" t="s">
        <v>103</v>
      </c>
      <c r="O826">
        <v>648</v>
      </c>
      <c r="P826" s="150">
        <v>1.5E-3</v>
      </c>
      <c r="Q826">
        <v>0.15</v>
      </c>
      <c r="S826" t="str">
        <f t="shared" si="85"/>
        <v/>
      </c>
      <c r="T826" t="str">
        <f t="shared" si="86"/>
        <v/>
      </c>
      <c r="U826" t="str">
        <f t="shared" si="87"/>
        <v/>
      </c>
      <c r="V826" t="str">
        <f t="shared" si="88"/>
        <v/>
      </c>
      <c r="W826" t="str">
        <f t="shared" si="89"/>
        <v/>
      </c>
      <c r="X826" t="str">
        <f t="shared" si="90"/>
        <v/>
      </c>
      <c r="Y826" t="str">
        <f t="shared" si="91"/>
        <v/>
      </c>
    </row>
    <row r="827" spans="1:25" x14ac:dyDescent="0.35">
      <c r="A827" t="s">
        <v>175</v>
      </c>
      <c r="B827" t="s">
        <v>295</v>
      </c>
      <c r="C827" t="s">
        <v>1099</v>
      </c>
      <c r="D827" t="s">
        <v>128</v>
      </c>
      <c r="E827" t="s">
        <v>127</v>
      </c>
      <c r="F827">
        <v>79</v>
      </c>
      <c r="G827" s="145">
        <v>2.0000000000000001E-4</v>
      </c>
      <c r="H827">
        <v>0.02</v>
      </c>
      <c r="K827" t="s">
        <v>175</v>
      </c>
      <c r="L827" t="s">
        <v>295</v>
      </c>
      <c r="M827" t="s">
        <v>1099</v>
      </c>
      <c r="N827" t="s">
        <v>128</v>
      </c>
      <c r="O827">
        <v>79</v>
      </c>
      <c r="P827" s="150">
        <v>2.0000000000000001E-4</v>
      </c>
      <c r="Q827">
        <v>0.02</v>
      </c>
      <c r="S827" t="str">
        <f t="shared" si="85"/>
        <v/>
      </c>
      <c r="T827" t="str">
        <f t="shared" si="86"/>
        <v/>
      </c>
      <c r="U827" t="str">
        <f t="shared" si="87"/>
        <v/>
      </c>
      <c r="V827" t="str">
        <f t="shared" si="88"/>
        <v/>
      </c>
      <c r="W827" t="str">
        <f t="shared" si="89"/>
        <v/>
      </c>
      <c r="X827" t="str">
        <f t="shared" si="90"/>
        <v/>
      </c>
      <c r="Y827" t="str">
        <f t="shared" si="91"/>
        <v/>
      </c>
    </row>
    <row r="828" spans="1:25" x14ac:dyDescent="0.35">
      <c r="A828" t="s">
        <v>175</v>
      </c>
      <c r="B828" t="s">
        <v>176</v>
      </c>
      <c r="C828" t="s">
        <v>1100</v>
      </c>
      <c r="D828" t="s">
        <v>91</v>
      </c>
      <c r="E828" t="s">
        <v>90</v>
      </c>
      <c r="F828">
        <v>430</v>
      </c>
      <c r="G828" s="145">
        <v>8.9999999999999998E-4</v>
      </c>
      <c r="H828">
        <v>0.09</v>
      </c>
      <c r="I828" t="s">
        <v>187</v>
      </c>
      <c r="K828" t="s">
        <v>175</v>
      </c>
      <c r="L828" t="s">
        <v>176</v>
      </c>
      <c r="M828" t="s">
        <v>1100</v>
      </c>
      <c r="N828" t="s">
        <v>91</v>
      </c>
      <c r="O828">
        <v>430</v>
      </c>
      <c r="P828" s="150">
        <v>8.9999999999999998E-4</v>
      </c>
      <c r="Q828">
        <v>0.09</v>
      </c>
      <c r="S828" t="str">
        <f t="shared" si="85"/>
        <v/>
      </c>
      <c r="T828" t="str">
        <f t="shared" si="86"/>
        <v/>
      </c>
      <c r="U828" t="str">
        <f t="shared" si="87"/>
        <v/>
      </c>
      <c r="V828" t="str">
        <f t="shared" si="88"/>
        <v/>
      </c>
      <c r="W828" t="str">
        <f t="shared" si="89"/>
        <v/>
      </c>
      <c r="X828" t="str">
        <f t="shared" si="90"/>
        <v/>
      </c>
      <c r="Y828" t="str">
        <f t="shared" si="91"/>
        <v/>
      </c>
    </row>
    <row r="829" spans="1:25" x14ac:dyDescent="0.35">
      <c r="A829" t="s">
        <v>180</v>
      </c>
      <c r="B829" t="s">
        <v>483</v>
      </c>
      <c r="C829" t="s">
        <v>1101</v>
      </c>
      <c r="D829" t="s">
        <v>118</v>
      </c>
      <c r="E829" t="s">
        <v>117</v>
      </c>
      <c r="F829">
        <v>18566</v>
      </c>
      <c r="G829" s="145">
        <v>0.49490000000000001</v>
      </c>
      <c r="H829">
        <v>49.49</v>
      </c>
      <c r="I829" t="s">
        <v>187</v>
      </c>
      <c r="K829" t="s">
        <v>180</v>
      </c>
      <c r="L829" t="s">
        <v>483</v>
      </c>
      <c r="M829" t="s">
        <v>1101</v>
      </c>
      <c r="N829" t="s">
        <v>118</v>
      </c>
      <c r="O829">
        <v>18566</v>
      </c>
      <c r="P829" s="150">
        <v>0.49490000000000001</v>
      </c>
      <c r="Q829">
        <v>49.49</v>
      </c>
      <c r="S829" t="str">
        <f t="shared" si="85"/>
        <v/>
      </c>
      <c r="T829" t="str">
        <f t="shared" si="86"/>
        <v/>
      </c>
      <c r="U829" t="str">
        <f t="shared" si="87"/>
        <v/>
      </c>
      <c r="V829" t="str">
        <f t="shared" si="88"/>
        <v/>
      </c>
      <c r="W829" t="str">
        <f t="shared" si="89"/>
        <v/>
      </c>
      <c r="X829" t="str">
        <f t="shared" si="90"/>
        <v/>
      </c>
      <c r="Y829" t="str">
        <f t="shared" si="91"/>
        <v/>
      </c>
    </row>
    <row r="830" spans="1:25" x14ac:dyDescent="0.35">
      <c r="A830" t="s">
        <v>175</v>
      </c>
      <c r="B830" t="s">
        <v>183</v>
      </c>
      <c r="C830" t="s">
        <v>1102</v>
      </c>
      <c r="D830" t="s">
        <v>91</v>
      </c>
      <c r="E830" t="s">
        <v>90</v>
      </c>
      <c r="F830">
        <v>273</v>
      </c>
      <c r="G830" s="145">
        <v>5.9999999999999995E-4</v>
      </c>
      <c r="H830">
        <v>0.06</v>
      </c>
      <c r="K830" t="s">
        <v>175</v>
      </c>
      <c r="L830" t="s">
        <v>183</v>
      </c>
      <c r="M830" t="s">
        <v>1102</v>
      </c>
      <c r="N830" t="s">
        <v>91</v>
      </c>
      <c r="O830">
        <v>273</v>
      </c>
      <c r="P830" s="150">
        <v>5.9999999999999995E-4</v>
      </c>
      <c r="Q830">
        <v>0.06</v>
      </c>
      <c r="S830" t="str">
        <f t="shared" si="85"/>
        <v/>
      </c>
      <c r="T830" t="str">
        <f t="shared" si="86"/>
        <v/>
      </c>
      <c r="U830" t="str">
        <f t="shared" si="87"/>
        <v/>
      </c>
      <c r="V830" t="str">
        <f t="shared" si="88"/>
        <v/>
      </c>
      <c r="W830" t="str">
        <f t="shared" si="89"/>
        <v/>
      </c>
      <c r="X830" t="str">
        <f t="shared" si="90"/>
        <v/>
      </c>
      <c r="Y830" t="str">
        <f t="shared" si="91"/>
        <v/>
      </c>
    </row>
    <row r="831" spans="1:25" x14ac:dyDescent="0.35">
      <c r="A831" t="s">
        <v>175</v>
      </c>
      <c r="B831" t="s">
        <v>214</v>
      </c>
      <c r="C831" t="s">
        <v>1103</v>
      </c>
      <c r="D831" t="s">
        <v>97</v>
      </c>
      <c r="E831" t="s">
        <v>96</v>
      </c>
      <c r="F831">
        <v>5589</v>
      </c>
      <c r="G831" s="145">
        <v>1.2999999999999999E-2</v>
      </c>
      <c r="H831">
        <v>1.3</v>
      </c>
      <c r="K831" t="s">
        <v>175</v>
      </c>
      <c r="L831" t="s">
        <v>214</v>
      </c>
      <c r="M831" t="s">
        <v>1103</v>
      </c>
      <c r="N831" t="s">
        <v>97</v>
      </c>
      <c r="O831">
        <v>5589</v>
      </c>
      <c r="P831" s="150">
        <v>1.2999999999999999E-2</v>
      </c>
      <c r="Q831">
        <v>1.3</v>
      </c>
      <c r="S831" t="str">
        <f t="shared" si="85"/>
        <v/>
      </c>
      <c r="T831" t="str">
        <f t="shared" si="86"/>
        <v/>
      </c>
      <c r="U831" t="str">
        <f t="shared" si="87"/>
        <v/>
      </c>
      <c r="V831" t="str">
        <f t="shared" si="88"/>
        <v/>
      </c>
      <c r="W831" t="str">
        <f t="shared" si="89"/>
        <v/>
      </c>
      <c r="X831" t="str">
        <f t="shared" si="90"/>
        <v/>
      </c>
      <c r="Y831" t="str">
        <f t="shared" si="91"/>
        <v/>
      </c>
    </row>
    <row r="832" spans="1:25" x14ac:dyDescent="0.35">
      <c r="A832" t="s">
        <v>175</v>
      </c>
      <c r="B832" t="s">
        <v>178</v>
      </c>
      <c r="C832" t="s">
        <v>1104</v>
      </c>
      <c r="D832" s="148"/>
      <c r="F832">
        <v>170</v>
      </c>
      <c r="G832" s="145">
        <v>4.0000000000000002E-4</v>
      </c>
      <c r="H832">
        <v>0.04</v>
      </c>
      <c r="K832" t="s">
        <v>175</v>
      </c>
      <c r="L832" t="s">
        <v>178</v>
      </c>
      <c r="M832" t="s">
        <v>1104</v>
      </c>
      <c r="N832" t="s">
        <v>134</v>
      </c>
      <c r="O832">
        <v>170</v>
      </c>
      <c r="P832" s="150">
        <v>4.0000000000000002E-4</v>
      </c>
      <c r="Q832">
        <v>0.04</v>
      </c>
      <c r="S832" t="str">
        <f t="shared" si="85"/>
        <v/>
      </c>
      <c r="T832" t="str">
        <f t="shared" si="86"/>
        <v/>
      </c>
      <c r="U832" t="str">
        <f t="shared" si="87"/>
        <v/>
      </c>
      <c r="V832" t="str">
        <f t="shared" si="88"/>
        <v>error</v>
      </c>
      <c r="W832" t="str">
        <f t="shared" si="89"/>
        <v/>
      </c>
      <c r="X832" t="str">
        <f t="shared" si="90"/>
        <v/>
      </c>
      <c r="Y832" t="str">
        <f t="shared" si="91"/>
        <v/>
      </c>
    </row>
    <row r="833" spans="1:25" x14ac:dyDescent="0.35">
      <c r="A833" t="s">
        <v>175</v>
      </c>
      <c r="B833" t="s">
        <v>227</v>
      </c>
      <c r="C833" t="s">
        <v>1105</v>
      </c>
      <c r="D833" t="s">
        <v>97</v>
      </c>
      <c r="E833" t="s">
        <v>96</v>
      </c>
      <c r="F833">
        <v>43</v>
      </c>
      <c r="G833" s="145">
        <v>1E-4</v>
      </c>
      <c r="H833">
        <v>0.01</v>
      </c>
      <c r="K833" t="s">
        <v>175</v>
      </c>
      <c r="L833" t="s">
        <v>227</v>
      </c>
      <c r="M833" t="s">
        <v>1105</v>
      </c>
      <c r="N833" t="s">
        <v>97</v>
      </c>
      <c r="O833">
        <v>43</v>
      </c>
      <c r="P833" s="150">
        <v>1E-4</v>
      </c>
      <c r="Q833">
        <v>0.01</v>
      </c>
      <c r="S833" t="str">
        <f t="shared" si="85"/>
        <v/>
      </c>
      <c r="T833" t="str">
        <f t="shared" si="86"/>
        <v/>
      </c>
      <c r="U833" t="str">
        <f t="shared" si="87"/>
        <v/>
      </c>
      <c r="V833" t="str">
        <f t="shared" si="88"/>
        <v/>
      </c>
      <c r="W833" t="str">
        <f t="shared" si="89"/>
        <v/>
      </c>
      <c r="X833" t="str">
        <f t="shared" si="90"/>
        <v/>
      </c>
      <c r="Y833" t="str">
        <f t="shared" si="91"/>
        <v/>
      </c>
    </row>
    <row r="834" spans="1:25" x14ac:dyDescent="0.35">
      <c r="A834" t="s">
        <v>180</v>
      </c>
      <c r="B834" t="s">
        <v>416</v>
      </c>
      <c r="C834" t="s">
        <v>1106</v>
      </c>
      <c r="D834" t="s">
        <v>143</v>
      </c>
      <c r="E834" t="s">
        <v>142</v>
      </c>
      <c r="F834">
        <v>221</v>
      </c>
      <c r="G834" s="145">
        <v>5.4999999999999997E-3</v>
      </c>
      <c r="H834">
        <v>0.55000000000000004</v>
      </c>
      <c r="K834" t="s">
        <v>180</v>
      </c>
      <c r="L834" t="s">
        <v>416</v>
      </c>
      <c r="M834" t="s">
        <v>1106</v>
      </c>
      <c r="N834" t="s">
        <v>143</v>
      </c>
      <c r="O834">
        <v>221</v>
      </c>
      <c r="P834" s="150">
        <v>5.4999999999999997E-3</v>
      </c>
      <c r="Q834">
        <v>0.55000000000000004</v>
      </c>
      <c r="S834" t="str">
        <f t="shared" ref="S834:S888" si="92">IF(A834=K834,"","error")</f>
        <v/>
      </c>
      <c r="T834" t="str">
        <f t="shared" ref="T834:T888" si="93">IF(B834=L834,"","error")</f>
        <v/>
      </c>
      <c r="U834" t="str">
        <f t="shared" ref="U834:U888" si="94">IF(C834=M834,"","error")</f>
        <v/>
      </c>
      <c r="V834" t="str">
        <f t="shared" ref="V834:V888" si="95">IF(D834=N834,"","error")</f>
        <v/>
      </c>
      <c r="W834" t="str">
        <f t="shared" si="89"/>
        <v/>
      </c>
      <c r="X834" t="str">
        <f t="shared" si="90"/>
        <v/>
      </c>
      <c r="Y834" t="str">
        <f t="shared" si="91"/>
        <v/>
      </c>
    </row>
    <row r="835" spans="1:25" x14ac:dyDescent="0.35">
      <c r="A835" t="s">
        <v>175</v>
      </c>
      <c r="B835" t="s">
        <v>295</v>
      </c>
      <c r="C835" t="s">
        <v>1107</v>
      </c>
      <c r="D835" t="s">
        <v>91</v>
      </c>
      <c r="E835" t="s">
        <v>90</v>
      </c>
      <c r="F835">
        <v>437</v>
      </c>
      <c r="G835" s="145">
        <v>1E-3</v>
      </c>
      <c r="H835">
        <v>0.1</v>
      </c>
      <c r="K835" t="s">
        <v>175</v>
      </c>
      <c r="L835" t="s">
        <v>295</v>
      </c>
      <c r="M835" t="s">
        <v>1107</v>
      </c>
      <c r="N835" t="s">
        <v>91</v>
      </c>
      <c r="O835">
        <v>437</v>
      </c>
      <c r="P835" s="150">
        <v>1E-3</v>
      </c>
      <c r="Q835">
        <v>0.1</v>
      </c>
      <c r="S835" t="str">
        <f t="shared" si="92"/>
        <v/>
      </c>
      <c r="T835" t="str">
        <f t="shared" si="93"/>
        <v/>
      </c>
      <c r="U835" t="str">
        <f t="shared" si="94"/>
        <v/>
      </c>
      <c r="V835" t="str">
        <f t="shared" si="95"/>
        <v/>
      </c>
      <c r="W835" t="str">
        <f t="shared" ref="W835:W888" si="96">IF(F835=O835,"","error")</f>
        <v/>
      </c>
      <c r="X835" t="str">
        <f t="shared" ref="X835:X888" si="97">IF(G835=P835,"","error")</f>
        <v/>
      </c>
      <c r="Y835" t="str">
        <f t="shared" ref="Y835:Y888" si="98">IF(H835=Q835,"","error")</f>
        <v/>
      </c>
    </row>
    <row r="836" spans="1:25" x14ac:dyDescent="0.35">
      <c r="A836" t="s">
        <v>180</v>
      </c>
      <c r="B836" t="s">
        <v>360</v>
      </c>
      <c r="C836" t="s">
        <v>1108</v>
      </c>
      <c r="D836" t="s">
        <v>133</v>
      </c>
      <c r="E836" t="s">
        <v>132</v>
      </c>
      <c r="F836">
        <v>312</v>
      </c>
      <c r="G836" s="145">
        <v>8.5000000000000006E-3</v>
      </c>
      <c r="H836">
        <v>0.85</v>
      </c>
      <c r="K836" t="s">
        <v>180</v>
      </c>
      <c r="L836" t="s">
        <v>360</v>
      </c>
      <c r="M836" t="s">
        <v>1108</v>
      </c>
      <c r="N836" t="s">
        <v>133</v>
      </c>
      <c r="O836">
        <v>312</v>
      </c>
      <c r="P836" s="150">
        <v>8.5000000000000006E-3</v>
      </c>
      <c r="Q836">
        <v>0.85</v>
      </c>
      <c r="R836" t="s">
        <v>187</v>
      </c>
      <c r="S836" t="str">
        <f t="shared" si="92"/>
        <v/>
      </c>
      <c r="T836" t="str">
        <f t="shared" si="93"/>
        <v/>
      </c>
      <c r="U836" t="str">
        <f t="shared" si="94"/>
        <v/>
      </c>
      <c r="V836" t="str">
        <f t="shared" si="95"/>
        <v/>
      </c>
      <c r="W836" t="str">
        <f t="shared" si="96"/>
        <v/>
      </c>
      <c r="X836" t="str">
        <f t="shared" si="97"/>
        <v/>
      </c>
      <c r="Y836" t="str">
        <f t="shared" si="98"/>
        <v/>
      </c>
    </row>
    <row r="837" spans="1:25" x14ac:dyDescent="0.35">
      <c r="A837" t="s">
        <v>180</v>
      </c>
      <c r="B837" t="s">
        <v>389</v>
      </c>
      <c r="C837" t="s">
        <v>1109</v>
      </c>
      <c r="D837" t="s">
        <v>118</v>
      </c>
      <c r="E837" t="s">
        <v>117</v>
      </c>
      <c r="F837">
        <v>17650</v>
      </c>
      <c r="G837" s="145">
        <v>0.46289999999999998</v>
      </c>
      <c r="H837">
        <v>46.29</v>
      </c>
      <c r="K837" t="s">
        <v>180</v>
      </c>
      <c r="L837" t="s">
        <v>389</v>
      </c>
      <c r="M837" t="s">
        <v>1109</v>
      </c>
      <c r="N837" t="s">
        <v>118</v>
      </c>
      <c r="O837">
        <v>17650</v>
      </c>
      <c r="P837" s="150">
        <v>0.46289999999999998</v>
      </c>
      <c r="Q837">
        <v>46.29</v>
      </c>
      <c r="R837" t="s">
        <v>187</v>
      </c>
      <c r="S837" t="str">
        <f t="shared" si="92"/>
        <v/>
      </c>
      <c r="T837" t="str">
        <f t="shared" si="93"/>
        <v/>
      </c>
      <c r="U837" t="str">
        <f t="shared" si="94"/>
        <v/>
      </c>
      <c r="V837" t="str">
        <f t="shared" si="95"/>
        <v/>
      </c>
      <c r="W837" t="str">
        <f t="shared" si="96"/>
        <v/>
      </c>
      <c r="X837" t="str">
        <f t="shared" si="97"/>
        <v/>
      </c>
      <c r="Y837" t="str">
        <f t="shared" si="98"/>
        <v/>
      </c>
    </row>
    <row r="838" spans="1:25" x14ac:dyDescent="0.35">
      <c r="A838" t="s">
        <v>175</v>
      </c>
      <c r="B838" t="s">
        <v>176</v>
      </c>
      <c r="C838" t="s">
        <v>1110</v>
      </c>
      <c r="D838" t="s">
        <v>97</v>
      </c>
      <c r="E838" t="s">
        <v>96</v>
      </c>
      <c r="F838">
        <v>16125</v>
      </c>
      <c r="G838" s="145">
        <v>3.4799999999999998E-2</v>
      </c>
      <c r="H838">
        <v>3.48</v>
      </c>
      <c r="K838" t="s">
        <v>175</v>
      </c>
      <c r="L838" t="s">
        <v>176</v>
      </c>
      <c r="M838" t="s">
        <v>1110</v>
      </c>
      <c r="N838" t="s">
        <v>97</v>
      </c>
      <c r="O838">
        <v>16125</v>
      </c>
      <c r="P838" s="150">
        <v>3.4799999999999998E-2</v>
      </c>
      <c r="Q838">
        <v>3.48</v>
      </c>
      <c r="R838" t="s">
        <v>187</v>
      </c>
      <c r="S838" t="str">
        <f t="shared" si="92"/>
        <v/>
      </c>
      <c r="T838" t="str">
        <f t="shared" si="93"/>
        <v/>
      </c>
      <c r="U838" t="str">
        <f t="shared" si="94"/>
        <v/>
      </c>
      <c r="V838" t="str">
        <f t="shared" si="95"/>
        <v/>
      </c>
      <c r="W838" t="str">
        <f t="shared" si="96"/>
        <v/>
      </c>
      <c r="X838" t="str">
        <f t="shared" si="97"/>
        <v/>
      </c>
      <c r="Y838" t="str">
        <f t="shared" si="98"/>
        <v/>
      </c>
    </row>
    <row r="839" spans="1:25" x14ac:dyDescent="0.35">
      <c r="A839" t="s">
        <v>175</v>
      </c>
      <c r="B839" t="s">
        <v>295</v>
      </c>
      <c r="C839" t="s">
        <v>1111</v>
      </c>
      <c r="D839" t="s">
        <v>143</v>
      </c>
      <c r="E839" t="s">
        <v>142</v>
      </c>
      <c r="F839">
        <v>2415</v>
      </c>
      <c r="G839" s="145">
        <v>5.4000000000000003E-3</v>
      </c>
      <c r="H839">
        <v>0.54</v>
      </c>
      <c r="K839" t="s">
        <v>175</v>
      </c>
      <c r="L839" t="s">
        <v>295</v>
      </c>
      <c r="M839" t="s">
        <v>1111</v>
      </c>
      <c r="N839" t="s">
        <v>143</v>
      </c>
      <c r="O839">
        <v>2415</v>
      </c>
      <c r="P839" s="150">
        <v>5.4000000000000003E-3</v>
      </c>
      <c r="Q839">
        <v>0.54</v>
      </c>
      <c r="S839" t="str">
        <f t="shared" si="92"/>
        <v/>
      </c>
      <c r="T839" t="str">
        <f t="shared" si="93"/>
        <v/>
      </c>
      <c r="U839" t="str">
        <f t="shared" si="94"/>
        <v/>
      </c>
      <c r="V839" t="str">
        <f t="shared" si="95"/>
        <v/>
      </c>
      <c r="W839" t="str">
        <f t="shared" si="96"/>
        <v/>
      </c>
      <c r="X839" t="str">
        <f t="shared" si="97"/>
        <v/>
      </c>
      <c r="Y839" t="str">
        <f t="shared" si="98"/>
        <v/>
      </c>
    </row>
    <row r="840" spans="1:25" x14ac:dyDescent="0.35">
      <c r="A840" t="s">
        <v>180</v>
      </c>
      <c r="B840" t="s">
        <v>188</v>
      </c>
      <c r="C840" t="s">
        <v>1112</v>
      </c>
      <c r="F840">
        <v>2401</v>
      </c>
      <c r="G840" s="145">
        <v>6.3E-2</v>
      </c>
      <c r="H840">
        <v>6.3</v>
      </c>
      <c r="K840" t="s">
        <v>180</v>
      </c>
      <c r="L840" t="s">
        <v>188</v>
      </c>
      <c r="M840" t="s">
        <v>1112</v>
      </c>
      <c r="O840">
        <v>2401</v>
      </c>
      <c r="P840" s="150">
        <v>6.3E-2</v>
      </c>
      <c r="Q840">
        <v>6.3</v>
      </c>
      <c r="S840" t="str">
        <f t="shared" si="92"/>
        <v/>
      </c>
      <c r="T840" t="str">
        <f t="shared" si="93"/>
        <v/>
      </c>
      <c r="U840" t="str">
        <f t="shared" si="94"/>
        <v/>
      </c>
      <c r="V840" t="str">
        <f t="shared" si="95"/>
        <v/>
      </c>
      <c r="W840" t="str">
        <f t="shared" si="96"/>
        <v/>
      </c>
      <c r="X840" t="str">
        <f t="shared" si="97"/>
        <v/>
      </c>
      <c r="Y840" t="str">
        <f t="shared" si="98"/>
        <v/>
      </c>
    </row>
    <row r="841" spans="1:25" x14ac:dyDescent="0.35">
      <c r="A841" t="s">
        <v>175</v>
      </c>
      <c r="B841" t="s">
        <v>210</v>
      </c>
      <c r="C841" t="s">
        <v>1113</v>
      </c>
      <c r="D841" t="s">
        <v>103</v>
      </c>
      <c r="E841" t="s">
        <v>138</v>
      </c>
      <c r="F841">
        <v>80</v>
      </c>
      <c r="G841" s="145">
        <v>2.0000000000000001E-4</v>
      </c>
      <c r="H841">
        <v>0.02</v>
      </c>
      <c r="K841" t="s">
        <v>175</v>
      </c>
      <c r="L841" t="s">
        <v>210</v>
      </c>
      <c r="M841" t="s">
        <v>1113</v>
      </c>
      <c r="N841" t="s">
        <v>103</v>
      </c>
      <c r="O841">
        <v>80</v>
      </c>
      <c r="P841" s="150">
        <v>2.0000000000000001E-4</v>
      </c>
      <c r="Q841">
        <v>0.02</v>
      </c>
      <c r="S841" t="str">
        <f t="shared" si="92"/>
        <v/>
      </c>
      <c r="T841" t="str">
        <f t="shared" si="93"/>
        <v/>
      </c>
      <c r="U841" t="str">
        <f t="shared" si="94"/>
        <v/>
      </c>
      <c r="V841" t="str">
        <f t="shared" si="95"/>
        <v/>
      </c>
      <c r="W841" t="str">
        <f t="shared" si="96"/>
        <v/>
      </c>
      <c r="X841" t="str">
        <f t="shared" si="97"/>
        <v/>
      </c>
      <c r="Y841" t="str">
        <f t="shared" si="98"/>
        <v/>
      </c>
    </row>
    <row r="842" spans="1:25" x14ac:dyDescent="0.35">
      <c r="A842" t="s">
        <v>175</v>
      </c>
      <c r="B842" t="s">
        <v>214</v>
      </c>
      <c r="C842" t="s">
        <v>1114</v>
      </c>
      <c r="D842" s="148"/>
      <c r="F842">
        <v>29</v>
      </c>
      <c r="G842" s="145">
        <v>1E-4</v>
      </c>
      <c r="H842">
        <v>0.01</v>
      </c>
      <c r="K842" t="s">
        <v>175</v>
      </c>
      <c r="L842" t="s">
        <v>214</v>
      </c>
      <c r="M842" t="s">
        <v>1114</v>
      </c>
      <c r="N842" t="s">
        <v>92</v>
      </c>
      <c r="O842">
        <v>29</v>
      </c>
      <c r="P842" s="150">
        <v>1E-4</v>
      </c>
      <c r="Q842">
        <v>0.01</v>
      </c>
      <c r="S842" t="str">
        <f t="shared" si="92"/>
        <v/>
      </c>
      <c r="T842" t="str">
        <f t="shared" si="93"/>
        <v/>
      </c>
      <c r="U842" t="str">
        <f t="shared" si="94"/>
        <v/>
      </c>
      <c r="V842" t="str">
        <f t="shared" si="95"/>
        <v>error</v>
      </c>
      <c r="W842" t="str">
        <f t="shared" si="96"/>
        <v/>
      </c>
      <c r="X842" t="str">
        <f t="shared" si="97"/>
        <v/>
      </c>
      <c r="Y842" t="str">
        <f t="shared" si="98"/>
        <v/>
      </c>
    </row>
    <row r="843" spans="1:25" x14ac:dyDescent="0.35">
      <c r="A843" t="s">
        <v>180</v>
      </c>
      <c r="B843" t="s">
        <v>334</v>
      </c>
      <c r="C843" t="s">
        <v>1115</v>
      </c>
      <c r="D843" t="s">
        <v>118</v>
      </c>
      <c r="E843" t="s">
        <v>117</v>
      </c>
      <c r="F843">
        <v>17614</v>
      </c>
      <c r="G843" s="145">
        <v>0.49409999999999998</v>
      </c>
      <c r="H843">
        <v>49.41</v>
      </c>
      <c r="I843" t="s">
        <v>187</v>
      </c>
      <c r="K843" t="s">
        <v>180</v>
      </c>
      <c r="L843" t="s">
        <v>334</v>
      </c>
      <c r="M843" t="s">
        <v>1115</v>
      </c>
      <c r="N843" t="s">
        <v>118</v>
      </c>
      <c r="O843">
        <v>17614</v>
      </c>
      <c r="P843" s="150">
        <v>0.49409999999999998</v>
      </c>
      <c r="Q843">
        <v>49.41</v>
      </c>
      <c r="S843" t="str">
        <f t="shared" si="92"/>
        <v/>
      </c>
      <c r="T843" t="str">
        <f t="shared" si="93"/>
        <v/>
      </c>
      <c r="U843" t="str">
        <f t="shared" si="94"/>
        <v/>
      </c>
      <c r="V843" t="str">
        <f t="shared" si="95"/>
        <v/>
      </c>
      <c r="W843" t="str">
        <f t="shared" si="96"/>
        <v/>
      </c>
      <c r="X843" t="str">
        <f t="shared" si="97"/>
        <v/>
      </c>
      <c r="Y843" t="str">
        <f t="shared" si="98"/>
        <v/>
      </c>
    </row>
    <row r="844" spans="1:25" x14ac:dyDescent="0.35">
      <c r="A844" t="s">
        <v>180</v>
      </c>
      <c r="B844" t="s">
        <v>367</v>
      </c>
      <c r="C844" t="s">
        <v>1116</v>
      </c>
      <c r="D844" t="s">
        <v>123</v>
      </c>
      <c r="E844" t="s">
        <v>122</v>
      </c>
      <c r="F844">
        <v>24234</v>
      </c>
      <c r="G844" s="145">
        <v>0.60329999999999995</v>
      </c>
      <c r="H844">
        <v>60.33</v>
      </c>
      <c r="I844" t="s">
        <v>187</v>
      </c>
      <c r="K844" t="s">
        <v>180</v>
      </c>
      <c r="L844" t="s">
        <v>367</v>
      </c>
      <c r="M844" t="s">
        <v>1116</v>
      </c>
      <c r="N844" t="s">
        <v>123</v>
      </c>
      <c r="O844">
        <v>24234</v>
      </c>
      <c r="P844" s="150">
        <v>0.60329999999999995</v>
      </c>
      <c r="Q844">
        <v>60.33</v>
      </c>
      <c r="S844" t="str">
        <f t="shared" si="92"/>
        <v/>
      </c>
      <c r="T844" t="str">
        <f t="shared" si="93"/>
        <v/>
      </c>
      <c r="U844" t="str">
        <f t="shared" si="94"/>
        <v/>
      </c>
      <c r="V844" t="str">
        <f t="shared" si="95"/>
        <v/>
      </c>
      <c r="W844" t="str">
        <f t="shared" si="96"/>
        <v/>
      </c>
      <c r="X844" t="str">
        <f t="shared" si="97"/>
        <v/>
      </c>
      <c r="Y844" t="str">
        <f t="shared" si="98"/>
        <v/>
      </c>
    </row>
    <row r="845" spans="1:25" x14ac:dyDescent="0.35">
      <c r="A845" t="s">
        <v>175</v>
      </c>
      <c r="B845" t="s">
        <v>178</v>
      </c>
      <c r="C845" t="s">
        <v>1117</v>
      </c>
      <c r="D845" t="s">
        <v>147</v>
      </c>
      <c r="E845" t="s">
        <v>147</v>
      </c>
      <c r="F845">
        <v>152</v>
      </c>
      <c r="G845" s="145">
        <v>4.0000000000000002E-4</v>
      </c>
      <c r="H845">
        <v>0.04</v>
      </c>
      <c r="K845" t="s">
        <v>175</v>
      </c>
      <c r="L845" t="s">
        <v>178</v>
      </c>
      <c r="M845" t="s">
        <v>1117</v>
      </c>
      <c r="N845" t="s">
        <v>147</v>
      </c>
      <c r="O845">
        <v>152</v>
      </c>
      <c r="P845" s="150">
        <v>4.0000000000000002E-4</v>
      </c>
      <c r="Q845">
        <v>0.04</v>
      </c>
      <c r="R845" t="s">
        <v>187</v>
      </c>
      <c r="S845" t="str">
        <f t="shared" si="92"/>
        <v/>
      </c>
      <c r="T845" t="str">
        <f t="shared" si="93"/>
        <v/>
      </c>
      <c r="U845" t="str">
        <f t="shared" si="94"/>
        <v/>
      </c>
      <c r="V845" t="str">
        <f t="shared" si="95"/>
        <v/>
      </c>
      <c r="W845" t="str">
        <f t="shared" si="96"/>
        <v/>
      </c>
      <c r="X845" t="str">
        <f t="shared" si="97"/>
        <v/>
      </c>
      <c r="Y845" t="str">
        <f t="shared" si="98"/>
        <v/>
      </c>
    </row>
    <row r="846" spans="1:25" x14ac:dyDescent="0.35">
      <c r="A846" t="s">
        <v>180</v>
      </c>
      <c r="B846" t="s">
        <v>550</v>
      </c>
      <c r="C846" t="s">
        <v>1118</v>
      </c>
      <c r="D846" t="s">
        <v>91</v>
      </c>
      <c r="E846" t="s">
        <v>90</v>
      </c>
      <c r="F846">
        <v>19831</v>
      </c>
      <c r="G846" s="145">
        <v>0.49220000000000003</v>
      </c>
      <c r="H846">
        <v>49.22</v>
      </c>
      <c r="I846" t="s">
        <v>187</v>
      </c>
      <c r="K846" t="s">
        <v>180</v>
      </c>
      <c r="L846" t="s">
        <v>550</v>
      </c>
      <c r="M846" t="s">
        <v>1118</v>
      </c>
      <c r="N846" t="s">
        <v>91</v>
      </c>
      <c r="O846">
        <v>19831</v>
      </c>
      <c r="P846" s="150">
        <v>0.49220000000000003</v>
      </c>
      <c r="Q846">
        <v>49.22</v>
      </c>
      <c r="S846" t="str">
        <f t="shared" si="92"/>
        <v/>
      </c>
      <c r="T846" t="str">
        <f t="shared" si="93"/>
        <v/>
      </c>
      <c r="U846" t="str">
        <f t="shared" si="94"/>
        <v/>
      </c>
      <c r="V846" t="str">
        <f t="shared" si="95"/>
        <v/>
      </c>
      <c r="W846" t="str">
        <f t="shared" si="96"/>
        <v/>
      </c>
      <c r="X846" t="str">
        <f t="shared" si="97"/>
        <v/>
      </c>
      <c r="Y846" t="str">
        <f t="shared" si="98"/>
        <v/>
      </c>
    </row>
    <row r="847" spans="1:25" x14ac:dyDescent="0.35">
      <c r="A847" t="s">
        <v>180</v>
      </c>
      <c r="B847" t="s">
        <v>451</v>
      </c>
      <c r="C847" t="s">
        <v>1119</v>
      </c>
      <c r="D847" t="s">
        <v>103</v>
      </c>
      <c r="E847" t="s">
        <v>138</v>
      </c>
      <c r="F847">
        <v>3615</v>
      </c>
      <c r="G847" s="145">
        <v>8.5800000000000001E-2</v>
      </c>
      <c r="H847">
        <v>8.58</v>
      </c>
      <c r="K847" t="s">
        <v>180</v>
      </c>
      <c r="L847" t="s">
        <v>451</v>
      </c>
      <c r="M847" t="s">
        <v>1119</v>
      </c>
      <c r="N847" t="s">
        <v>103</v>
      </c>
      <c r="O847">
        <v>3615</v>
      </c>
      <c r="P847" s="150">
        <v>8.5800000000000001E-2</v>
      </c>
      <c r="Q847">
        <v>8.58</v>
      </c>
      <c r="S847" t="str">
        <f t="shared" si="92"/>
        <v/>
      </c>
      <c r="T847" t="str">
        <f t="shared" si="93"/>
        <v/>
      </c>
      <c r="U847" t="str">
        <f t="shared" si="94"/>
        <v/>
      </c>
      <c r="V847" t="str">
        <f t="shared" si="95"/>
        <v/>
      </c>
      <c r="W847" t="str">
        <f t="shared" si="96"/>
        <v/>
      </c>
      <c r="X847" t="str">
        <f t="shared" si="97"/>
        <v/>
      </c>
      <c r="Y847" t="str">
        <f t="shared" si="98"/>
        <v/>
      </c>
    </row>
    <row r="848" spans="1:25" x14ac:dyDescent="0.35">
      <c r="A848" t="s">
        <v>180</v>
      </c>
      <c r="B848" t="s">
        <v>416</v>
      </c>
      <c r="C848" t="s">
        <v>1120</v>
      </c>
      <c r="F848">
        <v>89</v>
      </c>
      <c r="G848" s="145">
        <v>2.2000000000000001E-3</v>
      </c>
      <c r="H848">
        <v>0.22</v>
      </c>
      <c r="K848" t="s">
        <v>180</v>
      </c>
      <c r="L848" t="s">
        <v>416</v>
      </c>
      <c r="M848" t="s">
        <v>1120</v>
      </c>
      <c r="O848">
        <v>89</v>
      </c>
      <c r="P848" s="150">
        <v>2.2000000000000001E-3</v>
      </c>
      <c r="Q848">
        <v>0.22</v>
      </c>
      <c r="S848" t="str">
        <f t="shared" si="92"/>
        <v/>
      </c>
      <c r="T848" t="str">
        <f t="shared" si="93"/>
        <v/>
      </c>
      <c r="U848" t="str">
        <f t="shared" si="94"/>
        <v/>
      </c>
      <c r="V848" t="str">
        <f t="shared" si="95"/>
        <v/>
      </c>
      <c r="W848" t="str">
        <f t="shared" si="96"/>
        <v/>
      </c>
      <c r="X848" t="str">
        <f t="shared" si="97"/>
        <v/>
      </c>
      <c r="Y848" t="str">
        <f t="shared" si="98"/>
        <v/>
      </c>
    </row>
    <row r="849" spans="1:25" x14ac:dyDescent="0.35">
      <c r="A849" t="s">
        <v>180</v>
      </c>
      <c r="B849" t="s">
        <v>263</v>
      </c>
      <c r="C849" t="s">
        <v>1121</v>
      </c>
      <c r="D849" t="s">
        <v>118</v>
      </c>
      <c r="E849" t="s">
        <v>117</v>
      </c>
      <c r="F849">
        <v>16138</v>
      </c>
      <c r="G849" s="145">
        <v>0.42730000000000001</v>
      </c>
      <c r="H849">
        <v>42.73</v>
      </c>
      <c r="K849" t="s">
        <v>180</v>
      </c>
      <c r="L849" t="s">
        <v>263</v>
      </c>
      <c r="M849" t="s">
        <v>1121</v>
      </c>
      <c r="N849" t="s">
        <v>118</v>
      </c>
      <c r="O849">
        <v>16138</v>
      </c>
      <c r="P849" s="150">
        <v>0.42730000000000001</v>
      </c>
      <c r="Q849">
        <v>42.73</v>
      </c>
      <c r="S849" t="str">
        <f t="shared" si="92"/>
        <v/>
      </c>
      <c r="T849" t="str">
        <f t="shared" si="93"/>
        <v/>
      </c>
      <c r="U849" t="str">
        <f t="shared" si="94"/>
        <v/>
      </c>
      <c r="V849" t="str">
        <f t="shared" si="95"/>
        <v/>
      </c>
      <c r="W849" t="str">
        <f t="shared" si="96"/>
        <v/>
      </c>
      <c r="X849" t="str">
        <f t="shared" si="97"/>
        <v/>
      </c>
      <c r="Y849" t="str">
        <f t="shared" si="98"/>
        <v/>
      </c>
    </row>
    <row r="850" spans="1:25" x14ac:dyDescent="0.35">
      <c r="A850" t="s">
        <v>180</v>
      </c>
      <c r="B850" t="s">
        <v>380</v>
      </c>
      <c r="C850" t="s">
        <v>1122</v>
      </c>
      <c r="F850">
        <v>436</v>
      </c>
      <c r="G850" s="145">
        <v>1.1299999999999999E-2</v>
      </c>
      <c r="H850">
        <v>1.1299999999999999</v>
      </c>
      <c r="K850" t="s">
        <v>180</v>
      </c>
      <c r="L850" t="s">
        <v>380</v>
      </c>
      <c r="M850" t="s">
        <v>1122</v>
      </c>
      <c r="O850">
        <v>436</v>
      </c>
      <c r="P850" s="150">
        <v>1.1299999999999999E-2</v>
      </c>
      <c r="Q850">
        <v>1.1299999999999999</v>
      </c>
      <c r="S850" t="str">
        <f t="shared" si="92"/>
        <v/>
      </c>
      <c r="T850" t="str">
        <f t="shared" si="93"/>
        <v/>
      </c>
      <c r="U850" t="str">
        <f t="shared" si="94"/>
        <v/>
      </c>
      <c r="V850" t="str">
        <f t="shared" si="95"/>
        <v/>
      </c>
      <c r="W850" t="str">
        <f t="shared" si="96"/>
        <v/>
      </c>
      <c r="X850" t="str">
        <f t="shared" si="97"/>
        <v/>
      </c>
      <c r="Y850" t="str">
        <f t="shared" si="98"/>
        <v/>
      </c>
    </row>
    <row r="851" spans="1:25" x14ac:dyDescent="0.35">
      <c r="A851" t="s">
        <v>175</v>
      </c>
      <c r="B851" t="s">
        <v>227</v>
      </c>
      <c r="C851" t="s">
        <v>1123</v>
      </c>
      <c r="D851" t="s">
        <v>133</v>
      </c>
      <c r="E851" t="s">
        <v>132</v>
      </c>
      <c r="F851">
        <v>4038</v>
      </c>
      <c r="G851" s="145">
        <v>8.8000000000000005E-3</v>
      </c>
      <c r="H851">
        <v>0.88</v>
      </c>
      <c r="K851" t="s">
        <v>175</v>
      </c>
      <c r="L851" t="s">
        <v>227</v>
      </c>
      <c r="M851" t="s">
        <v>1123</v>
      </c>
      <c r="N851" t="s">
        <v>133</v>
      </c>
      <c r="O851">
        <v>4038</v>
      </c>
      <c r="P851" s="150">
        <v>8.8000000000000005E-3</v>
      </c>
      <c r="Q851">
        <v>0.88</v>
      </c>
      <c r="S851" t="str">
        <f t="shared" si="92"/>
        <v/>
      </c>
      <c r="T851" t="str">
        <f t="shared" si="93"/>
        <v/>
      </c>
      <c r="U851" t="str">
        <f t="shared" si="94"/>
        <v/>
      </c>
      <c r="V851" t="str">
        <f t="shared" si="95"/>
        <v/>
      </c>
      <c r="W851" t="str">
        <f t="shared" si="96"/>
        <v/>
      </c>
      <c r="X851" t="str">
        <f t="shared" si="97"/>
        <v/>
      </c>
      <c r="Y851" t="str">
        <f t="shared" si="98"/>
        <v/>
      </c>
    </row>
    <row r="852" spans="1:25" x14ac:dyDescent="0.35">
      <c r="A852" t="s">
        <v>175</v>
      </c>
      <c r="B852" t="s">
        <v>176</v>
      </c>
      <c r="C852" t="s">
        <v>1124</v>
      </c>
      <c r="D852" s="148"/>
      <c r="F852">
        <v>548</v>
      </c>
      <c r="G852" s="145">
        <v>1.1999999999999999E-3</v>
      </c>
      <c r="H852">
        <v>0.12</v>
      </c>
      <c r="K852" t="s">
        <v>175</v>
      </c>
      <c r="L852" t="s">
        <v>176</v>
      </c>
      <c r="M852" t="s">
        <v>1124</v>
      </c>
      <c r="N852" t="s">
        <v>134</v>
      </c>
      <c r="O852">
        <v>548</v>
      </c>
      <c r="P852" s="150">
        <v>1.1999999999999999E-3</v>
      </c>
      <c r="Q852">
        <v>0.12</v>
      </c>
      <c r="S852" t="str">
        <f t="shared" si="92"/>
        <v/>
      </c>
      <c r="T852" t="str">
        <f t="shared" si="93"/>
        <v/>
      </c>
      <c r="U852" t="str">
        <f t="shared" si="94"/>
        <v/>
      </c>
      <c r="V852" t="str">
        <f t="shared" si="95"/>
        <v>error</v>
      </c>
      <c r="W852" t="str">
        <f t="shared" si="96"/>
        <v/>
      </c>
      <c r="X852" t="str">
        <f t="shared" si="97"/>
        <v/>
      </c>
      <c r="Y852" t="str">
        <f t="shared" si="98"/>
        <v/>
      </c>
    </row>
    <row r="853" spans="1:25" x14ac:dyDescent="0.35">
      <c r="A853" t="s">
        <v>180</v>
      </c>
      <c r="B853" t="s">
        <v>392</v>
      </c>
      <c r="C853" t="s">
        <v>1125</v>
      </c>
      <c r="D853" t="s">
        <v>118</v>
      </c>
      <c r="E853" t="s">
        <v>117</v>
      </c>
      <c r="F853">
        <v>17551</v>
      </c>
      <c r="G853" s="145">
        <v>0.50390000000000001</v>
      </c>
      <c r="H853">
        <v>50.39</v>
      </c>
      <c r="I853" t="s">
        <v>187</v>
      </c>
      <c r="K853" t="s">
        <v>180</v>
      </c>
      <c r="L853" t="s">
        <v>392</v>
      </c>
      <c r="M853" t="s">
        <v>1125</v>
      </c>
      <c r="N853" t="s">
        <v>118</v>
      </c>
      <c r="O853">
        <v>17551</v>
      </c>
      <c r="P853" s="150">
        <v>0.50390000000000001</v>
      </c>
      <c r="Q853">
        <v>50.39</v>
      </c>
      <c r="S853" t="str">
        <f t="shared" si="92"/>
        <v/>
      </c>
      <c r="T853" t="str">
        <f t="shared" si="93"/>
        <v/>
      </c>
      <c r="U853" t="str">
        <f t="shared" si="94"/>
        <v/>
      </c>
      <c r="V853" t="str">
        <f t="shared" si="95"/>
        <v/>
      </c>
      <c r="W853" t="str">
        <f t="shared" si="96"/>
        <v/>
      </c>
      <c r="X853" t="str">
        <f t="shared" si="97"/>
        <v/>
      </c>
      <c r="Y853" t="str">
        <f t="shared" si="98"/>
        <v/>
      </c>
    </row>
    <row r="854" spans="1:25" x14ac:dyDescent="0.35">
      <c r="A854" t="s">
        <v>175</v>
      </c>
      <c r="B854" t="s">
        <v>178</v>
      </c>
      <c r="C854" t="s">
        <v>1126</v>
      </c>
      <c r="D854" t="s">
        <v>86</v>
      </c>
      <c r="E854" t="s">
        <v>86</v>
      </c>
      <c r="F854">
        <v>193</v>
      </c>
      <c r="G854" s="145">
        <v>5.0000000000000001E-4</v>
      </c>
      <c r="H854">
        <v>0.05</v>
      </c>
      <c r="K854" t="s">
        <v>175</v>
      </c>
      <c r="L854" t="s">
        <v>178</v>
      </c>
      <c r="M854" t="s">
        <v>1126</v>
      </c>
      <c r="N854" t="s">
        <v>86</v>
      </c>
      <c r="O854">
        <v>193</v>
      </c>
      <c r="P854" s="150">
        <v>5.0000000000000001E-4</v>
      </c>
      <c r="Q854">
        <v>0.05</v>
      </c>
      <c r="S854" t="str">
        <f t="shared" si="92"/>
        <v/>
      </c>
      <c r="T854" t="str">
        <f t="shared" si="93"/>
        <v/>
      </c>
      <c r="U854" t="str">
        <f t="shared" si="94"/>
        <v/>
      </c>
      <c r="V854" t="str">
        <f t="shared" si="95"/>
        <v/>
      </c>
      <c r="W854" t="str">
        <f t="shared" si="96"/>
        <v/>
      </c>
      <c r="X854" t="str">
        <f t="shared" si="97"/>
        <v/>
      </c>
      <c r="Y854" t="str">
        <f t="shared" si="98"/>
        <v/>
      </c>
    </row>
    <row r="855" spans="1:25" x14ac:dyDescent="0.35">
      <c r="A855" t="s">
        <v>180</v>
      </c>
      <c r="B855" t="s">
        <v>474</v>
      </c>
      <c r="C855" t="s">
        <v>1127</v>
      </c>
      <c r="D855" t="s">
        <v>103</v>
      </c>
      <c r="E855" t="s">
        <v>138</v>
      </c>
      <c r="F855">
        <v>5127</v>
      </c>
      <c r="G855" s="145">
        <v>0.1305</v>
      </c>
      <c r="H855">
        <v>13.05</v>
      </c>
      <c r="K855" t="s">
        <v>180</v>
      </c>
      <c r="L855" t="s">
        <v>474</v>
      </c>
      <c r="M855" t="s">
        <v>1127</v>
      </c>
      <c r="N855" t="s">
        <v>103</v>
      </c>
      <c r="O855">
        <v>5127</v>
      </c>
      <c r="P855" s="150">
        <v>0.1305</v>
      </c>
      <c r="Q855">
        <v>13.05</v>
      </c>
      <c r="S855" t="str">
        <f t="shared" si="92"/>
        <v/>
      </c>
      <c r="T855" t="str">
        <f t="shared" si="93"/>
        <v/>
      </c>
      <c r="U855" t="str">
        <f t="shared" si="94"/>
        <v/>
      </c>
      <c r="V855" t="str">
        <f t="shared" si="95"/>
        <v/>
      </c>
      <c r="W855" t="str">
        <f t="shared" si="96"/>
        <v/>
      </c>
      <c r="X855" t="str">
        <f t="shared" si="97"/>
        <v/>
      </c>
      <c r="Y855" t="str">
        <f t="shared" si="98"/>
        <v/>
      </c>
    </row>
    <row r="856" spans="1:25" x14ac:dyDescent="0.35">
      <c r="A856" t="s">
        <v>180</v>
      </c>
      <c r="B856" t="s">
        <v>632</v>
      </c>
      <c r="C856" t="s">
        <v>1128</v>
      </c>
      <c r="D856" t="s">
        <v>91</v>
      </c>
      <c r="E856" t="s">
        <v>90</v>
      </c>
      <c r="F856">
        <v>14204</v>
      </c>
      <c r="G856" s="145">
        <v>0.34279999999999999</v>
      </c>
      <c r="H856">
        <v>34.28</v>
      </c>
      <c r="K856" t="s">
        <v>180</v>
      </c>
      <c r="L856" t="s">
        <v>632</v>
      </c>
      <c r="M856" t="s">
        <v>1128</v>
      </c>
      <c r="N856" t="s">
        <v>91</v>
      </c>
      <c r="O856">
        <v>14204</v>
      </c>
      <c r="P856" s="150">
        <v>0.34279999999999999</v>
      </c>
      <c r="Q856">
        <v>34.28</v>
      </c>
      <c r="R856" t="s">
        <v>187</v>
      </c>
      <c r="S856" t="str">
        <f t="shared" si="92"/>
        <v/>
      </c>
      <c r="T856" t="str">
        <f t="shared" si="93"/>
        <v/>
      </c>
      <c r="U856" t="str">
        <f t="shared" si="94"/>
        <v/>
      </c>
      <c r="V856" t="str">
        <f t="shared" si="95"/>
        <v/>
      </c>
      <c r="W856" t="str">
        <f t="shared" si="96"/>
        <v/>
      </c>
      <c r="X856" t="str">
        <f t="shared" si="97"/>
        <v/>
      </c>
      <c r="Y856" t="str">
        <f t="shared" si="98"/>
        <v/>
      </c>
    </row>
    <row r="857" spans="1:25" x14ac:dyDescent="0.35">
      <c r="A857" t="s">
        <v>180</v>
      </c>
      <c r="B857" t="s">
        <v>667</v>
      </c>
      <c r="C857" t="s">
        <v>1129</v>
      </c>
      <c r="F857">
        <v>459</v>
      </c>
      <c r="G857" s="145">
        <v>1.03E-2</v>
      </c>
      <c r="H857">
        <v>1.03</v>
      </c>
      <c r="K857" t="s">
        <v>180</v>
      </c>
      <c r="L857" t="s">
        <v>667</v>
      </c>
      <c r="M857" t="s">
        <v>1129</v>
      </c>
      <c r="O857">
        <v>459</v>
      </c>
      <c r="P857" s="150">
        <v>1.03E-2</v>
      </c>
      <c r="Q857">
        <v>1.03</v>
      </c>
      <c r="S857" t="str">
        <f t="shared" si="92"/>
        <v/>
      </c>
      <c r="T857" t="str">
        <f t="shared" si="93"/>
        <v/>
      </c>
      <c r="U857" t="str">
        <f t="shared" si="94"/>
        <v/>
      </c>
      <c r="V857" t="str">
        <f t="shared" si="95"/>
        <v/>
      </c>
      <c r="W857" t="str">
        <f t="shared" si="96"/>
        <v/>
      </c>
      <c r="X857" t="str">
        <f t="shared" si="97"/>
        <v/>
      </c>
      <c r="Y857" t="str">
        <f t="shared" si="98"/>
        <v/>
      </c>
    </row>
    <row r="858" spans="1:25" x14ac:dyDescent="0.35">
      <c r="A858" t="s">
        <v>180</v>
      </c>
      <c r="B858" t="s">
        <v>204</v>
      </c>
      <c r="C858" t="s">
        <v>1130</v>
      </c>
      <c r="D858" t="s">
        <v>86</v>
      </c>
      <c r="E858" t="s">
        <v>86</v>
      </c>
      <c r="F858">
        <v>1011</v>
      </c>
      <c r="G858" s="145">
        <v>2.8799999999999999E-2</v>
      </c>
      <c r="H858">
        <v>2.88</v>
      </c>
      <c r="K858" t="s">
        <v>180</v>
      </c>
      <c r="L858" t="s">
        <v>204</v>
      </c>
      <c r="M858" t="s">
        <v>1130</v>
      </c>
      <c r="N858" t="s">
        <v>86</v>
      </c>
      <c r="O858">
        <v>1011</v>
      </c>
      <c r="P858" s="150">
        <v>2.8799999999999999E-2</v>
      </c>
      <c r="Q858">
        <v>2.88</v>
      </c>
      <c r="R858" t="s">
        <v>187</v>
      </c>
      <c r="S858" t="str">
        <f t="shared" si="92"/>
        <v/>
      </c>
      <c r="T858" t="str">
        <f t="shared" si="93"/>
        <v/>
      </c>
      <c r="U858" t="str">
        <f t="shared" si="94"/>
        <v/>
      </c>
      <c r="V858" t="str">
        <f t="shared" si="95"/>
        <v/>
      </c>
      <c r="W858" t="str">
        <f t="shared" si="96"/>
        <v/>
      </c>
      <c r="X858" t="str">
        <f t="shared" si="97"/>
        <v/>
      </c>
      <c r="Y858" t="str">
        <f t="shared" si="98"/>
        <v/>
      </c>
    </row>
    <row r="859" spans="1:25" x14ac:dyDescent="0.35">
      <c r="A859" t="s">
        <v>175</v>
      </c>
      <c r="B859" t="s">
        <v>183</v>
      </c>
      <c r="C859" t="s">
        <v>1131</v>
      </c>
      <c r="D859" s="148"/>
      <c r="F859">
        <v>310</v>
      </c>
      <c r="G859" s="145">
        <v>6.9999999999999999E-4</v>
      </c>
      <c r="H859">
        <v>7.0000000000000007E-2</v>
      </c>
      <c r="K859" t="s">
        <v>175</v>
      </c>
      <c r="L859" t="s">
        <v>183</v>
      </c>
      <c r="M859" t="s">
        <v>1131</v>
      </c>
      <c r="N859" t="s">
        <v>134</v>
      </c>
      <c r="O859">
        <v>310</v>
      </c>
      <c r="P859" s="150">
        <v>6.9999999999999999E-4</v>
      </c>
      <c r="Q859">
        <v>7.0000000000000007E-2</v>
      </c>
      <c r="S859" t="str">
        <f t="shared" si="92"/>
        <v/>
      </c>
      <c r="T859" t="str">
        <f t="shared" si="93"/>
        <v/>
      </c>
      <c r="U859" t="str">
        <f t="shared" si="94"/>
        <v/>
      </c>
      <c r="V859" t="str">
        <f t="shared" si="95"/>
        <v>error</v>
      </c>
      <c r="W859" t="str">
        <f t="shared" si="96"/>
        <v/>
      </c>
      <c r="X859" t="str">
        <f t="shared" si="97"/>
        <v/>
      </c>
      <c r="Y859" t="str">
        <f t="shared" si="98"/>
        <v/>
      </c>
    </row>
    <row r="860" spans="1:25" x14ac:dyDescent="0.35">
      <c r="A860" t="s">
        <v>175</v>
      </c>
      <c r="B860" t="s">
        <v>212</v>
      </c>
      <c r="C860" t="s">
        <v>1132</v>
      </c>
      <c r="D860" t="s">
        <v>91</v>
      </c>
      <c r="E860" t="s">
        <v>90</v>
      </c>
      <c r="F860">
        <v>725</v>
      </c>
      <c r="G860" s="145">
        <v>1.6000000000000001E-3</v>
      </c>
      <c r="H860">
        <v>0.16</v>
      </c>
      <c r="K860" t="s">
        <v>175</v>
      </c>
      <c r="L860" t="s">
        <v>212</v>
      </c>
      <c r="M860" t="s">
        <v>1132</v>
      </c>
      <c r="N860" t="s">
        <v>91</v>
      </c>
      <c r="O860">
        <v>725</v>
      </c>
      <c r="P860" s="150">
        <v>1.6000000000000001E-3</v>
      </c>
      <c r="Q860">
        <v>0.16</v>
      </c>
      <c r="S860" t="str">
        <f t="shared" si="92"/>
        <v/>
      </c>
      <c r="T860" t="str">
        <f t="shared" si="93"/>
        <v/>
      </c>
      <c r="U860" t="str">
        <f t="shared" si="94"/>
        <v/>
      </c>
      <c r="V860" t="str">
        <f t="shared" si="95"/>
        <v/>
      </c>
      <c r="W860" t="str">
        <f t="shared" si="96"/>
        <v/>
      </c>
      <c r="X860" t="str">
        <f t="shared" si="97"/>
        <v/>
      </c>
      <c r="Y860" t="str">
        <f t="shared" si="98"/>
        <v/>
      </c>
    </row>
    <row r="861" spans="1:25" x14ac:dyDescent="0.35">
      <c r="A861" t="s">
        <v>175</v>
      </c>
      <c r="B861" t="s">
        <v>178</v>
      </c>
      <c r="C861" t="s">
        <v>1133</v>
      </c>
      <c r="D861" s="148"/>
      <c r="F861">
        <v>71</v>
      </c>
      <c r="G861" s="145">
        <v>2.0000000000000001E-4</v>
      </c>
      <c r="H861">
        <v>0.02</v>
      </c>
      <c r="K861" t="s">
        <v>175</v>
      </c>
      <c r="L861" t="s">
        <v>178</v>
      </c>
      <c r="M861" t="s">
        <v>1133</v>
      </c>
      <c r="N861" t="s">
        <v>113</v>
      </c>
      <c r="O861">
        <v>71</v>
      </c>
      <c r="P861" s="150">
        <v>2.0000000000000001E-4</v>
      </c>
      <c r="Q861">
        <v>0.02</v>
      </c>
      <c r="S861" t="str">
        <f t="shared" si="92"/>
        <v/>
      </c>
      <c r="T861" t="str">
        <f t="shared" si="93"/>
        <v/>
      </c>
      <c r="U861" t="str">
        <f t="shared" si="94"/>
        <v/>
      </c>
      <c r="V861" t="str">
        <f t="shared" si="95"/>
        <v>error</v>
      </c>
      <c r="W861" t="str">
        <f t="shared" si="96"/>
        <v/>
      </c>
      <c r="X861" t="str">
        <f t="shared" si="97"/>
        <v/>
      </c>
      <c r="Y861" t="str">
        <f t="shared" si="98"/>
        <v/>
      </c>
    </row>
    <row r="862" spans="1:25" x14ac:dyDescent="0.35">
      <c r="A862" t="s">
        <v>175</v>
      </c>
      <c r="B862" t="s">
        <v>178</v>
      </c>
      <c r="C862" t="s">
        <v>1134</v>
      </c>
      <c r="D862" t="s">
        <v>133</v>
      </c>
      <c r="E862" t="s">
        <v>132</v>
      </c>
      <c r="F862">
        <v>190</v>
      </c>
      <c r="G862" s="145">
        <v>5.0000000000000001E-4</v>
      </c>
      <c r="H862">
        <v>0.05</v>
      </c>
      <c r="K862" t="s">
        <v>175</v>
      </c>
      <c r="L862" t="s">
        <v>178</v>
      </c>
      <c r="M862" t="s">
        <v>1134</v>
      </c>
      <c r="N862" t="s">
        <v>133</v>
      </c>
      <c r="O862">
        <v>190</v>
      </c>
      <c r="P862" s="150">
        <v>5.0000000000000001E-4</v>
      </c>
      <c r="Q862">
        <v>0.05</v>
      </c>
      <c r="S862" t="str">
        <f t="shared" si="92"/>
        <v/>
      </c>
      <c r="T862" t="str">
        <f t="shared" si="93"/>
        <v/>
      </c>
      <c r="U862" t="str">
        <f t="shared" si="94"/>
        <v/>
      </c>
      <c r="V862" t="str">
        <f t="shared" si="95"/>
        <v/>
      </c>
      <c r="W862" t="str">
        <f t="shared" si="96"/>
        <v/>
      </c>
      <c r="X862" t="str">
        <f t="shared" si="97"/>
        <v/>
      </c>
      <c r="Y862" t="str">
        <f t="shared" si="98"/>
        <v/>
      </c>
    </row>
    <row r="863" spans="1:25" x14ac:dyDescent="0.35">
      <c r="A863" t="s">
        <v>180</v>
      </c>
      <c r="B863" t="s">
        <v>517</v>
      </c>
      <c r="C863" t="s">
        <v>1135</v>
      </c>
      <c r="D863" t="s">
        <v>128</v>
      </c>
      <c r="E863" t="s">
        <v>127</v>
      </c>
      <c r="F863">
        <v>3314</v>
      </c>
      <c r="G863" s="145">
        <v>8.0299999999999996E-2</v>
      </c>
      <c r="H863">
        <v>8.0299999999999994</v>
      </c>
      <c r="K863" t="s">
        <v>180</v>
      </c>
      <c r="L863" t="s">
        <v>517</v>
      </c>
      <c r="M863" t="s">
        <v>1135</v>
      </c>
      <c r="N863" t="s">
        <v>128</v>
      </c>
      <c r="O863">
        <v>3314</v>
      </c>
      <c r="P863" s="150">
        <v>8.0299999999999996E-2</v>
      </c>
      <c r="Q863">
        <v>8.0299999999999994</v>
      </c>
      <c r="S863" t="str">
        <f t="shared" si="92"/>
        <v/>
      </c>
      <c r="T863" t="str">
        <f t="shared" si="93"/>
        <v/>
      </c>
      <c r="U863" t="str">
        <f t="shared" si="94"/>
        <v/>
      </c>
      <c r="V863" t="str">
        <f t="shared" si="95"/>
        <v/>
      </c>
      <c r="W863" t="str">
        <f t="shared" si="96"/>
        <v/>
      </c>
      <c r="X863" t="str">
        <f t="shared" si="97"/>
        <v/>
      </c>
      <c r="Y863" t="str">
        <f t="shared" si="98"/>
        <v/>
      </c>
    </row>
    <row r="864" spans="1:25" x14ac:dyDescent="0.35">
      <c r="A864" t="s">
        <v>180</v>
      </c>
      <c r="B864" t="s">
        <v>263</v>
      </c>
      <c r="C864" t="s">
        <v>1136</v>
      </c>
      <c r="D864" t="s">
        <v>133</v>
      </c>
      <c r="E864" t="s">
        <v>132</v>
      </c>
      <c r="F864">
        <v>1101</v>
      </c>
      <c r="G864" s="145">
        <v>2.92E-2</v>
      </c>
      <c r="H864">
        <v>2.92</v>
      </c>
      <c r="K864" t="s">
        <v>180</v>
      </c>
      <c r="L864" t="s">
        <v>263</v>
      </c>
      <c r="M864" t="s">
        <v>1136</v>
      </c>
      <c r="N864" t="s">
        <v>133</v>
      </c>
      <c r="O864">
        <v>1101</v>
      </c>
      <c r="P864" s="150">
        <v>2.92E-2</v>
      </c>
      <c r="Q864">
        <v>2.92</v>
      </c>
      <c r="S864" t="str">
        <f t="shared" si="92"/>
        <v/>
      </c>
      <c r="T864" t="str">
        <f t="shared" si="93"/>
        <v/>
      </c>
      <c r="U864" t="str">
        <f t="shared" si="94"/>
        <v/>
      </c>
      <c r="V864" t="str">
        <f t="shared" si="95"/>
        <v/>
      </c>
      <c r="W864" t="str">
        <f t="shared" si="96"/>
        <v/>
      </c>
      <c r="X864" t="str">
        <f t="shared" si="97"/>
        <v/>
      </c>
      <c r="Y864" t="str">
        <f t="shared" si="98"/>
        <v/>
      </c>
    </row>
    <row r="865" spans="1:25" x14ac:dyDescent="0.35">
      <c r="A865" t="s">
        <v>180</v>
      </c>
      <c r="B865" t="s">
        <v>190</v>
      </c>
      <c r="C865" t="s">
        <v>1137</v>
      </c>
      <c r="D865" t="s">
        <v>91</v>
      </c>
      <c r="E865" t="s">
        <v>90</v>
      </c>
      <c r="F865">
        <v>21823</v>
      </c>
      <c r="G865" s="145">
        <v>0.66</v>
      </c>
      <c r="H865">
        <v>66</v>
      </c>
      <c r="I865" t="s">
        <v>187</v>
      </c>
      <c r="K865" t="s">
        <v>180</v>
      </c>
      <c r="L865" t="s">
        <v>190</v>
      </c>
      <c r="M865" t="s">
        <v>1137</v>
      </c>
      <c r="N865" t="s">
        <v>91</v>
      </c>
      <c r="O865">
        <v>21823</v>
      </c>
      <c r="P865" s="150">
        <v>0.66</v>
      </c>
      <c r="Q865">
        <v>66</v>
      </c>
      <c r="S865" t="str">
        <f t="shared" si="92"/>
        <v/>
      </c>
      <c r="T865" t="str">
        <f t="shared" si="93"/>
        <v/>
      </c>
      <c r="U865" t="str">
        <f t="shared" si="94"/>
        <v/>
      </c>
      <c r="V865" t="str">
        <f t="shared" si="95"/>
        <v/>
      </c>
      <c r="W865" t="str">
        <f t="shared" si="96"/>
        <v/>
      </c>
      <c r="X865" t="str">
        <f t="shared" si="97"/>
        <v/>
      </c>
      <c r="Y865" t="str">
        <f t="shared" si="98"/>
        <v/>
      </c>
    </row>
    <row r="866" spans="1:25" x14ac:dyDescent="0.35">
      <c r="A866" t="s">
        <v>180</v>
      </c>
      <c r="B866" t="s">
        <v>235</v>
      </c>
      <c r="C866" t="s">
        <v>1138</v>
      </c>
      <c r="D866" t="s">
        <v>103</v>
      </c>
      <c r="E866" t="s">
        <v>138</v>
      </c>
      <c r="F866">
        <v>6971</v>
      </c>
      <c r="G866" s="145">
        <v>0.1681</v>
      </c>
      <c r="H866">
        <v>16.809999999999999</v>
      </c>
      <c r="K866" t="s">
        <v>180</v>
      </c>
      <c r="L866" t="s">
        <v>235</v>
      </c>
      <c r="M866" t="s">
        <v>1138</v>
      </c>
      <c r="N866" t="s">
        <v>103</v>
      </c>
      <c r="O866">
        <v>6971</v>
      </c>
      <c r="P866" s="150">
        <v>0.1681</v>
      </c>
      <c r="Q866">
        <v>16.809999999999999</v>
      </c>
      <c r="S866" t="str">
        <f t="shared" si="92"/>
        <v/>
      </c>
      <c r="T866" t="str">
        <f t="shared" si="93"/>
        <v/>
      </c>
      <c r="U866" t="str">
        <f t="shared" si="94"/>
        <v/>
      </c>
      <c r="V866" t="str">
        <f t="shared" si="95"/>
        <v/>
      </c>
      <c r="W866" t="str">
        <f t="shared" si="96"/>
        <v/>
      </c>
      <c r="X866" t="str">
        <f t="shared" si="97"/>
        <v/>
      </c>
      <c r="Y866" t="str">
        <f t="shared" si="98"/>
        <v/>
      </c>
    </row>
    <row r="867" spans="1:25" x14ac:dyDescent="0.35">
      <c r="A867" t="s">
        <v>180</v>
      </c>
      <c r="B867" t="s">
        <v>367</v>
      </c>
      <c r="C867" t="s">
        <v>1139</v>
      </c>
      <c r="D867" t="s">
        <v>91</v>
      </c>
      <c r="E867" t="s">
        <v>90</v>
      </c>
      <c r="F867">
        <v>7790</v>
      </c>
      <c r="G867" s="145">
        <v>0.19389999999999999</v>
      </c>
      <c r="H867">
        <v>19.39</v>
      </c>
      <c r="K867" t="s">
        <v>180</v>
      </c>
      <c r="L867" t="s">
        <v>367</v>
      </c>
      <c r="M867" t="s">
        <v>1139</v>
      </c>
      <c r="N867" t="s">
        <v>91</v>
      </c>
      <c r="O867">
        <v>7790</v>
      </c>
      <c r="P867" s="150">
        <v>0.19389999999999999</v>
      </c>
      <c r="Q867">
        <v>19.39</v>
      </c>
      <c r="S867" t="str">
        <f t="shared" si="92"/>
        <v/>
      </c>
      <c r="T867" t="str">
        <f t="shared" si="93"/>
        <v/>
      </c>
      <c r="U867" t="str">
        <f t="shared" si="94"/>
        <v/>
      </c>
      <c r="V867" t="str">
        <f t="shared" si="95"/>
        <v/>
      </c>
      <c r="W867" t="str">
        <f t="shared" si="96"/>
        <v/>
      </c>
      <c r="X867" t="str">
        <f t="shared" si="97"/>
        <v/>
      </c>
      <c r="Y867" t="str">
        <f t="shared" si="98"/>
        <v/>
      </c>
    </row>
    <row r="868" spans="1:25" x14ac:dyDescent="0.35">
      <c r="A868" t="s">
        <v>175</v>
      </c>
      <c r="B868" t="s">
        <v>227</v>
      </c>
      <c r="C868" t="s">
        <v>1140</v>
      </c>
      <c r="D868" t="s">
        <v>123</v>
      </c>
      <c r="E868" t="s">
        <v>122</v>
      </c>
      <c r="F868">
        <v>273</v>
      </c>
      <c r="G868" s="145">
        <v>5.9999999999999995E-4</v>
      </c>
      <c r="H868">
        <v>0.06</v>
      </c>
      <c r="K868" t="s">
        <v>175</v>
      </c>
      <c r="L868" t="s">
        <v>227</v>
      </c>
      <c r="M868" t="s">
        <v>1140</v>
      </c>
      <c r="N868" t="s">
        <v>123</v>
      </c>
      <c r="O868">
        <v>273</v>
      </c>
      <c r="P868" s="150">
        <v>5.9999999999999995E-4</v>
      </c>
      <c r="Q868">
        <v>0.06</v>
      </c>
      <c r="S868" t="str">
        <f t="shared" si="92"/>
        <v/>
      </c>
      <c r="T868" t="str">
        <f t="shared" si="93"/>
        <v/>
      </c>
      <c r="U868" t="str">
        <f t="shared" si="94"/>
        <v/>
      </c>
      <c r="V868" t="str">
        <f t="shared" si="95"/>
        <v/>
      </c>
      <c r="W868" t="str">
        <f t="shared" si="96"/>
        <v/>
      </c>
      <c r="X868" t="str">
        <f t="shared" si="97"/>
        <v/>
      </c>
      <c r="Y868" t="str">
        <f t="shared" si="98"/>
        <v/>
      </c>
    </row>
    <row r="869" spans="1:25" x14ac:dyDescent="0.35">
      <c r="A869" t="s">
        <v>180</v>
      </c>
      <c r="B869" t="s">
        <v>202</v>
      </c>
      <c r="C869" t="s">
        <v>1141</v>
      </c>
      <c r="D869" t="s">
        <v>118</v>
      </c>
      <c r="E869" t="s">
        <v>117</v>
      </c>
      <c r="F869">
        <v>4450</v>
      </c>
      <c r="G869" s="145">
        <v>0.1013</v>
      </c>
      <c r="H869">
        <v>10.130000000000001</v>
      </c>
      <c r="K869" t="s">
        <v>180</v>
      </c>
      <c r="L869" t="s">
        <v>202</v>
      </c>
      <c r="M869" t="s">
        <v>1141</v>
      </c>
      <c r="N869" t="s">
        <v>118</v>
      </c>
      <c r="O869">
        <v>4450</v>
      </c>
      <c r="P869" s="150">
        <v>0.1013</v>
      </c>
      <c r="Q869">
        <v>10.130000000000001</v>
      </c>
      <c r="S869" t="str">
        <f t="shared" si="92"/>
        <v/>
      </c>
      <c r="T869" t="str">
        <f t="shared" si="93"/>
        <v/>
      </c>
      <c r="U869" t="str">
        <f t="shared" si="94"/>
        <v/>
      </c>
      <c r="V869" t="str">
        <f t="shared" si="95"/>
        <v/>
      </c>
      <c r="W869" t="str">
        <f t="shared" si="96"/>
        <v/>
      </c>
      <c r="X869" t="str">
        <f t="shared" si="97"/>
        <v/>
      </c>
      <c r="Y869" t="str">
        <f t="shared" si="98"/>
        <v/>
      </c>
    </row>
    <row r="870" spans="1:25" x14ac:dyDescent="0.35">
      <c r="A870" t="s">
        <v>180</v>
      </c>
      <c r="B870" t="s">
        <v>397</v>
      </c>
      <c r="C870" t="s">
        <v>1142</v>
      </c>
      <c r="F870">
        <v>300</v>
      </c>
      <c r="G870" s="145">
        <v>7.3000000000000001E-3</v>
      </c>
      <c r="H870">
        <v>0.73</v>
      </c>
      <c r="K870" t="s">
        <v>180</v>
      </c>
      <c r="L870" t="s">
        <v>397</v>
      </c>
      <c r="M870" t="s">
        <v>1142</v>
      </c>
      <c r="O870">
        <v>300</v>
      </c>
      <c r="P870" s="150">
        <v>7.3000000000000001E-3</v>
      </c>
      <c r="Q870">
        <v>0.73</v>
      </c>
      <c r="S870" t="str">
        <f t="shared" si="92"/>
        <v/>
      </c>
      <c r="T870" t="str">
        <f t="shared" si="93"/>
        <v/>
      </c>
      <c r="U870" t="str">
        <f t="shared" si="94"/>
        <v/>
      </c>
      <c r="V870" t="str">
        <f t="shared" si="95"/>
        <v/>
      </c>
      <c r="W870" t="str">
        <f t="shared" si="96"/>
        <v/>
      </c>
      <c r="X870" t="str">
        <f t="shared" si="97"/>
        <v/>
      </c>
      <c r="Y870" t="str">
        <f t="shared" si="98"/>
        <v/>
      </c>
    </row>
    <row r="871" spans="1:25" x14ac:dyDescent="0.35">
      <c r="A871" t="s">
        <v>175</v>
      </c>
      <c r="B871" t="s">
        <v>176</v>
      </c>
      <c r="C871" t="s">
        <v>1143</v>
      </c>
      <c r="D871" t="s">
        <v>118</v>
      </c>
      <c r="E871" t="s">
        <v>117</v>
      </c>
      <c r="F871">
        <v>522</v>
      </c>
      <c r="G871" s="145">
        <v>1.1000000000000001E-3</v>
      </c>
      <c r="H871">
        <v>0.11</v>
      </c>
      <c r="K871" t="s">
        <v>175</v>
      </c>
      <c r="L871" t="s">
        <v>176</v>
      </c>
      <c r="M871" t="s">
        <v>1143</v>
      </c>
      <c r="N871" t="s">
        <v>118</v>
      </c>
      <c r="O871">
        <v>522</v>
      </c>
      <c r="P871" s="150">
        <v>1.1000000000000001E-3</v>
      </c>
      <c r="Q871">
        <v>0.11</v>
      </c>
      <c r="R871" t="s">
        <v>187</v>
      </c>
      <c r="S871" t="str">
        <f t="shared" si="92"/>
        <v/>
      </c>
      <c r="T871" t="str">
        <f t="shared" si="93"/>
        <v/>
      </c>
      <c r="U871" t="str">
        <f t="shared" si="94"/>
        <v/>
      </c>
      <c r="V871" t="str">
        <f t="shared" si="95"/>
        <v/>
      </c>
      <c r="W871" t="str">
        <f t="shared" si="96"/>
        <v/>
      </c>
      <c r="X871" t="str">
        <f t="shared" si="97"/>
        <v/>
      </c>
      <c r="Y871" t="str">
        <f t="shared" si="98"/>
        <v/>
      </c>
    </row>
    <row r="872" spans="1:25" x14ac:dyDescent="0.35">
      <c r="A872" t="s">
        <v>175</v>
      </c>
      <c r="B872" t="s">
        <v>178</v>
      </c>
      <c r="C872" t="s">
        <v>1144</v>
      </c>
      <c r="D872" t="s">
        <v>118</v>
      </c>
      <c r="E872" t="s">
        <v>117</v>
      </c>
      <c r="F872">
        <v>149448</v>
      </c>
      <c r="G872" s="145">
        <v>0.35709999999999997</v>
      </c>
      <c r="H872">
        <v>35.71</v>
      </c>
      <c r="I872" t="s">
        <v>187</v>
      </c>
      <c r="K872" t="s">
        <v>175</v>
      </c>
      <c r="L872" t="s">
        <v>178</v>
      </c>
      <c r="M872" t="s">
        <v>1144</v>
      </c>
      <c r="N872" t="s">
        <v>118</v>
      </c>
      <c r="O872">
        <v>149448</v>
      </c>
      <c r="P872" s="150">
        <v>0.35709999999999997</v>
      </c>
      <c r="Q872">
        <v>35.71</v>
      </c>
      <c r="R872" t="s">
        <v>187</v>
      </c>
      <c r="S872" t="str">
        <f t="shared" si="92"/>
        <v/>
      </c>
      <c r="T872" t="str">
        <f t="shared" si="93"/>
        <v/>
      </c>
      <c r="U872" t="str">
        <f t="shared" si="94"/>
        <v/>
      </c>
      <c r="V872" t="str">
        <f t="shared" si="95"/>
        <v/>
      </c>
      <c r="W872" t="str">
        <f t="shared" si="96"/>
        <v/>
      </c>
      <c r="X872" t="str">
        <f t="shared" si="97"/>
        <v/>
      </c>
      <c r="Y872" t="str">
        <f t="shared" si="98"/>
        <v/>
      </c>
    </row>
    <row r="873" spans="1:25" x14ac:dyDescent="0.35">
      <c r="A873" t="s">
        <v>180</v>
      </c>
      <c r="B873" t="s">
        <v>283</v>
      </c>
      <c r="C873" t="s">
        <v>1145</v>
      </c>
      <c r="D873" t="s">
        <v>86</v>
      </c>
      <c r="E873" t="s">
        <v>86</v>
      </c>
      <c r="F873">
        <v>885</v>
      </c>
      <c r="G873" s="145">
        <v>2.2499999999999999E-2</v>
      </c>
      <c r="H873">
        <v>2.25</v>
      </c>
      <c r="K873" t="s">
        <v>180</v>
      </c>
      <c r="L873" t="s">
        <v>283</v>
      </c>
      <c r="M873" t="s">
        <v>1145</v>
      </c>
      <c r="N873" t="s">
        <v>86</v>
      </c>
      <c r="O873">
        <v>885</v>
      </c>
      <c r="P873" s="150">
        <v>2.2499999999999999E-2</v>
      </c>
      <c r="Q873">
        <v>2.25</v>
      </c>
      <c r="S873" t="str">
        <f t="shared" si="92"/>
        <v/>
      </c>
      <c r="T873" t="str">
        <f t="shared" si="93"/>
        <v/>
      </c>
      <c r="U873" t="str">
        <f t="shared" si="94"/>
        <v/>
      </c>
      <c r="V873" t="str">
        <f t="shared" si="95"/>
        <v/>
      </c>
      <c r="W873" t="str">
        <f t="shared" si="96"/>
        <v/>
      </c>
      <c r="X873" t="str">
        <f t="shared" si="97"/>
        <v/>
      </c>
      <c r="Y873" t="str">
        <f t="shared" si="98"/>
        <v/>
      </c>
    </row>
    <row r="874" spans="1:25" x14ac:dyDescent="0.35">
      <c r="A874" t="s">
        <v>175</v>
      </c>
      <c r="B874" t="s">
        <v>295</v>
      </c>
      <c r="C874" t="s">
        <v>1146</v>
      </c>
      <c r="D874" s="148"/>
      <c r="F874">
        <v>204</v>
      </c>
      <c r="G874" s="145">
        <v>5.0000000000000001E-4</v>
      </c>
      <c r="H874">
        <v>0.05</v>
      </c>
      <c r="K874" t="s">
        <v>175</v>
      </c>
      <c r="L874" t="s">
        <v>295</v>
      </c>
      <c r="M874" t="s">
        <v>1146</v>
      </c>
      <c r="N874" t="s">
        <v>134</v>
      </c>
      <c r="O874">
        <v>204</v>
      </c>
      <c r="P874" s="150">
        <v>5.0000000000000001E-4</v>
      </c>
      <c r="Q874">
        <v>0.05</v>
      </c>
      <c r="S874" t="str">
        <f t="shared" si="92"/>
        <v/>
      </c>
      <c r="T874" t="str">
        <f t="shared" si="93"/>
        <v/>
      </c>
      <c r="U874" t="str">
        <f t="shared" si="94"/>
        <v/>
      </c>
      <c r="V874" t="str">
        <f t="shared" si="95"/>
        <v>error</v>
      </c>
      <c r="W874" t="str">
        <f t="shared" si="96"/>
        <v/>
      </c>
      <c r="X874" t="str">
        <f t="shared" si="97"/>
        <v/>
      </c>
      <c r="Y874" t="str">
        <f t="shared" si="98"/>
        <v/>
      </c>
    </row>
    <row r="875" spans="1:25" x14ac:dyDescent="0.35">
      <c r="A875" t="s">
        <v>175</v>
      </c>
      <c r="B875" t="s">
        <v>212</v>
      </c>
      <c r="C875" t="s">
        <v>1147</v>
      </c>
      <c r="D875" s="148"/>
      <c r="F875">
        <v>12</v>
      </c>
      <c r="G875" s="145">
        <v>0</v>
      </c>
      <c r="H875">
        <v>0</v>
      </c>
      <c r="K875" t="s">
        <v>175</v>
      </c>
      <c r="L875" t="s">
        <v>212</v>
      </c>
      <c r="M875" t="s">
        <v>1147</v>
      </c>
      <c r="N875" t="s">
        <v>134</v>
      </c>
      <c r="O875">
        <v>12</v>
      </c>
      <c r="P875" s="150">
        <v>0</v>
      </c>
      <c r="Q875">
        <v>0</v>
      </c>
      <c r="S875" t="str">
        <f t="shared" si="92"/>
        <v/>
      </c>
      <c r="T875" t="str">
        <f t="shared" si="93"/>
        <v/>
      </c>
      <c r="U875" t="str">
        <f t="shared" si="94"/>
        <v/>
      </c>
      <c r="V875" t="str">
        <f t="shared" si="95"/>
        <v>error</v>
      </c>
      <c r="W875" t="str">
        <f t="shared" si="96"/>
        <v/>
      </c>
      <c r="X875" t="str">
        <f t="shared" si="97"/>
        <v/>
      </c>
      <c r="Y875" t="str">
        <f t="shared" si="98"/>
        <v/>
      </c>
    </row>
    <row r="876" spans="1:25" x14ac:dyDescent="0.35">
      <c r="A876" t="s">
        <v>175</v>
      </c>
      <c r="B876" t="s">
        <v>295</v>
      </c>
      <c r="C876" t="s">
        <v>1148</v>
      </c>
      <c r="D876" t="s">
        <v>112</v>
      </c>
      <c r="E876" t="s">
        <v>111</v>
      </c>
      <c r="F876">
        <v>114</v>
      </c>
      <c r="G876" s="145">
        <v>2.9999999999999997E-4</v>
      </c>
      <c r="H876">
        <v>0.03</v>
      </c>
      <c r="K876" t="s">
        <v>175</v>
      </c>
      <c r="L876" t="s">
        <v>295</v>
      </c>
      <c r="M876" t="s">
        <v>1148</v>
      </c>
      <c r="N876" t="s">
        <v>112</v>
      </c>
      <c r="O876">
        <v>114</v>
      </c>
      <c r="P876" s="150">
        <v>2.9999999999999997E-4</v>
      </c>
      <c r="Q876">
        <v>0.03</v>
      </c>
      <c r="S876" t="str">
        <f t="shared" si="92"/>
        <v/>
      </c>
      <c r="T876" t="str">
        <f t="shared" si="93"/>
        <v/>
      </c>
      <c r="U876" t="str">
        <f t="shared" si="94"/>
        <v/>
      </c>
      <c r="V876" t="str">
        <f t="shared" si="95"/>
        <v/>
      </c>
      <c r="W876" t="str">
        <f t="shared" si="96"/>
        <v/>
      </c>
      <c r="X876" t="str">
        <f t="shared" si="97"/>
        <v/>
      </c>
      <c r="Y876" t="str">
        <f t="shared" si="98"/>
        <v/>
      </c>
    </row>
    <row r="877" spans="1:25" x14ac:dyDescent="0.35">
      <c r="A877" t="s">
        <v>175</v>
      </c>
      <c r="B877" t="s">
        <v>227</v>
      </c>
      <c r="C877" t="s">
        <v>1149</v>
      </c>
      <c r="D877" s="148"/>
      <c r="F877">
        <v>84</v>
      </c>
      <c r="G877" s="145">
        <v>2.0000000000000001E-4</v>
      </c>
      <c r="H877">
        <v>0.02</v>
      </c>
      <c r="K877" t="s">
        <v>175</v>
      </c>
      <c r="L877" t="s">
        <v>227</v>
      </c>
      <c r="M877" t="s">
        <v>1149</v>
      </c>
      <c r="N877" t="s">
        <v>113</v>
      </c>
      <c r="O877">
        <v>84</v>
      </c>
      <c r="P877" s="150">
        <v>2.0000000000000001E-4</v>
      </c>
      <c r="Q877">
        <v>0.02</v>
      </c>
      <c r="S877" t="str">
        <f t="shared" si="92"/>
        <v/>
      </c>
      <c r="T877" t="str">
        <f t="shared" si="93"/>
        <v/>
      </c>
      <c r="U877" t="str">
        <f t="shared" si="94"/>
        <v/>
      </c>
      <c r="V877" t="str">
        <f t="shared" si="95"/>
        <v>error</v>
      </c>
      <c r="W877" t="str">
        <f t="shared" si="96"/>
        <v/>
      </c>
      <c r="X877" t="str">
        <f t="shared" si="97"/>
        <v/>
      </c>
      <c r="Y877" t="str">
        <f t="shared" si="98"/>
        <v/>
      </c>
    </row>
    <row r="878" spans="1:25" x14ac:dyDescent="0.35">
      <c r="A878" t="s">
        <v>180</v>
      </c>
      <c r="B878" t="s">
        <v>667</v>
      </c>
      <c r="C878" t="s">
        <v>1150</v>
      </c>
      <c r="D878" t="s">
        <v>91</v>
      </c>
      <c r="E878" t="s">
        <v>90</v>
      </c>
      <c r="F878">
        <v>19705</v>
      </c>
      <c r="G878" s="145">
        <v>0.44390000000000002</v>
      </c>
      <c r="H878">
        <v>44.39</v>
      </c>
      <c r="I878" t="s">
        <v>187</v>
      </c>
      <c r="K878" t="s">
        <v>180</v>
      </c>
      <c r="L878" t="s">
        <v>667</v>
      </c>
      <c r="M878" t="s">
        <v>1150</v>
      </c>
      <c r="N878" t="s">
        <v>91</v>
      </c>
      <c r="O878">
        <v>19705</v>
      </c>
      <c r="P878" s="150">
        <v>0.44390000000000002</v>
      </c>
      <c r="Q878">
        <v>44.39</v>
      </c>
      <c r="S878" t="str">
        <f t="shared" si="92"/>
        <v/>
      </c>
      <c r="T878" t="str">
        <f t="shared" si="93"/>
        <v/>
      </c>
      <c r="U878" t="str">
        <f t="shared" si="94"/>
        <v/>
      </c>
      <c r="V878" t="str">
        <f t="shared" si="95"/>
        <v/>
      </c>
      <c r="W878" t="str">
        <f t="shared" si="96"/>
        <v/>
      </c>
      <c r="X878" t="str">
        <f t="shared" si="97"/>
        <v/>
      </c>
      <c r="Y878" t="str">
        <f t="shared" si="98"/>
        <v/>
      </c>
    </row>
    <row r="879" spans="1:25" x14ac:dyDescent="0.35">
      <c r="A879" t="s">
        <v>180</v>
      </c>
      <c r="B879" t="s">
        <v>254</v>
      </c>
      <c r="C879" t="s">
        <v>1151</v>
      </c>
      <c r="D879" t="s">
        <v>143</v>
      </c>
      <c r="E879" t="s">
        <v>142</v>
      </c>
      <c r="F879">
        <v>585</v>
      </c>
      <c r="G879" s="145">
        <v>1.41E-2</v>
      </c>
      <c r="H879">
        <v>1.41</v>
      </c>
      <c r="K879" t="s">
        <v>180</v>
      </c>
      <c r="L879" t="s">
        <v>254</v>
      </c>
      <c r="M879" t="s">
        <v>1151</v>
      </c>
      <c r="N879" t="s">
        <v>143</v>
      </c>
      <c r="O879">
        <v>585</v>
      </c>
      <c r="P879" s="150">
        <v>1.41E-2</v>
      </c>
      <c r="Q879">
        <v>1.41</v>
      </c>
      <c r="S879" t="str">
        <f t="shared" si="92"/>
        <v/>
      </c>
      <c r="T879" t="str">
        <f t="shared" si="93"/>
        <v/>
      </c>
      <c r="U879" t="str">
        <f t="shared" si="94"/>
        <v/>
      </c>
      <c r="V879" t="str">
        <f t="shared" si="95"/>
        <v/>
      </c>
      <c r="W879" t="str">
        <f t="shared" si="96"/>
        <v/>
      </c>
      <c r="X879" t="str">
        <f t="shared" si="97"/>
        <v/>
      </c>
      <c r="Y879" t="str">
        <f t="shared" si="98"/>
        <v/>
      </c>
    </row>
    <row r="880" spans="1:25" x14ac:dyDescent="0.35">
      <c r="A880" t="s">
        <v>175</v>
      </c>
      <c r="B880" t="s">
        <v>214</v>
      </c>
      <c r="C880" t="s">
        <v>1152</v>
      </c>
      <c r="D880" t="s">
        <v>118</v>
      </c>
      <c r="E880" t="s">
        <v>117</v>
      </c>
      <c r="F880">
        <v>433</v>
      </c>
      <c r="G880" s="145">
        <v>1E-3</v>
      </c>
      <c r="H880">
        <v>0.1</v>
      </c>
      <c r="K880" t="s">
        <v>175</v>
      </c>
      <c r="L880" t="s">
        <v>214</v>
      </c>
      <c r="M880" t="s">
        <v>1152</v>
      </c>
      <c r="N880" t="s">
        <v>118</v>
      </c>
      <c r="O880">
        <v>433</v>
      </c>
      <c r="P880" s="150">
        <v>1E-3</v>
      </c>
      <c r="Q880">
        <v>0.1</v>
      </c>
      <c r="S880" t="str">
        <f t="shared" si="92"/>
        <v/>
      </c>
      <c r="T880" t="str">
        <f t="shared" si="93"/>
        <v/>
      </c>
      <c r="U880" t="str">
        <f t="shared" si="94"/>
        <v/>
      </c>
      <c r="V880" t="str">
        <f t="shared" si="95"/>
        <v/>
      </c>
      <c r="W880" t="str">
        <f t="shared" si="96"/>
        <v/>
      </c>
      <c r="X880" t="str">
        <f t="shared" si="97"/>
        <v/>
      </c>
      <c r="Y880" t="str">
        <f t="shared" si="98"/>
        <v/>
      </c>
    </row>
    <row r="881" spans="1:25" x14ac:dyDescent="0.35">
      <c r="A881" t="s">
        <v>175</v>
      </c>
      <c r="B881" t="s">
        <v>214</v>
      </c>
      <c r="C881" t="s">
        <v>1153</v>
      </c>
      <c r="D881" s="148"/>
      <c r="F881">
        <v>2062</v>
      </c>
      <c r="G881" s="145">
        <v>4.7999999999999996E-3</v>
      </c>
      <c r="H881">
        <v>0.48</v>
      </c>
      <c r="K881" t="s">
        <v>175</v>
      </c>
      <c r="L881" t="s">
        <v>214</v>
      </c>
      <c r="M881" t="s">
        <v>1153</v>
      </c>
      <c r="N881" t="s">
        <v>113</v>
      </c>
      <c r="O881">
        <v>2062</v>
      </c>
      <c r="P881" s="150">
        <v>4.7999999999999996E-3</v>
      </c>
      <c r="Q881">
        <v>0.48</v>
      </c>
      <c r="S881" t="str">
        <f t="shared" si="92"/>
        <v/>
      </c>
      <c r="T881" t="str">
        <f t="shared" si="93"/>
        <v/>
      </c>
      <c r="U881" t="str">
        <f t="shared" si="94"/>
        <v/>
      </c>
      <c r="V881" t="str">
        <f t="shared" si="95"/>
        <v>error</v>
      </c>
      <c r="W881" t="str">
        <f t="shared" si="96"/>
        <v/>
      </c>
      <c r="X881" t="str">
        <f t="shared" si="97"/>
        <v/>
      </c>
      <c r="Y881" t="str">
        <f t="shared" si="98"/>
        <v/>
      </c>
    </row>
    <row r="882" spans="1:25" x14ac:dyDescent="0.35">
      <c r="A882" t="s">
        <v>175</v>
      </c>
      <c r="B882" t="s">
        <v>295</v>
      </c>
      <c r="C882" t="s">
        <v>1154</v>
      </c>
      <c r="D882" t="s">
        <v>91</v>
      </c>
      <c r="E882" t="s">
        <v>90</v>
      </c>
      <c r="F882">
        <v>1392</v>
      </c>
      <c r="G882" s="145">
        <v>3.0999999999999999E-3</v>
      </c>
      <c r="H882">
        <v>0.31</v>
      </c>
      <c r="K882" t="s">
        <v>175</v>
      </c>
      <c r="L882" t="s">
        <v>295</v>
      </c>
      <c r="M882" t="s">
        <v>1154</v>
      </c>
      <c r="N882" t="s">
        <v>91</v>
      </c>
      <c r="O882">
        <v>1392</v>
      </c>
      <c r="P882" s="150">
        <v>3.0999999999999999E-3</v>
      </c>
      <c r="Q882">
        <v>0.31</v>
      </c>
      <c r="S882" t="str">
        <f t="shared" si="92"/>
        <v/>
      </c>
      <c r="T882" t="str">
        <f t="shared" si="93"/>
        <v/>
      </c>
      <c r="U882" t="str">
        <f t="shared" si="94"/>
        <v/>
      </c>
      <c r="V882" t="str">
        <f t="shared" si="95"/>
        <v/>
      </c>
      <c r="W882" t="str">
        <f t="shared" si="96"/>
        <v/>
      </c>
      <c r="X882" t="str">
        <f t="shared" si="97"/>
        <v/>
      </c>
      <c r="Y882" t="str">
        <f t="shared" si="98"/>
        <v/>
      </c>
    </row>
    <row r="883" spans="1:25" x14ac:dyDescent="0.35">
      <c r="A883" t="s">
        <v>180</v>
      </c>
      <c r="B883" t="s">
        <v>261</v>
      </c>
      <c r="C883" t="s">
        <v>1155</v>
      </c>
      <c r="F883">
        <v>9908</v>
      </c>
      <c r="G883" s="145">
        <v>0.2351</v>
      </c>
      <c r="H883">
        <v>23.51</v>
      </c>
      <c r="K883" t="s">
        <v>180</v>
      </c>
      <c r="L883" t="s">
        <v>261</v>
      </c>
      <c r="M883" t="s">
        <v>1155</v>
      </c>
      <c r="O883">
        <v>9908</v>
      </c>
      <c r="P883" s="150">
        <v>0.2351</v>
      </c>
      <c r="Q883">
        <v>23.51</v>
      </c>
      <c r="S883" t="str">
        <f t="shared" si="92"/>
        <v/>
      </c>
      <c r="T883" t="str">
        <f t="shared" si="93"/>
        <v/>
      </c>
      <c r="U883" t="str">
        <f t="shared" si="94"/>
        <v/>
      </c>
      <c r="V883" t="str">
        <f t="shared" si="95"/>
        <v/>
      </c>
      <c r="W883" t="str">
        <f t="shared" si="96"/>
        <v/>
      </c>
      <c r="X883" t="str">
        <f t="shared" si="97"/>
        <v/>
      </c>
      <c r="Y883" t="str">
        <f t="shared" si="98"/>
        <v/>
      </c>
    </row>
    <row r="884" spans="1:25" x14ac:dyDescent="0.35">
      <c r="A884" t="s">
        <v>175</v>
      </c>
      <c r="B884" t="s">
        <v>227</v>
      </c>
      <c r="C884" t="s">
        <v>1156</v>
      </c>
      <c r="D884" t="s">
        <v>128</v>
      </c>
      <c r="E884" t="s">
        <v>127</v>
      </c>
      <c r="F884">
        <v>35590</v>
      </c>
      <c r="G884" s="145">
        <v>7.7899999999999997E-2</v>
      </c>
      <c r="H884">
        <v>7.79</v>
      </c>
      <c r="K884" t="s">
        <v>175</v>
      </c>
      <c r="L884" t="s">
        <v>227</v>
      </c>
      <c r="M884" t="s">
        <v>1156</v>
      </c>
      <c r="N884" t="s">
        <v>128</v>
      </c>
      <c r="O884">
        <v>35590</v>
      </c>
      <c r="P884" s="150">
        <v>7.7899999999999997E-2</v>
      </c>
      <c r="Q884">
        <v>7.79</v>
      </c>
      <c r="S884" t="str">
        <f t="shared" si="92"/>
        <v/>
      </c>
      <c r="T884" t="str">
        <f t="shared" si="93"/>
        <v/>
      </c>
      <c r="U884" t="str">
        <f t="shared" si="94"/>
        <v/>
      </c>
      <c r="V884" t="str">
        <f t="shared" si="95"/>
        <v/>
      </c>
      <c r="W884" t="str">
        <f t="shared" si="96"/>
        <v/>
      </c>
      <c r="X884" t="str">
        <f t="shared" si="97"/>
        <v/>
      </c>
      <c r="Y884" t="str">
        <f t="shared" si="98"/>
        <v/>
      </c>
    </row>
    <row r="885" spans="1:25" x14ac:dyDescent="0.35">
      <c r="A885" t="s">
        <v>180</v>
      </c>
      <c r="B885" t="s">
        <v>280</v>
      </c>
      <c r="C885" t="s">
        <v>1157</v>
      </c>
      <c r="D885" t="s">
        <v>143</v>
      </c>
      <c r="E885" t="s">
        <v>142</v>
      </c>
      <c r="F885">
        <v>1558</v>
      </c>
      <c r="G885" s="145">
        <v>4.24E-2</v>
      </c>
      <c r="H885">
        <v>4.24</v>
      </c>
      <c r="K885" t="s">
        <v>180</v>
      </c>
      <c r="L885" t="s">
        <v>280</v>
      </c>
      <c r="M885" t="s">
        <v>1157</v>
      </c>
      <c r="N885" t="s">
        <v>143</v>
      </c>
      <c r="O885">
        <v>1558</v>
      </c>
      <c r="P885" s="150">
        <v>4.24E-2</v>
      </c>
      <c r="Q885">
        <v>4.24</v>
      </c>
      <c r="S885" t="str">
        <f t="shared" si="92"/>
        <v/>
      </c>
      <c r="T885" t="str">
        <f t="shared" si="93"/>
        <v/>
      </c>
      <c r="U885" t="str">
        <f t="shared" si="94"/>
        <v/>
      </c>
      <c r="V885" t="str">
        <f t="shared" si="95"/>
        <v/>
      </c>
      <c r="W885" t="str">
        <f t="shared" si="96"/>
        <v/>
      </c>
      <c r="X885" t="str">
        <f t="shared" si="97"/>
        <v/>
      </c>
      <c r="Y885" t="str">
        <f t="shared" si="98"/>
        <v/>
      </c>
    </row>
    <row r="886" spans="1:25" x14ac:dyDescent="0.35">
      <c r="A886" t="s">
        <v>180</v>
      </c>
      <c r="B886" t="s">
        <v>380</v>
      </c>
      <c r="C886" t="s">
        <v>1158</v>
      </c>
      <c r="D886" t="s">
        <v>103</v>
      </c>
      <c r="E886" t="s">
        <v>138</v>
      </c>
      <c r="F886">
        <v>3542</v>
      </c>
      <c r="G886" s="145">
        <v>9.1800000000000007E-2</v>
      </c>
      <c r="H886">
        <v>9.18</v>
      </c>
      <c r="K886" t="s">
        <v>180</v>
      </c>
      <c r="L886" t="s">
        <v>380</v>
      </c>
      <c r="M886" t="s">
        <v>1158</v>
      </c>
      <c r="N886" t="s">
        <v>103</v>
      </c>
      <c r="O886">
        <v>3542</v>
      </c>
      <c r="P886" s="150">
        <v>9.1800000000000007E-2</v>
      </c>
      <c r="Q886">
        <v>9.18</v>
      </c>
      <c r="S886" t="str">
        <f t="shared" si="92"/>
        <v/>
      </c>
      <c r="T886" t="str">
        <f t="shared" si="93"/>
        <v/>
      </c>
      <c r="U886" t="str">
        <f t="shared" si="94"/>
        <v/>
      </c>
      <c r="V886" t="str">
        <f t="shared" si="95"/>
        <v/>
      </c>
      <c r="W886" t="str">
        <f t="shared" si="96"/>
        <v/>
      </c>
      <c r="X886" t="str">
        <f t="shared" si="97"/>
        <v/>
      </c>
      <c r="Y886" t="str">
        <f t="shared" si="98"/>
        <v/>
      </c>
    </row>
    <row r="887" spans="1:25" x14ac:dyDescent="0.35">
      <c r="A887" t="s">
        <v>175</v>
      </c>
      <c r="B887" t="s">
        <v>295</v>
      </c>
      <c r="C887" t="s">
        <v>1159</v>
      </c>
      <c r="D887" t="s">
        <v>103</v>
      </c>
      <c r="E887" t="s">
        <v>138</v>
      </c>
      <c r="F887">
        <v>564</v>
      </c>
      <c r="G887" s="145">
        <v>1.2999999999999999E-3</v>
      </c>
      <c r="H887">
        <v>0.13</v>
      </c>
      <c r="K887" t="s">
        <v>175</v>
      </c>
      <c r="L887" t="s">
        <v>295</v>
      </c>
      <c r="M887" t="s">
        <v>1159</v>
      </c>
      <c r="N887" t="s">
        <v>103</v>
      </c>
      <c r="O887">
        <v>564</v>
      </c>
      <c r="P887" s="150">
        <v>1.2999999999999999E-3</v>
      </c>
      <c r="Q887">
        <v>0.13</v>
      </c>
      <c r="S887" t="str">
        <f t="shared" si="92"/>
        <v/>
      </c>
      <c r="T887" t="str">
        <f t="shared" si="93"/>
        <v/>
      </c>
      <c r="U887" t="str">
        <f t="shared" si="94"/>
        <v/>
      </c>
      <c r="V887" t="str">
        <f t="shared" si="95"/>
        <v/>
      </c>
      <c r="W887" t="str">
        <f t="shared" si="96"/>
        <v/>
      </c>
      <c r="X887" t="str">
        <f t="shared" si="97"/>
        <v/>
      </c>
      <c r="Y887" t="str">
        <f t="shared" si="98"/>
        <v/>
      </c>
    </row>
    <row r="888" spans="1:25" x14ac:dyDescent="0.35">
      <c r="A888" t="s">
        <v>180</v>
      </c>
      <c r="B888" t="s">
        <v>456</v>
      </c>
      <c r="C888" t="s">
        <v>1160</v>
      </c>
      <c r="F888">
        <v>2102</v>
      </c>
      <c r="G888" s="145">
        <v>4.3799999999999999E-2</v>
      </c>
      <c r="H888">
        <v>4.38</v>
      </c>
      <c r="K888" t="s">
        <v>180</v>
      </c>
      <c r="L888" t="s">
        <v>456</v>
      </c>
      <c r="M888" t="s">
        <v>1160</v>
      </c>
      <c r="O888">
        <v>2102</v>
      </c>
      <c r="P888" s="150">
        <v>4.3799999999999999E-2</v>
      </c>
      <c r="Q888">
        <v>4.38</v>
      </c>
      <c r="S888" t="str">
        <f t="shared" si="92"/>
        <v/>
      </c>
      <c r="T888" t="str">
        <f t="shared" si="93"/>
        <v/>
      </c>
      <c r="U888" t="str">
        <f t="shared" si="94"/>
        <v/>
      </c>
      <c r="V888" t="str">
        <f t="shared" si="95"/>
        <v/>
      </c>
      <c r="W888" t="str">
        <f t="shared" si="96"/>
        <v/>
      </c>
      <c r="X888" t="str">
        <f t="shared" si="97"/>
        <v/>
      </c>
      <c r="Y888" t="str">
        <f t="shared" si="98"/>
        <v/>
      </c>
    </row>
  </sheetData>
  <autoFilter ref="A1:AA888" xr:uid="{5A127DA0-CB8C-437F-8238-577ACFC8711B}"/>
  <pageMargins left="0.7" right="0.7" top="0.75" bottom="0.75" header="0.3" footer="0.3"/>
  <pageSetup paperSize="9" orientation="portrait" r:id="rId1"/>
  <headerFooter>
    <oddHeader>&amp;C&amp;"Calibri"&amp;10&amp;KFF0000OFFICIAL&amp;1#</oddHeader>
    <oddFooter>&amp;C&amp;1#&amp;"Calibri"&amp;10&amp;KFF0000OFFICIAL</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110AD-EAC5-453D-B9ED-1DF22C7CBB18}">
  <dimension ref="A1:Q29"/>
  <sheetViews>
    <sheetView zoomScaleNormal="100" workbookViewId="0">
      <pane ySplit="9" topLeftCell="A10" activePane="bottomLeft" state="frozen"/>
      <selection activeCell="C30" sqref="C30"/>
      <selection pane="bottomLeft" activeCell="C10" sqref="C10:C19"/>
    </sheetView>
  </sheetViews>
  <sheetFormatPr defaultRowHeight="14.5" x14ac:dyDescent="0.35"/>
  <cols>
    <col min="1" max="1" width="39.54296875" bestFit="1" customWidth="1"/>
    <col min="2" max="2" width="12.81640625" customWidth="1"/>
    <col min="5" max="5" width="39.54296875" bestFit="1" customWidth="1"/>
    <col min="11" max="11" width="46.81640625" customWidth="1"/>
  </cols>
  <sheetData>
    <row r="1" spans="1:17" ht="16.5" x14ac:dyDescent="0.4">
      <c r="A1" s="144" t="s">
        <v>1161</v>
      </c>
      <c r="B1" s="144"/>
      <c r="E1" s="4">
        <v>20</v>
      </c>
    </row>
    <row r="2" spans="1:17" ht="16.5" x14ac:dyDescent="0.4">
      <c r="A2" s="144" t="s">
        <v>19</v>
      </c>
      <c r="B2" s="144"/>
      <c r="E2" s="4">
        <v>14</v>
      </c>
    </row>
    <row r="3" spans="1:17" ht="16.5" x14ac:dyDescent="0.4">
      <c r="A3" s="144" t="s">
        <v>8</v>
      </c>
      <c r="B3" s="144"/>
      <c r="E3" s="4">
        <v>6</v>
      </c>
    </row>
    <row r="6" spans="1:17" ht="16.5" x14ac:dyDescent="0.4">
      <c r="A6" s="144" t="s">
        <v>1162</v>
      </c>
      <c r="B6" s="144"/>
    </row>
    <row r="8" spans="1:17" ht="16.5" x14ac:dyDescent="0.4">
      <c r="A8" s="177">
        <v>10</v>
      </c>
      <c r="B8" s="4"/>
      <c r="C8" s="174"/>
      <c r="D8" s="174"/>
      <c r="E8" s="177">
        <v>0</v>
      </c>
      <c r="F8" s="174"/>
      <c r="G8" s="177">
        <v>10</v>
      </c>
      <c r="K8" s="144" t="s">
        <v>1163</v>
      </c>
    </row>
    <row r="9" spans="1:17" s="4" customFormat="1" ht="15.5" x14ac:dyDescent="0.35">
      <c r="A9" s="175" t="s">
        <v>19</v>
      </c>
      <c r="B9" s="175"/>
      <c r="C9" s="4" t="s">
        <v>1164</v>
      </c>
      <c r="E9" s="175" t="s">
        <v>1165</v>
      </c>
      <c r="Q9"/>
    </row>
    <row r="10" spans="1:17" x14ac:dyDescent="0.35">
      <c r="A10" s="152" t="s">
        <v>18</v>
      </c>
      <c r="B10" t="s">
        <v>86</v>
      </c>
      <c r="C10" t="e">
        <f>COUNTIFS(#REF!,'2022 final AEF recipients'!B10,#REF!,"Yes")</f>
        <v>#REF!</v>
      </c>
      <c r="D10" t="s">
        <v>1166</v>
      </c>
      <c r="K10" t="s">
        <v>15</v>
      </c>
      <c r="L10">
        <v>1</v>
      </c>
    </row>
    <row r="11" spans="1:17" x14ac:dyDescent="0.35">
      <c r="A11" s="152" t="s">
        <v>23</v>
      </c>
      <c r="B11" t="s">
        <v>91</v>
      </c>
      <c r="C11" t="e">
        <f>COUNTIFS(#REF!,'2022 final AEF recipients'!B11,#REF!,"Yes")</f>
        <v>#REF!</v>
      </c>
      <c r="D11" t="s">
        <v>1166</v>
      </c>
      <c r="K11" t="s">
        <v>18</v>
      </c>
      <c r="L11">
        <v>1</v>
      </c>
    </row>
    <row r="12" spans="1:17" x14ac:dyDescent="0.35">
      <c r="A12" s="152" t="s">
        <v>44</v>
      </c>
      <c r="B12" t="s">
        <v>97</v>
      </c>
      <c r="C12" t="e">
        <f>COUNTIFS(#REF!,'2022 final AEF recipients'!B12,#REF!,"Yes")</f>
        <v>#REF!</v>
      </c>
      <c r="D12" t="s">
        <v>1166</v>
      </c>
      <c r="K12" t="s">
        <v>1167</v>
      </c>
      <c r="L12">
        <v>54</v>
      </c>
    </row>
    <row r="13" spans="1:17" x14ac:dyDescent="0.35">
      <c r="A13" t="s">
        <v>1168</v>
      </c>
      <c r="B13" t="s">
        <v>1169</v>
      </c>
      <c r="C13" t="e">
        <f>COUNTIFS(#REF!,'2022 final AEF recipients'!B13,#REF!,"Yes")</f>
        <v>#REF!</v>
      </c>
      <c r="D13" t="s">
        <v>1166</v>
      </c>
      <c r="K13" t="s">
        <v>1170</v>
      </c>
    </row>
    <row r="14" spans="1:17" s="176" customFormat="1" ht="16.5" x14ac:dyDescent="0.4">
      <c r="A14" s="152" t="s">
        <v>26</v>
      </c>
      <c r="B14" t="s">
        <v>112</v>
      </c>
      <c r="C14" t="e">
        <f>COUNTIFS(#REF!,'2022 final AEF recipients'!B14,#REF!,"Yes")</f>
        <v>#REF!</v>
      </c>
      <c r="D14" t="s">
        <v>1166</v>
      </c>
      <c r="E14"/>
      <c r="F14"/>
      <c r="K14" t="s">
        <v>41</v>
      </c>
      <c r="L14">
        <v>2</v>
      </c>
      <c r="N14"/>
      <c r="O14"/>
      <c r="Q14"/>
    </row>
    <row r="15" spans="1:17" s="175" customFormat="1" ht="15.5" x14ac:dyDescent="0.35">
      <c r="A15" s="152" t="s">
        <v>25</v>
      </c>
      <c r="B15" t="s">
        <v>118</v>
      </c>
      <c r="C15" t="e">
        <f>COUNTIFS(#REF!,'2022 final AEF recipients'!B15,#REF!,"Yes")</f>
        <v>#REF!</v>
      </c>
      <c r="D15" t="s">
        <v>1166</v>
      </c>
      <c r="E15"/>
      <c r="F15"/>
      <c r="K15" t="s">
        <v>42</v>
      </c>
      <c r="L15">
        <v>1</v>
      </c>
      <c r="N15"/>
      <c r="O15"/>
      <c r="Q15"/>
    </row>
    <row r="16" spans="1:17" x14ac:dyDescent="0.35">
      <c r="A16" s="152" t="s">
        <v>32</v>
      </c>
      <c r="B16" t="s">
        <v>123</v>
      </c>
      <c r="C16" t="e">
        <f>COUNTIFS(#REF!,'2022 final AEF recipients'!B16,#REF!,"Yes")</f>
        <v>#REF!</v>
      </c>
      <c r="D16" t="s">
        <v>1166</v>
      </c>
      <c r="K16" t="s">
        <v>26</v>
      </c>
      <c r="L16">
        <v>2</v>
      </c>
    </row>
    <row r="17" spans="1:12" x14ac:dyDescent="0.35">
      <c r="A17" t="s">
        <v>1171</v>
      </c>
      <c r="B17" t="s">
        <v>1172</v>
      </c>
      <c r="C17" t="e">
        <f>COUNTIFS(#REF!,'2022 final AEF recipients'!B17,#REF!,"Yes")</f>
        <v>#REF!</v>
      </c>
      <c r="D17" t="s">
        <v>1166</v>
      </c>
      <c r="K17" t="s">
        <v>25</v>
      </c>
      <c r="L17">
        <v>22</v>
      </c>
    </row>
    <row r="18" spans="1:12" x14ac:dyDescent="0.35">
      <c r="A18" s="152" t="s">
        <v>28</v>
      </c>
      <c r="B18" t="s">
        <v>128</v>
      </c>
      <c r="C18" t="e">
        <f>COUNTIFS(#REF!,'2022 final AEF recipients'!B18,#REF!,"Yes")</f>
        <v>#REF!</v>
      </c>
      <c r="K18" t="s">
        <v>1173</v>
      </c>
      <c r="L18">
        <v>6</v>
      </c>
    </row>
    <row r="19" spans="1:12" x14ac:dyDescent="0.35">
      <c r="A19" s="152" t="s">
        <v>21</v>
      </c>
      <c r="B19" t="s">
        <v>103</v>
      </c>
      <c r="C19" t="e">
        <f>COUNTIFS(#REF!,'2022 final AEF recipients'!B19,#REF!,"Yes")</f>
        <v>#REF!</v>
      </c>
      <c r="K19" t="s">
        <v>65</v>
      </c>
    </row>
    <row r="20" spans="1:12" x14ac:dyDescent="0.35">
      <c r="K20" t="s">
        <v>28</v>
      </c>
      <c r="L20">
        <v>1</v>
      </c>
    </row>
    <row r="21" spans="1:12" x14ac:dyDescent="0.35">
      <c r="K21" t="s">
        <v>1174</v>
      </c>
      <c r="L21">
        <v>1</v>
      </c>
    </row>
    <row r="22" spans="1:12" x14ac:dyDescent="0.35">
      <c r="A22" s="152" t="s">
        <v>1175</v>
      </c>
      <c r="K22" t="s">
        <v>17</v>
      </c>
      <c r="L22">
        <v>1</v>
      </c>
    </row>
    <row r="23" spans="1:12" x14ac:dyDescent="0.35">
      <c r="K23" t="s">
        <v>21</v>
      </c>
      <c r="L23">
        <v>4</v>
      </c>
    </row>
    <row r="24" spans="1:12" x14ac:dyDescent="0.35">
      <c r="K24" t="s">
        <v>34</v>
      </c>
      <c r="L24">
        <v>1</v>
      </c>
    </row>
    <row r="25" spans="1:12" x14ac:dyDescent="0.35">
      <c r="K25" t="s">
        <v>1176</v>
      </c>
    </row>
    <row r="26" spans="1:12" x14ac:dyDescent="0.35">
      <c r="K26" t="s">
        <v>1177</v>
      </c>
    </row>
    <row r="27" spans="1:12" x14ac:dyDescent="0.35">
      <c r="K27" t="s">
        <v>1178</v>
      </c>
      <c r="L27">
        <v>2</v>
      </c>
    </row>
    <row r="28" spans="1:12" x14ac:dyDescent="0.35">
      <c r="K28" t="s">
        <v>1179</v>
      </c>
      <c r="L28">
        <v>1</v>
      </c>
    </row>
    <row r="29" spans="1:12" x14ac:dyDescent="0.35">
      <c r="K29" t="s">
        <v>1180</v>
      </c>
      <c r="L29">
        <v>1</v>
      </c>
    </row>
  </sheetData>
  <sortState xmlns:xlrd2="http://schemas.microsoft.com/office/spreadsheetml/2017/richdata2" ref="O10:O22">
    <sortCondition ref="O10:O22"/>
  </sortState>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12"/>
  <sheetViews>
    <sheetView zoomScale="90" zoomScaleNormal="90" workbookViewId="0">
      <pane xSplit="4" ySplit="1" topLeftCell="E2" activePane="bottomRight" state="frozen"/>
      <selection pane="topRight" activeCell="I13" sqref="I13"/>
      <selection pane="bottomLeft" activeCell="I13" sqref="I13"/>
      <selection pane="bottomRight" activeCell="I13" sqref="I13"/>
    </sheetView>
  </sheetViews>
  <sheetFormatPr defaultRowHeight="14.5" x14ac:dyDescent="0.35"/>
  <cols>
    <col min="1" max="1" width="6.54296875" bestFit="1" customWidth="1"/>
    <col min="2" max="2" width="14.453125" customWidth="1"/>
    <col min="3" max="3" width="18.81640625" customWidth="1"/>
    <col min="4" max="4" width="24.26953125" customWidth="1"/>
    <col min="5" max="5" width="14" bestFit="1" customWidth="1"/>
    <col min="6" max="6" width="11.54296875" customWidth="1"/>
    <col min="7" max="7" width="9.453125" customWidth="1"/>
    <col min="8" max="8" width="9.54296875" customWidth="1"/>
    <col min="9" max="9" width="13.453125" style="3" bestFit="1" customWidth="1"/>
    <col min="10" max="10" width="26" bestFit="1" customWidth="1"/>
    <col min="11" max="12" width="12.54296875" style="3" bestFit="1" customWidth="1"/>
    <col min="13" max="14" width="11" bestFit="1" customWidth="1"/>
    <col min="15" max="15" width="14" bestFit="1" customWidth="1"/>
    <col min="16" max="16" width="18.54296875" bestFit="1" customWidth="1"/>
    <col min="17" max="17" width="23" bestFit="1" customWidth="1"/>
    <col min="18" max="18" width="24.54296875" bestFit="1" customWidth="1"/>
    <col min="19" max="19" width="25.54296875" bestFit="1" customWidth="1"/>
    <col min="20" max="20" width="26" bestFit="1" customWidth="1"/>
    <col min="21" max="21" width="10.54296875" bestFit="1" customWidth="1"/>
    <col min="22" max="22" width="17" bestFit="1" customWidth="1"/>
    <col min="23" max="23" width="28" bestFit="1" customWidth="1"/>
    <col min="24" max="24" width="20" bestFit="1" customWidth="1"/>
    <col min="25" max="25" width="17" bestFit="1" customWidth="1"/>
    <col min="26" max="26" width="18" bestFit="1" customWidth="1"/>
    <col min="27" max="27" width="12.54296875" bestFit="1" customWidth="1"/>
  </cols>
  <sheetData>
    <row r="1" spans="1:27" s="4" customFormat="1" x14ac:dyDescent="0.35">
      <c r="A1" s="116" t="s">
        <v>1181</v>
      </c>
      <c r="B1" s="116" t="s">
        <v>1182</v>
      </c>
      <c r="C1" s="116" t="s">
        <v>1183</v>
      </c>
      <c r="D1" s="116" t="s">
        <v>80</v>
      </c>
      <c r="E1" s="116" t="s">
        <v>1184</v>
      </c>
      <c r="F1" s="116" t="s">
        <v>1185</v>
      </c>
      <c r="G1" s="116" t="s">
        <v>1185</v>
      </c>
      <c r="H1" s="116" t="s">
        <v>1186</v>
      </c>
      <c r="I1" s="117" t="s">
        <v>1187</v>
      </c>
      <c r="J1" s="4" t="s">
        <v>1188</v>
      </c>
      <c r="K1" s="5" t="s">
        <v>1189</v>
      </c>
      <c r="L1" s="5" t="s">
        <v>125</v>
      </c>
      <c r="M1" s="4" t="s">
        <v>1190</v>
      </c>
      <c r="N1" s="4" t="s">
        <v>1191</v>
      </c>
      <c r="O1" s="4" t="s">
        <v>1192</v>
      </c>
      <c r="P1" s="4" t="s">
        <v>1193</v>
      </c>
      <c r="Q1" s="4" t="s">
        <v>79</v>
      </c>
      <c r="R1" s="4" t="s">
        <v>1194</v>
      </c>
      <c r="S1" s="4" t="s">
        <v>41</v>
      </c>
      <c r="T1" s="4" t="s">
        <v>42</v>
      </c>
      <c r="U1" s="4" t="s">
        <v>100</v>
      </c>
      <c r="V1" s="4" t="s">
        <v>120</v>
      </c>
      <c r="W1" s="4" t="s">
        <v>27</v>
      </c>
      <c r="X1" s="4" t="s">
        <v>29</v>
      </c>
      <c r="Y1" s="4" t="s">
        <v>33</v>
      </c>
      <c r="Z1" s="4" t="s">
        <v>35</v>
      </c>
      <c r="AA1" s="4" t="s">
        <v>1195</v>
      </c>
    </row>
    <row r="2" spans="1:27" x14ac:dyDescent="0.35">
      <c r="A2" t="s">
        <v>180</v>
      </c>
      <c r="B2" t="s">
        <v>217</v>
      </c>
      <c r="C2" t="s">
        <v>930</v>
      </c>
      <c r="D2" t="s">
        <v>86</v>
      </c>
      <c r="E2" s="1">
        <v>1555</v>
      </c>
      <c r="F2" s="2" t="s">
        <v>1196</v>
      </c>
      <c r="G2" s="2">
        <v>3.9</v>
      </c>
      <c r="H2" t="s">
        <v>1197</v>
      </c>
      <c r="I2" s="3" t="str">
        <f t="shared" ref="I2:I65" si="0">IF(G2&gt;=4,E2*1.75,"not eligible")</f>
        <v>not eligible</v>
      </c>
      <c r="J2" t="str">
        <f t="shared" ref="J2:J65" si="1">IF(AND(I2="not eligible",H2="Yes"),E2*1.75,"N/A")</f>
        <v>N/A</v>
      </c>
      <c r="K2" s="3" t="str">
        <f t="shared" ref="K2:K65" si="2">IF($D2="Australian Labor Party",$I2,"N/A")</f>
        <v>N/A</v>
      </c>
      <c r="L2" s="3" t="str">
        <f t="shared" ref="L2:L65" si="3">IF($D2="Liberal",$I2,"N/A")</f>
        <v>N/A</v>
      </c>
      <c r="M2" s="3" t="str">
        <f t="shared" ref="M2:M65" si="4">IF($D2="The Nationals",$I2,"N/A")</f>
        <v>N/A</v>
      </c>
      <c r="N2" s="3" t="str">
        <f t="shared" ref="N2:N65" si="5">IF($D2="Australian Greens",$I2,"N/A")</f>
        <v>N/A</v>
      </c>
      <c r="O2" s="3" t="str">
        <f t="shared" ref="O2:O65" si="6">IF($D2="Animal Justice Party",$I2,"N/A")</f>
        <v>not eligible</v>
      </c>
      <c r="P2" s="3" t="str">
        <f t="shared" ref="P2:P65" si="7">IF($D2="AUSSIE BATTLER PARTY",$I2,"N/A")</f>
        <v>N/A</v>
      </c>
      <c r="Q2" s="3" t="str">
        <f t="shared" ref="Q2:Q65" si="8">IF($D2="AUSTRALIAN COUNTRY PARTY",$I2,"N/A")</f>
        <v>N/A</v>
      </c>
      <c r="R2" s="3" t="str">
        <f t="shared" ref="R2:R65" si="9">IF($D2="AUSTRALIAN LIBERTY ALLIANCE",$I2,"N/A")</f>
        <v>N/A</v>
      </c>
      <c r="S2" s="3" t="str">
        <f t="shared" ref="S2:S65" si="10">IF($D2="DERRYN HINCH'S JUSTICE PARTY",$I2,"N/A")</f>
        <v>N/A</v>
      </c>
      <c r="T2" s="3" t="str">
        <f t="shared" ref="T2:T65" si="11">IF($D2="FIONA PATTEN'S REASON PARTY",$I2,"N/A")</f>
        <v>N/A</v>
      </c>
      <c r="U2" s="3" t="str">
        <f t="shared" ref="U2:U65" si="12">IF($D2="LABOUR DLP",$I2,"N/A")</f>
        <v>N/A</v>
      </c>
      <c r="V2" s="3" t="str">
        <f t="shared" ref="V2:V65" si="13">IF($D2="LIBERAL DEMOCRATS",$I2,"N/A")</f>
        <v>N/A</v>
      </c>
      <c r="W2" s="3" t="str">
        <f t="shared" ref="W2:W65" si="14">IF($D2="SHOOTERS, FISHERS &amp; FARMERS VIC",$I2,"N/A")</f>
        <v>N/A</v>
      </c>
      <c r="X2" s="3" t="str">
        <f t="shared" ref="X2:X65" si="15">IF($D2="SUSTAINABLE AUSTRALIA",$I2,"N/A")</f>
        <v>N/A</v>
      </c>
      <c r="Y2" s="3" t="str">
        <f t="shared" ref="Y2:Y65" si="16">IF($D2="TRANSPORT MATTERS",$I2,"N/A")</f>
        <v>N/A</v>
      </c>
      <c r="Z2" s="3" t="str">
        <f t="shared" ref="Z2:Z65" si="17">IF($D2="VICTORIAN SOCIALISTS",$I2,"N/A")</f>
        <v>N/A</v>
      </c>
      <c r="AA2" s="3" t="str">
        <f t="shared" ref="AA2:AA65" si="18">IF($D2="",$I2,"N/A")</f>
        <v>N/A</v>
      </c>
    </row>
    <row r="3" spans="1:27" x14ac:dyDescent="0.35">
      <c r="A3" t="s">
        <v>180</v>
      </c>
      <c r="B3" t="s">
        <v>389</v>
      </c>
      <c r="C3" t="s">
        <v>985</v>
      </c>
      <c r="D3" t="s">
        <v>86</v>
      </c>
      <c r="E3" s="1">
        <v>1700</v>
      </c>
      <c r="F3" s="2" t="s">
        <v>1198</v>
      </c>
      <c r="G3" s="2">
        <v>4.46</v>
      </c>
      <c r="H3" t="s">
        <v>1197</v>
      </c>
      <c r="I3" s="3">
        <f t="shared" si="0"/>
        <v>2975</v>
      </c>
      <c r="J3" t="str">
        <f t="shared" si="1"/>
        <v>N/A</v>
      </c>
      <c r="K3" s="3" t="str">
        <f t="shared" si="2"/>
        <v>N/A</v>
      </c>
      <c r="L3" s="3" t="str">
        <f t="shared" si="3"/>
        <v>N/A</v>
      </c>
      <c r="M3" s="3" t="str">
        <f t="shared" si="4"/>
        <v>N/A</v>
      </c>
      <c r="N3" s="3" t="str">
        <f t="shared" si="5"/>
        <v>N/A</v>
      </c>
      <c r="O3" s="3">
        <f t="shared" si="6"/>
        <v>2975</v>
      </c>
      <c r="P3" s="3" t="str">
        <f t="shared" si="7"/>
        <v>N/A</v>
      </c>
      <c r="Q3" s="3" t="str">
        <f t="shared" si="8"/>
        <v>N/A</v>
      </c>
      <c r="R3" s="3" t="str">
        <f t="shared" si="9"/>
        <v>N/A</v>
      </c>
      <c r="S3" s="3" t="str">
        <f t="shared" si="10"/>
        <v>N/A</v>
      </c>
      <c r="T3" s="3" t="str">
        <f t="shared" si="11"/>
        <v>N/A</v>
      </c>
      <c r="U3" s="3" t="str">
        <f t="shared" si="12"/>
        <v>N/A</v>
      </c>
      <c r="V3" s="3" t="str">
        <f t="shared" si="13"/>
        <v>N/A</v>
      </c>
      <c r="W3" s="3" t="str">
        <f t="shared" si="14"/>
        <v>N/A</v>
      </c>
      <c r="X3" s="3" t="str">
        <f t="shared" si="15"/>
        <v>N/A</v>
      </c>
      <c r="Y3" s="3" t="str">
        <f t="shared" si="16"/>
        <v>N/A</v>
      </c>
      <c r="Z3" s="3" t="str">
        <f t="shared" si="17"/>
        <v>N/A</v>
      </c>
      <c r="AA3" s="3" t="str">
        <f t="shared" si="18"/>
        <v>N/A</v>
      </c>
    </row>
    <row r="4" spans="1:27" x14ac:dyDescent="0.35">
      <c r="A4" t="s">
        <v>180</v>
      </c>
      <c r="B4" t="s">
        <v>181</v>
      </c>
      <c r="C4" t="s">
        <v>182</v>
      </c>
      <c r="D4" t="s">
        <v>86</v>
      </c>
      <c r="E4" s="1">
        <v>1968</v>
      </c>
      <c r="F4" s="2" t="s">
        <v>1199</v>
      </c>
      <c r="G4" s="2">
        <v>4.47</v>
      </c>
      <c r="H4" t="s">
        <v>1197</v>
      </c>
      <c r="I4" s="3">
        <f t="shared" si="0"/>
        <v>3444</v>
      </c>
      <c r="J4" t="str">
        <f t="shared" si="1"/>
        <v>N/A</v>
      </c>
      <c r="K4" s="3" t="str">
        <f t="shared" si="2"/>
        <v>N/A</v>
      </c>
      <c r="L4" s="3" t="str">
        <f t="shared" si="3"/>
        <v>N/A</v>
      </c>
      <c r="M4" s="3" t="str">
        <f t="shared" si="4"/>
        <v>N/A</v>
      </c>
      <c r="N4" s="3" t="str">
        <f t="shared" si="5"/>
        <v>N/A</v>
      </c>
      <c r="O4" s="3">
        <f t="shared" si="6"/>
        <v>3444</v>
      </c>
      <c r="P4" s="3" t="str">
        <f t="shared" si="7"/>
        <v>N/A</v>
      </c>
      <c r="Q4" s="3" t="str">
        <f t="shared" si="8"/>
        <v>N/A</v>
      </c>
      <c r="R4" s="3" t="str">
        <f t="shared" si="9"/>
        <v>N/A</v>
      </c>
      <c r="S4" s="3" t="str">
        <f t="shared" si="10"/>
        <v>N/A</v>
      </c>
      <c r="T4" s="3" t="str">
        <f t="shared" si="11"/>
        <v>N/A</v>
      </c>
      <c r="U4" s="3" t="str">
        <f t="shared" si="12"/>
        <v>N/A</v>
      </c>
      <c r="V4" s="3" t="str">
        <f t="shared" si="13"/>
        <v>N/A</v>
      </c>
      <c r="W4" s="3" t="str">
        <f t="shared" si="14"/>
        <v>N/A</v>
      </c>
      <c r="X4" s="3" t="str">
        <f t="shared" si="15"/>
        <v>N/A</v>
      </c>
      <c r="Y4" s="3" t="str">
        <f t="shared" si="16"/>
        <v>N/A</v>
      </c>
      <c r="Z4" s="3" t="str">
        <f t="shared" si="17"/>
        <v>N/A</v>
      </c>
      <c r="AA4" s="3" t="str">
        <f t="shared" si="18"/>
        <v>N/A</v>
      </c>
    </row>
    <row r="5" spans="1:27" x14ac:dyDescent="0.35">
      <c r="A5" t="s">
        <v>180</v>
      </c>
      <c r="B5" t="s">
        <v>474</v>
      </c>
      <c r="C5" t="s">
        <v>854</v>
      </c>
      <c r="D5" t="s">
        <v>86</v>
      </c>
      <c r="E5" s="1">
        <v>2504</v>
      </c>
      <c r="F5" s="2" t="s">
        <v>1200</v>
      </c>
      <c r="G5" s="2">
        <v>6.38</v>
      </c>
      <c r="H5" t="s">
        <v>1197</v>
      </c>
      <c r="I5" s="3">
        <f t="shared" si="0"/>
        <v>4382</v>
      </c>
      <c r="J5" t="str">
        <f t="shared" si="1"/>
        <v>N/A</v>
      </c>
      <c r="K5" s="3" t="str">
        <f t="shared" si="2"/>
        <v>N/A</v>
      </c>
      <c r="L5" s="3" t="str">
        <f t="shared" si="3"/>
        <v>N/A</v>
      </c>
      <c r="M5" s="3" t="str">
        <f t="shared" si="4"/>
        <v>N/A</v>
      </c>
      <c r="N5" s="3" t="str">
        <f t="shared" si="5"/>
        <v>N/A</v>
      </c>
      <c r="O5" s="3">
        <f t="shared" si="6"/>
        <v>4382</v>
      </c>
      <c r="P5" s="3" t="str">
        <f t="shared" si="7"/>
        <v>N/A</v>
      </c>
      <c r="Q5" s="3" t="str">
        <f t="shared" si="8"/>
        <v>N/A</v>
      </c>
      <c r="R5" s="3" t="str">
        <f t="shared" si="9"/>
        <v>N/A</v>
      </c>
      <c r="S5" s="3" t="str">
        <f t="shared" si="10"/>
        <v>N/A</v>
      </c>
      <c r="T5" s="3" t="str">
        <f t="shared" si="11"/>
        <v>N/A</v>
      </c>
      <c r="U5" s="3" t="str">
        <f t="shared" si="12"/>
        <v>N/A</v>
      </c>
      <c r="V5" s="3" t="str">
        <f t="shared" si="13"/>
        <v>N/A</v>
      </c>
      <c r="W5" s="3" t="str">
        <f t="shared" si="14"/>
        <v>N/A</v>
      </c>
      <c r="X5" s="3" t="str">
        <f t="shared" si="15"/>
        <v>N/A</v>
      </c>
      <c r="Y5" s="3" t="str">
        <f t="shared" si="16"/>
        <v>N/A</v>
      </c>
      <c r="Z5" s="3" t="str">
        <f t="shared" si="17"/>
        <v>N/A</v>
      </c>
      <c r="AA5" s="3" t="str">
        <f t="shared" si="18"/>
        <v>N/A</v>
      </c>
    </row>
    <row r="6" spans="1:27" x14ac:dyDescent="0.35">
      <c r="A6" t="s">
        <v>180</v>
      </c>
      <c r="B6" t="s">
        <v>360</v>
      </c>
      <c r="C6" t="s">
        <v>361</v>
      </c>
      <c r="D6" t="s">
        <v>86</v>
      </c>
      <c r="E6">
        <v>709</v>
      </c>
      <c r="F6" s="2" t="s">
        <v>1201</v>
      </c>
      <c r="G6" s="2">
        <v>1.93</v>
      </c>
      <c r="H6" t="s">
        <v>1197</v>
      </c>
      <c r="I6" s="3" t="str">
        <f t="shared" si="0"/>
        <v>not eligible</v>
      </c>
      <c r="J6" t="str">
        <f t="shared" si="1"/>
        <v>N/A</v>
      </c>
      <c r="K6" s="3" t="str">
        <f t="shared" si="2"/>
        <v>N/A</v>
      </c>
      <c r="L6" s="3" t="str">
        <f t="shared" si="3"/>
        <v>N/A</v>
      </c>
      <c r="M6" s="3" t="str">
        <f t="shared" si="4"/>
        <v>N/A</v>
      </c>
      <c r="N6" s="3" t="str">
        <f t="shared" si="5"/>
        <v>N/A</v>
      </c>
      <c r="O6" s="3" t="str">
        <f t="shared" si="6"/>
        <v>not eligible</v>
      </c>
      <c r="P6" s="3" t="str">
        <f t="shared" si="7"/>
        <v>N/A</v>
      </c>
      <c r="Q6" s="3" t="str">
        <f t="shared" si="8"/>
        <v>N/A</v>
      </c>
      <c r="R6" s="3" t="str">
        <f t="shared" si="9"/>
        <v>N/A</v>
      </c>
      <c r="S6" s="3" t="str">
        <f t="shared" si="10"/>
        <v>N/A</v>
      </c>
      <c r="T6" s="3" t="str">
        <f t="shared" si="11"/>
        <v>N/A</v>
      </c>
      <c r="U6" s="3" t="str">
        <f t="shared" si="12"/>
        <v>N/A</v>
      </c>
      <c r="V6" s="3" t="str">
        <f t="shared" si="13"/>
        <v>N/A</v>
      </c>
      <c r="W6" s="3" t="str">
        <f t="shared" si="14"/>
        <v>N/A</v>
      </c>
      <c r="X6" s="3" t="str">
        <f t="shared" si="15"/>
        <v>N/A</v>
      </c>
      <c r="Y6" s="3" t="str">
        <f t="shared" si="16"/>
        <v>N/A</v>
      </c>
      <c r="Z6" s="3" t="str">
        <f t="shared" si="17"/>
        <v>N/A</v>
      </c>
      <c r="AA6" s="3" t="str">
        <f t="shared" si="18"/>
        <v>N/A</v>
      </c>
    </row>
    <row r="7" spans="1:27" x14ac:dyDescent="0.35">
      <c r="A7" t="s">
        <v>180</v>
      </c>
      <c r="B7" t="s">
        <v>350</v>
      </c>
      <c r="C7" t="s">
        <v>1066</v>
      </c>
      <c r="D7" t="s">
        <v>86</v>
      </c>
      <c r="E7" s="1">
        <v>1961</v>
      </c>
      <c r="F7" s="2" t="s">
        <v>1202</v>
      </c>
      <c r="G7" s="2">
        <v>5.0599999999999996</v>
      </c>
      <c r="H7" t="s">
        <v>1197</v>
      </c>
      <c r="I7" s="3">
        <f t="shared" si="0"/>
        <v>3431.75</v>
      </c>
      <c r="J7" t="str">
        <f t="shared" si="1"/>
        <v>N/A</v>
      </c>
      <c r="K7" s="3" t="str">
        <f t="shared" si="2"/>
        <v>N/A</v>
      </c>
      <c r="L7" s="3" t="str">
        <f t="shared" si="3"/>
        <v>N/A</v>
      </c>
      <c r="M7" s="3" t="str">
        <f t="shared" si="4"/>
        <v>N/A</v>
      </c>
      <c r="N7" s="3" t="str">
        <f t="shared" si="5"/>
        <v>N/A</v>
      </c>
      <c r="O7" s="3">
        <f t="shared" si="6"/>
        <v>3431.75</v>
      </c>
      <c r="P7" s="3" t="str">
        <f t="shared" si="7"/>
        <v>N/A</v>
      </c>
      <c r="Q7" s="3" t="str">
        <f t="shared" si="8"/>
        <v>N/A</v>
      </c>
      <c r="R7" s="3" t="str">
        <f t="shared" si="9"/>
        <v>N/A</v>
      </c>
      <c r="S7" s="3" t="str">
        <f t="shared" si="10"/>
        <v>N/A</v>
      </c>
      <c r="T7" s="3" t="str">
        <f t="shared" si="11"/>
        <v>N/A</v>
      </c>
      <c r="U7" s="3" t="str">
        <f t="shared" si="12"/>
        <v>N/A</v>
      </c>
      <c r="V7" s="3" t="str">
        <f t="shared" si="13"/>
        <v>N/A</v>
      </c>
      <c r="W7" s="3" t="str">
        <f t="shared" si="14"/>
        <v>N/A</v>
      </c>
      <c r="X7" s="3" t="str">
        <f t="shared" si="15"/>
        <v>N/A</v>
      </c>
      <c r="Y7" s="3" t="str">
        <f t="shared" si="16"/>
        <v>N/A</v>
      </c>
      <c r="Z7" s="3" t="str">
        <f t="shared" si="17"/>
        <v>N/A</v>
      </c>
      <c r="AA7" s="3" t="str">
        <f t="shared" si="18"/>
        <v>N/A</v>
      </c>
    </row>
    <row r="8" spans="1:27" x14ac:dyDescent="0.35">
      <c r="A8" t="s">
        <v>180</v>
      </c>
      <c r="B8" t="s">
        <v>202</v>
      </c>
      <c r="C8" t="s">
        <v>809</v>
      </c>
      <c r="D8" t="s">
        <v>86</v>
      </c>
      <c r="E8">
        <v>829</v>
      </c>
      <c r="F8" s="2" t="s">
        <v>1203</v>
      </c>
      <c r="G8" s="2">
        <v>1.89</v>
      </c>
      <c r="H8" t="s">
        <v>1197</v>
      </c>
      <c r="I8" s="3" t="str">
        <f t="shared" si="0"/>
        <v>not eligible</v>
      </c>
      <c r="J8" t="str">
        <f t="shared" si="1"/>
        <v>N/A</v>
      </c>
      <c r="K8" s="3" t="str">
        <f t="shared" si="2"/>
        <v>N/A</v>
      </c>
      <c r="L8" s="3" t="str">
        <f t="shared" si="3"/>
        <v>N/A</v>
      </c>
      <c r="M8" s="3" t="str">
        <f t="shared" si="4"/>
        <v>N/A</v>
      </c>
      <c r="N8" s="3" t="str">
        <f t="shared" si="5"/>
        <v>N/A</v>
      </c>
      <c r="O8" s="3" t="str">
        <f t="shared" si="6"/>
        <v>not eligible</v>
      </c>
      <c r="P8" s="3" t="str">
        <f t="shared" si="7"/>
        <v>N/A</v>
      </c>
      <c r="Q8" s="3" t="str">
        <f t="shared" si="8"/>
        <v>N/A</v>
      </c>
      <c r="R8" s="3" t="str">
        <f t="shared" si="9"/>
        <v>N/A</v>
      </c>
      <c r="S8" s="3" t="str">
        <f t="shared" si="10"/>
        <v>N/A</v>
      </c>
      <c r="T8" s="3" t="str">
        <f t="shared" si="11"/>
        <v>N/A</v>
      </c>
      <c r="U8" s="3" t="str">
        <f t="shared" si="12"/>
        <v>N/A</v>
      </c>
      <c r="V8" s="3" t="str">
        <f t="shared" si="13"/>
        <v>N/A</v>
      </c>
      <c r="W8" s="3" t="str">
        <f t="shared" si="14"/>
        <v>N/A</v>
      </c>
      <c r="X8" s="3" t="str">
        <f t="shared" si="15"/>
        <v>N/A</v>
      </c>
      <c r="Y8" s="3" t="str">
        <f t="shared" si="16"/>
        <v>N/A</v>
      </c>
      <c r="Z8" s="3" t="str">
        <f t="shared" si="17"/>
        <v>N/A</v>
      </c>
      <c r="AA8" s="3" t="str">
        <f t="shared" si="18"/>
        <v>N/A</v>
      </c>
    </row>
    <row r="9" spans="1:27" x14ac:dyDescent="0.35">
      <c r="A9" t="s">
        <v>180</v>
      </c>
      <c r="B9" t="s">
        <v>204</v>
      </c>
      <c r="C9" t="s">
        <v>1130</v>
      </c>
      <c r="D9" t="s">
        <v>86</v>
      </c>
      <c r="E9" s="1">
        <v>1011</v>
      </c>
      <c r="F9" s="2" t="s">
        <v>1204</v>
      </c>
      <c r="G9" s="2">
        <v>2.88</v>
      </c>
      <c r="H9" t="s">
        <v>1197</v>
      </c>
      <c r="I9" s="3" t="str">
        <f t="shared" si="0"/>
        <v>not eligible</v>
      </c>
      <c r="J9" t="str">
        <f t="shared" si="1"/>
        <v>N/A</v>
      </c>
      <c r="K9" s="3" t="str">
        <f t="shared" si="2"/>
        <v>N/A</v>
      </c>
      <c r="L9" s="3" t="str">
        <f t="shared" si="3"/>
        <v>N/A</v>
      </c>
      <c r="M9" s="3" t="str">
        <f t="shared" si="4"/>
        <v>N/A</v>
      </c>
      <c r="N9" s="3" t="str">
        <f t="shared" si="5"/>
        <v>N/A</v>
      </c>
      <c r="O9" s="3" t="str">
        <f t="shared" si="6"/>
        <v>not eligible</v>
      </c>
      <c r="P9" s="3" t="str">
        <f t="shared" si="7"/>
        <v>N/A</v>
      </c>
      <c r="Q9" s="3" t="str">
        <f t="shared" si="8"/>
        <v>N/A</v>
      </c>
      <c r="R9" s="3" t="str">
        <f t="shared" si="9"/>
        <v>N/A</v>
      </c>
      <c r="S9" s="3" t="str">
        <f t="shared" si="10"/>
        <v>N/A</v>
      </c>
      <c r="T9" s="3" t="str">
        <f t="shared" si="11"/>
        <v>N/A</v>
      </c>
      <c r="U9" s="3" t="str">
        <f t="shared" si="12"/>
        <v>N/A</v>
      </c>
      <c r="V9" s="3" t="str">
        <f t="shared" si="13"/>
        <v>N/A</v>
      </c>
      <c r="W9" s="3" t="str">
        <f t="shared" si="14"/>
        <v>N/A</v>
      </c>
      <c r="X9" s="3" t="str">
        <f t="shared" si="15"/>
        <v>N/A</v>
      </c>
      <c r="Y9" s="3" t="str">
        <f t="shared" si="16"/>
        <v>N/A</v>
      </c>
      <c r="Z9" s="3" t="str">
        <f t="shared" si="17"/>
        <v>N/A</v>
      </c>
      <c r="AA9" s="3" t="str">
        <f t="shared" si="18"/>
        <v>N/A</v>
      </c>
    </row>
    <row r="10" spans="1:27" x14ac:dyDescent="0.35">
      <c r="A10" t="s">
        <v>180</v>
      </c>
      <c r="B10" t="s">
        <v>380</v>
      </c>
      <c r="C10" t="s">
        <v>825</v>
      </c>
      <c r="D10" t="s">
        <v>86</v>
      </c>
      <c r="E10" s="1">
        <v>1581</v>
      </c>
      <c r="F10" s="2" t="s">
        <v>1205</v>
      </c>
      <c r="G10" s="2">
        <v>4.0999999999999996</v>
      </c>
      <c r="H10" t="s">
        <v>1197</v>
      </c>
      <c r="I10" s="3">
        <f t="shared" si="0"/>
        <v>2766.75</v>
      </c>
      <c r="J10" t="str">
        <f t="shared" si="1"/>
        <v>N/A</v>
      </c>
      <c r="K10" s="3" t="str">
        <f t="shared" si="2"/>
        <v>N/A</v>
      </c>
      <c r="L10" s="3" t="str">
        <f t="shared" si="3"/>
        <v>N/A</v>
      </c>
      <c r="M10" s="3" t="str">
        <f t="shared" si="4"/>
        <v>N/A</v>
      </c>
      <c r="N10" s="3" t="str">
        <f t="shared" si="5"/>
        <v>N/A</v>
      </c>
      <c r="O10" s="3">
        <f t="shared" si="6"/>
        <v>2766.75</v>
      </c>
      <c r="P10" s="3" t="str">
        <f t="shared" si="7"/>
        <v>N/A</v>
      </c>
      <c r="Q10" s="3" t="str">
        <f t="shared" si="8"/>
        <v>N/A</v>
      </c>
      <c r="R10" s="3" t="str">
        <f t="shared" si="9"/>
        <v>N/A</v>
      </c>
      <c r="S10" s="3" t="str">
        <f t="shared" si="10"/>
        <v>N/A</v>
      </c>
      <c r="T10" s="3" t="str">
        <f t="shared" si="11"/>
        <v>N/A</v>
      </c>
      <c r="U10" s="3" t="str">
        <f t="shared" si="12"/>
        <v>N/A</v>
      </c>
      <c r="V10" s="3" t="str">
        <f t="shared" si="13"/>
        <v>N/A</v>
      </c>
      <c r="W10" s="3" t="str">
        <f t="shared" si="14"/>
        <v>N/A</v>
      </c>
      <c r="X10" s="3" t="str">
        <f t="shared" si="15"/>
        <v>N/A</v>
      </c>
      <c r="Y10" s="3" t="str">
        <f t="shared" si="16"/>
        <v>N/A</v>
      </c>
      <c r="Z10" s="3" t="str">
        <f t="shared" si="17"/>
        <v>N/A</v>
      </c>
      <c r="AA10" s="3" t="str">
        <f t="shared" si="18"/>
        <v>N/A</v>
      </c>
    </row>
    <row r="11" spans="1:27" x14ac:dyDescent="0.35">
      <c r="A11" t="s">
        <v>180</v>
      </c>
      <c r="B11" t="s">
        <v>263</v>
      </c>
      <c r="C11" t="s">
        <v>264</v>
      </c>
      <c r="D11" t="s">
        <v>86</v>
      </c>
      <c r="E11" s="1">
        <v>1000</v>
      </c>
      <c r="F11" s="2" t="s">
        <v>1206</v>
      </c>
      <c r="G11" s="2">
        <v>2.65</v>
      </c>
      <c r="H11" t="s">
        <v>1197</v>
      </c>
      <c r="I11" s="3" t="str">
        <f t="shared" si="0"/>
        <v>not eligible</v>
      </c>
      <c r="J11" t="str">
        <f t="shared" si="1"/>
        <v>N/A</v>
      </c>
      <c r="K11" s="3" t="str">
        <f t="shared" si="2"/>
        <v>N/A</v>
      </c>
      <c r="L11" s="3" t="str">
        <f t="shared" si="3"/>
        <v>N/A</v>
      </c>
      <c r="M11" s="3" t="str">
        <f t="shared" si="4"/>
        <v>N/A</v>
      </c>
      <c r="N11" s="3" t="str">
        <f t="shared" si="5"/>
        <v>N/A</v>
      </c>
      <c r="O11" s="3" t="str">
        <f t="shared" si="6"/>
        <v>not eligible</v>
      </c>
      <c r="P11" s="3" t="str">
        <f t="shared" si="7"/>
        <v>N/A</v>
      </c>
      <c r="Q11" s="3" t="str">
        <f t="shared" si="8"/>
        <v>N/A</v>
      </c>
      <c r="R11" s="3" t="str">
        <f t="shared" si="9"/>
        <v>N/A</v>
      </c>
      <c r="S11" s="3" t="str">
        <f t="shared" si="10"/>
        <v>N/A</v>
      </c>
      <c r="T11" s="3" t="str">
        <f t="shared" si="11"/>
        <v>N/A</v>
      </c>
      <c r="U11" s="3" t="str">
        <f t="shared" si="12"/>
        <v>N/A</v>
      </c>
      <c r="V11" s="3" t="str">
        <f t="shared" si="13"/>
        <v>N/A</v>
      </c>
      <c r="W11" s="3" t="str">
        <f t="shared" si="14"/>
        <v>N/A</v>
      </c>
      <c r="X11" s="3" t="str">
        <f t="shared" si="15"/>
        <v>N/A</v>
      </c>
      <c r="Y11" s="3" t="str">
        <f t="shared" si="16"/>
        <v>N/A</v>
      </c>
      <c r="Z11" s="3" t="str">
        <f t="shared" si="17"/>
        <v>N/A</v>
      </c>
      <c r="AA11" s="3" t="str">
        <f t="shared" si="18"/>
        <v>N/A</v>
      </c>
    </row>
    <row r="12" spans="1:27" x14ac:dyDescent="0.35">
      <c r="A12" t="s">
        <v>180</v>
      </c>
      <c r="B12" t="s">
        <v>259</v>
      </c>
      <c r="C12" t="s">
        <v>482</v>
      </c>
      <c r="D12" t="s">
        <v>86</v>
      </c>
      <c r="E12" s="1">
        <v>1153</v>
      </c>
      <c r="F12" s="2" t="s">
        <v>1207</v>
      </c>
      <c r="G12" s="2">
        <v>3.02</v>
      </c>
      <c r="H12" t="s">
        <v>1197</v>
      </c>
      <c r="I12" s="3" t="str">
        <f t="shared" si="0"/>
        <v>not eligible</v>
      </c>
      <c r="J12" t="str">
        <f t="shared" si="1"/>
        <v>N/A</v>
      </c>
      <c r="K12" s="3" t="str">
        <f t="shared" si="2"/>
        <v>N/A</v>
      </c>
      <c r="L12" s="3" t="str">
        <f t="shared" si="3"/>
        <v>N/A</v>
      </c>
      <c r="M12" s="3" t="str">
        <f t="shared" si="4"/>
        <v>N/A</v>
      </c>
      <c r="N12" s="3" t="str">
        <f t="shared" si="5"/>
        <v>N/A</v>
      </c>
      <c r="O12" s="3" t="str">
        <f t="shared" si="6"/>
        <v>not eligible</v>
      </c>
      <c r="P12" s="3" t="str">
        <f t="shared" si="7"/>
        <v>N/A</v>
      </c>
      <c r="Q12" s="3" t="str">
        <f t="shared" si="8"/>
        <v>N/A</v>
      </c>
      <c r="R12" s="3" t="str">
        <f t="shared" si="9"/>
        <v>N/A</v>
      </c>
      <c r="S12" s="3" t="str">
        <f t="shared" si="10"/>
        <v>N/A</v>
      </c>
      <c r="T12" s="3" t="str">
        <f t="shared" si="11"/>
        <v>N/A</v>
      </c>
      <c r="U12" s="3" t="str">
        <f t="shared" si="12"/>
        <v>N/A</v>
      </c>
      <c r="V12" s="3" t="str">
        <f t="shared" si="13"/>
        <v>N/A</v>
      </c>
      <c r="W12" s="3" t="str">
        <f t="shared" si="14"/>
        <v>N/A</v>
      </c>
      <c r="X12" s="3" t="str">
        <f t="shared" si="15"/>
        <v>N/A</v>
      </c>
      <c r="Y12" s="3" t="str">
        <f t="shared" si="16"/>
        <v>N/A</v>
      </c>
      <c r="Z12" s="3" t="str">
        <f t="shared" si="17"/>
        <v>N/A</v>
      </c>
      <c r="AA12" s="3" t="str">
        <f t="shared" si="18"/>
        <v>N/A</v>
      </c>
    </row>
    <row r="13" spans="1:27" x14ac:dyDescent="0.35">
      <c r="A13" t="s">
        <v>180</v>
      </c>
      <c r="B13" t="s">
        <v>394</v>
      </c>
      <c r="C13" t="s">
        <v>395</v>
      </c>
      <c r="D13" t="s">
        <v>86</v>
      </c>
      <c r="E13" s="1">
        <v>1863</v>
      </c>
      <c r="F13" s="2" t="s">
        <v>1208</v>
      </c>
      <c r="G13" s="2">
        <v>4.9400000000000004</v>
      </c>
      <c r="H13" t="s">
        <v>1197</v>
      </c>
      <c r="I13" s="3">
        <f t="shared" si="0"/>
        <v>3260.25</v>
      </c>
      <c r="J13" t="str">
        <f t="shared" si="1"/>
        <v>N/A</v>
      </c>
      <c r="K13" s="3" t="str">
        <f t="shared" si="2"/>
        <v>N/A</v>
      </c>
      <c r="L13" s="3" t="str">
        <f t="shared" si="3"/>
        <v>N/A</v>
      </c>
      <c r="M13" s="3" t="str">
        <f t="shared" si="4"/>
        <v>N/A</v>
      </c>
      <c r="N13" s="3" t="str">
        <f t="shared" si="5"/>
        <v>N/A</v>
      </c>
      <c r="O13" s="3">
        <f t="shared" si="6"/>
        <v>3260.25</v>
      </c>
      <c r="P13" s="3" t="str">
        <f t="shared" si="7"/>
        <v>N/A</v>
      </c>
      <c r="Q13" s="3" t="str">
        <f t="shared" si="8"/>
        <v>N/A</v>
      </c>
      <c r="R13" s="3" t="str">
        <f t="shared" si="9"/>
        <v>N/A</v>
      </c>
      <c r="S13" s="3" t="str">
        <f t="shared" si="10"/>
        <v>N/A</v>
      </c>
      <c r="T13" s="3" t="str">
        <f t="shared" si="11"/>
        <v>N/A</v>
      </c>
      <c r="U13" s="3" t="str">
        <f t="shared" si="12"/>
        <v>N/A</v>
      </c>
      <c r="V13" s="3" t="str">
        <f t="shared" si="13"/>
        <v>N/A</v>
      </c>
      <c r="W13" s="3" t="str">
        <f t="shared" si="14"/>
        <v>N/A</v>
      </c>
      <c r="X13" s="3" t="str">
        <f t="shared" si="15"/>
        <v>N/A</v>
      </c>
      <c r="Y13" s="3" t="str">
        <f t="shared" si="16"/>
        <v>N/A</v>
      </c>
      <c r="Z13" s="3" t="str">
        <f t="shared" si="17"/>
        <v>N/A</v>
      </c>
      <c r="AA13" s="3" t="str">
        <f t="shared" si="18"/>
        <v>N/A</v>
      </c>
    </row>
    <row r="14" spans="1:27" x14ac:dyDescent="0.35">
      <c r="A14" t="s">
        <v>180</v>
      </c>
      <c r="B14" t="s">
        <v>574</v>
      </c>
      <c r="C14" t="s">
        <v>1059</v>
      </c>
      <c r="D14" t="s">
        <v>86</v>
      </c>
      <c r="E14" s="1">
        <v>3177</v>
      </c>
      <c r="F14" s="2" t="s">
        <v>1209</v>
      </c>
      <c r="G14" s="2">
        <v>7.6</v>
      </c>
      <c r="H14" t="s">
        <v>1197</v>
      </c>
      <c r="I14" s="3">
        <f t="shared" si="0"/>
        <v>5559.75</v>
      </c>
      <c r="J14" t="str">
        <f t="shared" si="1"/>
        <v>N/A</v>
      </c>
      <c r="K14" s="3" t="str">
        <f t="shared" si="2"/>
        <v>N/A</v>
      </c>
      <c r="L14" s="3" t="str">
        <f t="shared" si="3"/>
        <v>N/A</v>
      </c>
      <c r="M14" s="3" t="str">
        <f t="shared" si="4"/>
        <v>N/A</v>
      </c>
      <c r="N14" s="3" t="str">
        <f t="shared" si="5"/>
        <v>N/A</v>
      </c>
      <c r="O14" s="3">
        <f t="shared" si="6"/>
        <v>5559.75</v>
      </c>
      <c r="P14" s="3" t="str">
        <f t="shared" si="7"/>
        <v>N/A</v>
      </c>
      <c r="Q14" s="3" t="str">
        <f t="shared" si="8"/>
        <v>N/A</v>
      </c>
      <c r="R14" s="3" t="str">
        <f t="shared" si="9"/>
        <v>N/A</v>
      </c>
      <c r="S14" s="3" t="str">
        <f t="shared" si="10"/>
        <v>N/A</v>
      </c>
      <c r="T14" s="3" t="str">
        <f t="shared" si="11"/>
        <v>N/A</v>
      </c>
      <c r="U14" s="3" t="str">
        <f t="shared" si="12"/>
        <v>N/A</v>
      </c>
      <c r="V14" s="3" t="str">
        <f t="shared" si="13"/>
        <v>N/A</v>
      </c>
      <c r="W14" s="3" t="str">
        <f t="shared" si="14"/>
        <v>N/A</v>
      </c>
      <c r="X14" s="3" t="str">
        <f t="shared" si="15"/>
        <v>N/A</v>
      </c>
      <c r="Y14" s="3" t="str">
        <f t="shared" si="16"/>
        <v>N/A</v>
      </c>
      <c r="Z14" s="3" t="str">
        <f t="shared" si="17"/>
        <v>N/A</v>
      </c>
      <c r="AA14" s="3" t="str">
        <f t="shared" si="18"/>
        <v>N/A</v>
      </c>
    </row>
    <row r="15" spans="1:27" x14ac:dyDescent="0.35">
      <c r="A15" t="s">
        <v>180</v>
      </c>
      <c r="B15" t="s">
        <v>469</v>
      </c>
      <c r="C15" t="s">
        <v>896</v>
      </c>
      <c r="D15" t="s">
        <v>86</v>
      </c>
      <c r="E15" s="1">
        <v>1142</v>
      </c>
      <c r="F15" s="2" t="s">
        <v>1210</v>
      </c>
      <c r="G15" s="2">
        <v>3.11</v>
      </c>
      <c r="H15" t="s">
        <v>1197</v>
      </c>
      <c r="I15" s="3" t="str">
        <f t="shared" si="0"/>
        <v>not eligible</v>
      </c>
      <c r="J15" t="str">
        <f t="shared" si="1"/>
        <v>N/A</v>
      </c>
      <c r="K15" s="3" t="str">
        <f t="shared" si="2"/>
        <v>N/A</v>
      </c>
      <c r="L15" s="3" t="str">
        <f t="shared" si="3"/>
        <v>N/A</v>
      </c>
      <c r="M15" s="3" t="str">
        <f t="shared" si="4"/>
        <v>N/A</v>
      </c>
      <c r="N15" s="3" t="str">
        <f t="shared" si="5"/>
        <v>N/A</v>
      </c>
      <c r="O15" s="3" t="str">
        <f t="shared" si="6"/>
        <v>not eligible</v>
      </c>
      <c r="P15" s="3" t="str">
        <f t="shared" si="7"/>
        <v>N/A</v>
      </c>
      <c r="Q15" s="3" t="str">
        <f t="shared" si="8"/>
        <v>N/A</v>
      </c>
      <c r="R15" s="3" t="str">
        <f t="shared" si="9"/>
        <v>N/A</v>
      </c>
      <c r="S15" s="3" t="str">
        <f t="shared" si="10"/>
        <v>N/A</v>
      </c>
      <c r="T15" s="3" t="str">
        <f t="shared" si="11"/>
        <v>N/A</v>
      </c>
      <c r="U15" s="3" t="str">
        <f t="shared" si="12"/>
        <v>N/A</v>
      </c>
      <c r="V15" s="3" t="str">
        <f t="shared" si="13"/>
        <v>N/A</v>
      </c>
      <c r="W15" s="3" t="str">
        <f t="shared" si="14"/>
        <v>N/A</v>
      </c>
      <c r="X15" s="3" t="str">
        <f t="shared" si="15"/>
        <v>N/A</v>
      </c>
      <c r="Y15" s="3" t="str">
        <f t="shared" si="16"/>
        <v>N/A</v>
      </c>
      <c r="Z15" s="3" t="str">
        <f t="shared" si="17"/>
        <v>N/A</v>
      </c>
      <c r="AA15" s="3" t="str">
        <f t="shared" si="18"/>
        <v>N/A</v>
      </c>
    </row>
    <row r="16" spans="1:27" x14ac:dyDescent="0.35">
      <c r="A16" t="s">
        <v>180</v>
      </c>
      <c r="B16" t="s">
        <v>397</v>
      </c>
      <c r="C16" t="s">
        <v>634</v>
      </c>
      <c r="D16" t="s">
        <v>86</v>
      </c>
      <c r="E16" s="1">
        <v>1173</v>
      </c>
      <c r="F16" s="2" t="s">
        <v>1211</v>
      </c>
      <c r="G16" s="2">
        <v>2.84</v>
      </c>
      <c r="H16" t="s">
        <v>1197</v>
      </c>
      <c r="I16" s="3" t="str">
        <f t="shared" si="0"/>
        <v>not eligible</v>
      </c>
      <c r="J16" t="str">
        <f t="shared" si="1"/>
        <v>N/A</v>
      </c>
      <c r="K16" s="3" t="str">
        <f t="shared" si="2"/>
        <v>N/A</v>
      </c>
      <c r="L16" s="3" t="str">
        <f t="shared" si="3"/>
        <v>N/A</v>
      </c>
      <c r="M16" s="3" t="str">
        <f t="shared" si="4"/>
        <v>N/A</v>
      </c>
      <c r="N16" s="3" t="str">
        <f t="shared" si="5"/>
        <v>N/A</v>
      </c>
      <c r="O16" s="3" t="str">
        <f t="shared" si="6"/>
        <v>not eligible</v>
      </c>
      <c r="P16" s="3" t="str">
        <f t="shared" si="7"/>
        <v>N/A</v>
      </c>
      <c r="Q16" s="3" t="str">
        <f t="shared" si="8"/>
        <v>N/A</v>
      </c>
      <c r="R16" s="3" t="str">
        <f t="shared" si="9"/>
        <v>N/A</v>
      </c>
      <c r="S16" s="3" t="str">
        <f t="shared" si="10"/>
        <v>N/A</v>
      </c>
      <c r="T16" s="3" t="str">
        <f t="shared" si="11"/>
        <v>N/A</v>
      </c>
      <c r="U16" s="3" t="str">
        <f t="shared" si="12"/>
        <v>N/A</v>
      </c>
      <c r="V16" s="3" t="str">
        <f t="shared" si="13"/>
        <v>N/A</v>
      </c>
      <c r="W16" s="3" t="str">
        <f t="shared" si="14"/>
        <v>N/A</v>
      </c>
      <c r="X16" s="3" t="str">
        <f t="shared" si="15"/>
        <v>N/A</v>
      </c>
      <c r="Y16" s="3" t="str">
        <f t="shared" si="16"/>
        <v>N/A</v>
      </c>
      <c r="Z16" s="3" t="str">
        <f t="shared" si="17"/>
        <v>N/A</v>
      </c>
      <c r="AA16" s="3" t="str">
        <f t="shared" si="18"/>
        <v>N/A</v>
      </c>
    </row>
    <row r="17" spans="1:27" x14ac:dyDescent="0.35">
      <c r="A17" t="s">
        <v>180</v>
      </c>
      <c r="B17" t="s">
        <v>329</v>
      </c>
      <c r="C17" t="s">
        <v>690</v>
      </c>
      <c r="D17" t="s">
        <v>86</v>
      </c>
      <c r="E17" s="1">
        <v>2880</v>
      </c>
      <c r="F17" s="2" t="s">
        <v>1212</v>
      </c>
      <c r="G17" s="2">
        <v>6.55</v>
      </c>
      <c r="H17" t="s">
        <v>1197</v>
      </c>
      <c r="I17" s="3">
        <f t="shared" si="0"/>
        <v>5040</v>
      </c>
      <c r="J17" t="str">
        <f t="shared" si="1"/>
        <v>N/A</v>
      </c>
      <c r="K17" s="3" t="str">
        <f t="shared" si="2"/>
        <v>N/A</v>
      </c>
      <c r="L17" s="3" t="str">
        <f t="shared" si="3"/>
        <v>N/A</v>
      </c>
      <c r="M17" s="3" t="str">
        <f t="shared" si="4"/>
        <v>N/A</v>
      </c>
      <c r="N17" s="3" t="str">
        <f t="shared" si="5"/>
        <v>N/A</v>
      </c>
      <c r="O17" s="3">
        <f t="shared" si="6"/>
        <v>5040</v>
      </c>
      <c r="P17" s="3" t="str">
        <f t="shared" si="7"/>
        <v>N/A</v>
      </c>
      <c r="Q17" s="3" t="str">
        <f t="shared" si="8"/>
        <v>N/A</v>
      </c>
      <c r="R17" s="3" t="str">
        <f t="shared" si="9"/>
        <v>N/A</v>
      </c>
      <c r="S17" s="3" t="str">
        <f t="shared" si="10"/>
        <v>N/A</v>
      </c>
      <c r="T17" s="3" t="str">
        <f t="shared" si="11"/>
        <v>N/A</v>
      </c>
      <c r="U17" s="3" t="str">
        <f t="shared" si="12"/>
        <v>N/A</v>
      </c>
      <c r="V17" s="3" t="str">
        <f t="shared" si="13"/>
        <v>N/A</v>
      </c>
      <c r="W17" s="3" t="str">
        <f t="shared" si="14"/>
        <v>N/A</v>
      </c>
      <c r="X17" s="3" t="str">
        <f t="shared" si="15"/>
        <v>N/A</v>
      </c>
      <c r="Y17" s="3" t="str">
        <f t="shared" si="16"/>
        <v>N/A</v>
      </c>
      <c r="Z17" s="3" t="str">
        <f t="shared" si="17"/>
        <v>N/A</v>
      </c>
      <c r="AA17" s="3" t="str">
        <f t="shared" si="18"/>
        <v>N/A</v>
      </c>
    </row>
    <row r="18" spans="1:27" x14ac:dyDescent="0.35">
      <c r="A18" t="s">
        <v>180</v>
      </c>
      <c r="B18" t="s">
        <v>283</v>
      </c>
      <c r="C18" t="s">
        <v>1145</v>
      </c>
      <c r="D18" t="s">
        <v>86</v>
      </c>
      <c r="E18">
        <v>885</v>
      </c>
      <c r="F18" s="2" t="s">
        <v>1213</v>
      </c>
      <c r="G18" s="2">
        <v>2.25</v>
      </c>
      <c r="H18" t="s">
        <v>1197</v>
      </c>
      <c r="I18" s="3" t="str">
        <f t="shared" si="0"/>
        <v>not eligible</v>
      </c>
      <c r="J18" t="str">
        <f t="shared" si="1"/>
        <v>N/A</v>
      </c>
      <c r="K18" s="3" t="str">
        <f t="shared" si="2"/>
        <v>N/A</v>
      </c>
      <c r="L18" s="3" t="str">
        <f t="shared" si="3"/>
        <v>N/A</v>
      </c>
      <c r="M18" s="3" t="str">
        <f t="shared" si="4"/>
        <v>N/A</v>
      </c>
      <c r="N18" s="3" t="str">
        <f t="shared" si="5"/>
        <v>N/A</v>
      </c>
      <c r="O18" s="3" t="str">
        <f t="shared" si="6"/>
        <v>not eligible</v>
      </c>
      <c r="P18" s="3" t="str">
        <f t="shared" si="7"/>
        <v>N/A</v>
      </c>
      <c r="Q18" s="3" t="str">
        <f t="shared" si="8"/>
        <v>N/A</v>
      </c>
      <c r="R18" s="3" t="str">
        <f t="shared" si="9"/>
        <v>N/A</v>
      </c>
      <c r="S18" s="3" t="str">
        <f t="shared" si="10"/>
        <v>N/A</v>
      </c>
      <c r="T18" s="3" t="str">
        <f t="shared" si="11"/>
        <v>N/A</v>
      </c>
      <c r="U18" s="3" t="str">
        <f t="shared" si="12"/>
        <v>N/A</v>
      </c>
      <c r="V18" s="3" t="str">
        <f t="shared" si="13"/>
        <v>N/A</v>
      </c>
      <c r="W18" s="3" t="str">
        <f t="shared" si="14"/>
        <v>N/A</v>
      </c>
      <c r="X18" s="3" t="str">
        <f t="shared" si="15"/>
        <v>N/A</v>
      </c>
      <c r="Y18" s="3" t="str">
        <f t="shared" si="16"/>
        <v>N/A</v>
      </c>
      <c r="Z18" s="3" t="str">
        <f t="shared" si="17"/>
        <v>N/A</v>
      </c>
      <c r="AA18" s="3" t="str">
        <f t="shared" si="18"/>
        <v>N/A</v>
      </c>
    </row>
    <row r="19" spans="1:27" x14ac:dyDescent="0.35">
      <c r="A19" t="s">
        <v>180</v>
      </c>
      <c r="B19" t="s">
        <v>425</v>
      </c>
      <c r="C19" t="s">
        <v>526</v>
      </c>
      <c r="D19" t="s">
        <v>86</v>
      </c>
      <c r="E19">
        <v>915</v>
      </c>
      <c r="F19" s="2" t="s">
        <v>1214</v>
      </c>
      <c r="G19" s="2">
        <v>2.36</v>
      </c>
      <c r="H19" t="s">
        <v>1197</v>
      </c>
      <c r="I19" s="3" t="str">
        <f t="shared" si="0"/>
        <v>not eligible</v>
      </c>
      <c r="J19" t="str">
        <f t="shared" si="1"/>
        <v>N/A</v>
      </c>
      <c r="K19" s="3" t="str">
        <f t="shared" si="2"/>
        <v>N/A</v>
      </c>
      <c r="L19" s="3" t="str">
        <f t="shared" si="3"/>
        <v>N/A</v>
      </c>
      <c r="M19" s="3" t="str">
        <f t="shared" si="4"/>
        <v>N/A</v>
      </c>
      <c r="N19" s="3" t="str">
        <f t="shared" si="5"/>
        <v>N/A</v>
      </c>
      <c r="O19" s="3" t="str">
        <f t="shared" si="6"/>
        <v>not eligible</v>
      </c>
      <c r="P19" s="3" t="str">
        <f t="shared" si="7"/>
        <v>N/A</v>
      </c>
      <c r="Q19" s="3" t="str">
        <f t="shared" si="8"/>
        <v>N/A</v>
      </c>
      <c r="R19" s="3" t="str">
        <f t="shared" si="9"/>
        <v>N/A</v>
      </c>
      <c r="S19" s="3" t="str">
        <f t="shared" si="10"/>
        <v>N/A</v>
      </c>
      <c r="T19" s="3" t="str">
        <f t="shared" si="11"/>
        <v>N/A</v>
      </c>
      <c r="U19" s="3" t="str">
        <f t="shared" si="12"/>
        <v>N/A</v>
      </c>
      <c r="V19" s="3" t="str">
        <f t="shared" si="13"/>
        <v>N/A</v>
      </c>
      <c r="W19" s="3" t="str">
        <f t="shared" si="14"/>
        <v>N/A</v>
      </c>
      <c r="X19" s="3" t="str">
        <f t="shared" si="15"/>
        <v>N/A</v>
      </c>
      <c r="Y19" s="3" t="str">
        <f t="shared" si="16"/>
        <v>N/A</v>
      </c>
      <c r="Z19" s="3" t="str">
        <f t="shared" si="17"/>
        <v>N/A</v>
      </c>
      <c r="AA19" s="3" t="str">
        <f t="shared" si="18"/>
        <v>N/A</v>
      </c>
    </row>
    <row r="20" spans="1:27" x14ac:dyDescent="0.35">
      <c r="A20" t="s">
        <v>180</v>
      </c>
      <c r="B20" t="s">
        <v>188</v>
      </c>
      <c r="C20" t="s">
        <v>640</v>
      </c>
      <c r="D20" t="s">
        <v>86</v>
      </c>
      <c r="E20" s="1">
        <v>1407</v>
      </c>
      <c r="F20" s="2" t="s">
        <v>1215</v>
      </c>
      <c r="G20" s="2">
        <v>3.69</v>
      </c>
      <c r="H20" t="s">
        <v>1197</v>
      </c>
      <c r="I20" s="3" t="str">
        <f t="shared" si="0"/>
        <v>not eligible</v>
      </c>
      <c r="J20" t="str">
        <f t="shared" si="1"/>
        <v>N/A</v>
      </c>
      <c r="K20" s="3" t="str">
        <f t="shared" si="2"/>
        <v>N/A</v>
      </c>
      <c r="L20" s="3" t="str">
        <f t="shared" si="3"/>
        <v>N/A</v>
      </c>
      <c r="M20" s="3" t="str">
        <f t="shared" si="4"/>
        <v>N/A</v>
      </c>
      <c r="N20" s="3" t="str">
        <f t="shared" si="5"/>
        <v>N/A</v>
      </c>
      <c r="O20" s="3" t="str">
        <f t="shared" si="6"/>
        <v>not eligible</v>
      </c>
      <c r="P20" s="3" t="str">
        <f t="shared" si="7"/>
        <v>N/A</v>
      </c>
      <c r="Q20" s="3" t="str">
        <f t="shared" si="8"/>
        <v>N/A</v>
      </c>
      <c r="R20" s="3" t="str">
        <f t="shared" si="9"/>
        <v>N/A</v>
      </c>
      <c r="S20" s="3" t="str">
        <f t="shared" si="10"/>
        <v>N/A</v>
      </c>
      <c r="T20" s="3" t="str">
        <f t="shared" si="11"/>
        <v>N/A</v>
      </c>
      <c r="U20" s="3" t="str">
        <f t="shared" si="12"/>
        <v>N/A</v>
      </c>
      <c r="V20" s="3" t="str">
        <f t="shared" si="13"/>
        <v>N/A</v>
      </c>
      <c r="W20" s="3" t="str">
        <f t="shared" si="14"/>
        <v>N/A</v>
      </c>
      <c r="X20" s="3" t="str">
        <f t="shared" si="15"/>
        <v>N/A</v>
      </c>
      <c r="Y20" s="3" t="str">
        <f t="shared" si="16"/>
        <v>N/A</v>
      </c>
      <c r="Z20" s="3" t="str">
        <f t="shared" si="17"/>
        <v>N/A</v>
      </c>
      <c r="AA20" s="3" t="str">
        <f t="shared" si="18"/>
        <v>N/A</v>
      </c>
    </row>
    <row r="21" spans="1:27" x14ac:dyDescent="0.35">
      <c r="A21" t="s">
        <v>180</v>
      </c>
      <c r="B21" t="s">
        <v>451</v>
      </c>
      <c r="C21" t="s">
        <v>452</v>
      </c>
      <c r="D21" t="s">
        <v>86</v>
      </c>
      <c r="E21" s="1">
        <v>3180</v>
      </c>
      <c r="F21" s="2" t="s">
        <v>1216</v>
      </c>
      <c r="G21" s="2">
        <v>7.54</v>
      </c>
      <c r="H21" t="s">
        <v>1197</v>
      </c>
      <c r="I21" s="3">
        <f t="shared" si="0"/>
        <v>5565</v>
      </c>
      <c r="J21" t="str">
        <f t="shared" si="1"/>
        <v>N/A</v>
      </c>
      <c r="K21" s="3" t="str">
        <f t="shared" si="2"/>
        <v>N/A</v>
      </c>
      <c r="L21" s="3" t="str">
        <f t="shared" si="3"/>
        <v>N/A</v>
      </c>
      <c r="M21" s="3" t="str">
        <f t="shared" si="4"/>
        <v>N/A</v>
      </c>
      <c r="N21" s="3" t="str">
        <f t="shared" si="5"/>
        <v>N/A</v>
      </c>
      <c r="O21" s="3">
        <f t="shared" si="6"/>
        <v>5565</v>
      </c>
      <c r="P21" s="3" t="str">
        <f t="shared" si="7"/>
        <v>N/A</v>
      </c>
      <c r="Q21" s="3" t="str">
        <f t="shared" si="8"/>
        <v>N/A</v>
      </c>
      <c r="R21" s="3" t="str">
        <f t="shared" si="9"/>
        <v>N/A</v>
      </c>
      <c r="S21" s="3" t="str">
        <f t="shared" si="10"/>
        <v>N/A</v>
      </c>
      <c r="T21" s="3" t="str">
        <f t="shared" si="11"/>
        <v>N/A</v>
      </c>
      <c r="U21" s="3" t="str">
        <f t="shared" si="12"/>
        <v>N/A</v>
      </c>
      <c r="V21" s="3" t="str">
        <f t="shared" si="13"/>
        <v>N/A</v>
      </c>
      <c r="W21" s="3" t="str">
        <f t="shared" si="14"/>
        <v>N/A</v>
      </c>
      <c r="X21" s="3" t="str">
        <f t="shared" si="15"/>
        <v>N/A</v>
      </c>
      <c r="Y21" s="3" t="str">
        <f t="shared" si="16"/>
        <v>N/A</v>
      </c>
      <c r="Z21" s="3" t="str">
        <f t="shared" si="17"/>
        <v>N/A</v>
      </c>
      <c r="AA21" s="3" t="str">
        <f t="shared" si="18"/>
        <v>N/A</v>
      </c>
    </row>
    <row r="22" spans="1:27" x14ac:dyDescent="0.35">
      <c r="A22" t="s">
        <v>180</v>
      </c>
      <c r="B22" t="s">
        <v>232</v>
      </c>
      <c r="C22" t="s">
        <v>233</v>
      </c>
      <c r="D22" t="s">
        <v>86</v>
      </c>
      <c r="E22" s="1">
        <v>2740</v>
      </c>
      <c r="F22" s="2" t="s">
        <v>1217</v>
      </c>
      <c r="G22" s="2">
        <v>6.92</v>
      </c>
      <c r="H22" t="s">
        <v>1197</v>
      </c>
      <c r="I22" s="3">
        <f t="shared" si="0"/>
        <v>4795</v>
      </c>
      <c r="J22" t="str">
        <f t="shared" si="1"/>
        <v>N/A</v>
      </c>
      <c r="K22" s="3" t="str">
        <f t="shared" si="2"/>
        <v>N/A</v>
      </c>
      <c r="L22" s="3" t="str">
        <f t="shared" si="3"/>
        <v>N/A</v>
      </c>
      <c r="M22" s="3" t="str">
        <f t="shared" si="4"/>
        <v>N/A</v>
      </c>
      <c r="N22" s="3" t="str">
        <f t="shared" si="5"/>
        <v>N/A</v>
      </c>
      <c r="O22" s="3">
        <f t="shared" si="6"/>
        <v>4795</v>
      </c>
      <c r="P22" s="3" t="str">
        <f t="shared" si="7"/>
        <v>N/A</v>
      </c>
      <c r="Q22" s="3" t="str">
        <f t="shared" si="8"/>
        <v>N/A</v>
      </c>
      <c r="R22" s="3" t="str">
        <f t="shared" si="9"/>
        <v>N/A</v>
      </c>
      <c r="S22" s="3" t="str">
        <f t="shared" si="10"/>
        <v>N/A</v>
      </c>
      <c r="T22" s="3" t="str">
        <f t="shared" si="11"/>
        <v>N/A</v>
      </c>
      <c r="U22" s="3" t="str">
        <f t="shared" si="12"/>
        <v>N/A</v>
      </c>
      <c r="V22" s="3" t="str">
        <f t="shared" si="13"/>
        <v>N/A</v>
      </c>
      <c r="W22" s="3" t="str">
        <f t="shared" si="14"/>
        <v>N/A</v>
      </c>
      <c r="X22" s="3" t="str">
        <f t="shared" si="15"/>
        <v>N/A</v>
      </c>
      <c r="Y22" s="3" t="str">
        <f t="shared" si="16"/>
        <v>N/A</v>
      </c>
      <c r="Z22" s="3" t="str">
        <f t="shared" si="17"/>
        <v>N/A</v>
      </c>
      <c r="AA22" s="3" t="str">
        <f t="shared" si="18"/>
        <v>N/A</v>
      </c>
    </row>
    <row r="23" spans="1:27" x14ac:dyDescent="0.35">
      <c r="A23" t="s">
        <v>180</v>
      </c>
      <c r="B23" t="s">
        <v>237</v>
      </c>
      <c r="C23" t="s">
        <v>882</v>
      </c>
      <c r="D23" t="s">
        <v>86</v>
      </c>
      <c r="E23" s="1">
        <v>1584</v>
      </c>
      <c r="F23" s="2" t="s">
        <v>1218</v>
      </c>
      <c r="G23" s="2">
        <v>3.95</v>
      </c>
      <c r="H23" t="s">
        <v>1197</v>
      </c>
      <c r="I23" s="3" t="str">
        <f t="shared" si="0"/>
        <v>not eligible</v>
      </c>
      <c r="J23" t="str">
        <f t="shared" si="1"/>
        <v>N/A</v>
      </c>
      <c r="K23" s="3" t="str">
        <f t="shared" si="2"/>
        <v>N/A</v>
      </c>
      <c r="L23" s="3" t="str">
        <f t="shared" si="3"/>
        <v>N/A</v>
      </c>
      <c r="M23" s="3" t="str">
        <f t="shared" si="4"/>
        <v>N/A</v>
      </c>
      <c r="N23" s="3" t="str">
        <f t="shared" si="5"/>
        <v>N/A</v>
      </c>
      <c r="O23" s="3" t="str">
        <f t="shared" si="6"/>
        <v>not eligible</v>
      </c>
      <c r="P23" s="3" t="str">
        <f t="shared" si="7"/>
        <v>N/A</v>
      </c>
      <c r="Q23" s="3" t="str">
        <f t="shared" si="8"/>
        <v>N/A</v>
      </c>
      <c r="R23" s="3" t="str">
        <f t="shared" si="9"/>
        <v>N/A</v>
      </c>
      <c r="S23" s="3" t="str">
        <f t="shared" si="10"/>
        <v>N/A</v>
      </c>
      <c r="T23" s="3" t="str">
        <f t="shared" si="11"/>
        <v>N/A</v>
      </c>
      <c r="U23" s="3" t="str">
        <f t="shared" si="12"/>
        <v>N/A</v>
      </c>
      <c r="V23" s="3" t="str">
        <f t="shared" si="13"/>
        <v>N/A</v>
      </c>
      <c r="W23" s="3" t="str">
        <f t="shared" si="14"/>
        <v>N/A</v>
      </c>
      <c r="X23" s="3" t="str">
        <f t="shared" si="15"/>
        <v>N/A</v>
      </c>
      <c r="Y23" s="3" t="str">
        <f t="shared" si="16"/>
        <v>N/A</v>
      </c>
      <c r="Z23" s="3" t="str">
        <f t="shared" si="17"/>
        <v>N/A</v>
      </c>
      <c r="AA23" s="3" t="str">
        <f t="shared" si="18"/>
        <v>N/A</v>
      </c>
    </row>
    <row r="24" spans="1:27" x14ac:dyDescent="0.35">
      <c r="A24" t="s">
        <v>180</v>
      </c>
      <c r="B24" t="s">
        <v>488</v>
      </c>
      <c r="C24" t="s">
        <v>489</v>
      </c>
      <c r="D24" t="s">
        <v>86</v>
      </c>
      <c r="E24" s="1">
        <v>1116</v>
      </c>
      <c r="F24" s="2" t="s">
        <v>1219</v>
      </c>
      <c r="G24" s="2">
        <v>3.01</v>
      </c>
      <c r="H24" t="s">
        <v>1197</v>
      </c>
      <c r="I24" s="3" t="str">
        <f t="shared" si="0"/>
        <v>not eligible</v>
      </c>
      <c r="J24" t="str">
        <f t="shared" si="1"/>
        <v>N/A</v>
      </c>
      <c r="K24" s="3" t="str">
        <f t="shared" si="2"/>
        <v>N/A</v>
      </c>
      <c r="L24" s="3" t="str">
        <f t="shared" si="3"/>
        <v>N/A</v>
      </c>
      <c r="M24" s="3" t="str">
        <f t="shared" si="4"/>
        <v>N/A</v>
      </c>
      <c r="N24" s="3" t="str">
        <f t="shared" si="5"/>
        <v>N/A</v>
      </c>
      <c r="O24" s="3" t="str">
        <f t="shared" si="6"/>
        <v>not eligible</v>
      </c>
      <c r="P24" s="3" t="str">
        <f t="shared" si="7"/>
        <v>N/A</v>
      </c>
      <c r="Q24" s="3" t="str">
        <f t="shared" si="8"/>
        <v>N/A</v>
      </c>
      <c r="R24" s="3" t="str">
        <f t="shared" si="9"/>
        <v>N/A</v>
      </c>
      <c r="S24" s="3" t="str">
        <f t="shared" si="10"/>
        <v>N/A</v>
      </c>
      <c r="T24" s="3" t="str">
        <f t="shared" si="11"/>
        <v>N/A</v>
      </c>
      <c r="U24" s="3" t="str">
        <f t="shared" si="12"/>
        <v>N/A</v>
      </c>
      <c r="V24" s="3" t="str">
        <f t="shared" si="13"/>
        <v>N/A</v>
      </c>
      <c r="W24" s="3" t="str">
        <f t="shared" si="14"/>
        <v>N/A</v>
      </c>
      <c r="X24" s="3" t="str">
        <f t="shared" si="15"/>
        <v>N/A</v>
      </c>
      <c r="Y24" s="3" t="str">
        <f t="shared" si="16"/>
        <v>N/A</v>
      </c>
      <c r="Z24" s="3" t="str">
        <f t="shared" si="17"/>
        <v>N/A</v>
      </c>
      <c r="AA24" s="3" t="str">
        <f t="shared" si="18"/>
        <v>N/A</v>
      </c>
    </row>
    <row r="25" spans="1:27" x14ac:dyDescent="0.35">
      <c r="A25" t="s">
        <v>180</v>
      </c>
      <c r="B25" t="s">
        <v>375</v>
      </c>
      <c r="C25" t="s">
        <v>909</v>
      </c>
      <c r="D25" t="s">
        <v>86</v>
      </c>
      <c r="E25">
        <v>830</v>
      </c>
      <c r="F25" s="2" t="s">
        <v>1220</v>
      </c>
      <c r="G25" s="2">
        <v>2.0499999999999998</v>
      </c>
      <c r="H25" t="s">
        <v>1197</v>
      </c>
      <c r="I25" s="3" t="str">
        <f t="shared" si="0"/>
        <v>not eligible</v>
      </c>
      <c r="J25" t="str">
        <f t="shared" si="1"/>
        <v>N/A</v>
      </c>
      <c r="K25" s="3" t="str">
        <f t="shared" si="2"/>
        <v>N/A</v>
      </c>
      <c r="L25" s="3" t="str">
        <f t="shared" si="3"/>
        <v>N/A</v>
      </c>
      <c r="M25" s="3" t="str">
        <f t="shared" si="4"/>
        <v>N/A</v>
      </c>
      <c r="N25" s="3" t="str">
        <f t="shared" si="5"/>
        <v>N/A</v>
      </c>
      <c r="O25" s="3" t="str">
        <f t="shared" si="6"/>
        <v>not eligible</v>
      </c>
      <c r="P25" s="3" t="str">
        <f t="shared" si="7"/>
        <v>N/A</v>
      </c>
      <c r="Q25" s="3" t="str">
        <f t="shared" si="8"/>
        <v>N/A</v>
      </c>
      <c r="R25" s="3" t="str">
        <f t="shared" si="9"/>
        <v>N/A</v>
      </c>
      <c r="S25" s="3" t="str">
        <f t="shared" si="10"/>
        <v>N/A</v>
      </c>
      <c r="T25" s="3" t="str">
        <f t="shared" si="11"/>
        <v>N/A</v>
      </c>
      <c r="U25" s="3" t="str">
        <f t="shared" si="12"/>
        <v>N/A</v>
      </c>
      <c r="V25" s="3" t="str">
        <f t="shared" si="13"/>
        <v>N/A</v>
      </c>
      <c r="W25" s="3" t="str">
        <f t="shared" si="14"/>
        <v>N/A</v>
      </c>
      <c r="X25" s="3" t="str">
        <f t="shared" si="15"/>
        <v>N/A</v>
      </c>
      <c r="Y25" s="3" t="str">
        <f t="shared" si="16"/>
        <v>N/A</v>
      </c>
      <c r="Z25" s="3" t="str">
        <f t="shared" si="17"/>
        <v>N/A</v>
      </c>
      <c r="AA25" s="3" t="str">
        <f t="shared" si="18"/>
        <v>N/A</v>
      </c>
    </row>
    <row r="26" spans="1:27" x14ac:dyDescent="0.35">
      <c r="A26" t="s">
        <v>180</v>
      </c>
      <c r="B26" t="s">
        <v>274</v>
      </c>
      <c r="C26" t="s">
        <v>812</v>
      </c>
      <c r="D26" t="s">
        <v>86</v>
      </c>
      <c r="E26" s="1">
        <v>1185</v>
      </c>
      <c r="F26" s="2" t="s">
        <v>1221</v>
      </c>
      <c r="G26" s="2">
        <v>2.82</v>
      </c>
      <c r="H26" t="s">
        <v>1197</v>
      </c>
      <c r="I26" s="3" t="str">
        <f t="shared" si="0"/>
        <v>not eligible</v>
      </c>
      <c r="J26" t="str">
        <f t="shared" si="1"/>
        <v>N/A</v>
      </c>
      <c r="K26" s="3" t="str">
        <f t="shared" si="2"/>
        <v>N/A</v>
      </c>
      <c r="L26" s="3" t="str">
        <f t="shared" si="3"/>
        <v>N/A</v>
      </c>
      <c r="M26" s="3" t="str">
        <f t="shared" si="4"/>
        <v>N/A</v>
      </c>
      <c r="N26" s="3" t="str">
        <f t="shared" si="5"/>
        <v>N/A</v>
      </c>
      <c r="O26" s="3" t="str">
        <f t="shared" si="6"/>
        <v>not eligible</v>
      </c>
      <c r="P26" s="3" t="str">
        <f t="shared" si="7"/>
        <v>N/A</v>
      </c>
      <c r="Q26" s="3" t="str">
        <f t="shared" si="8"/>
        <v>N/A</v>
      </c>
      <c r="R26" s="3" t="str">
        <f t="shared" si="9"/>
        <v>N/A</v>
      </c>
      <c r="S26" s="3" t="str">
        <f t="shared" si="10"/>
        <v>N/A</v>
      </c>
      <c r="T26" s="3" t="str">
        <f t="shared" si="11"/>
        <v>N/A</v>
      </c>
      <c r="U26" s="3" t="str">
        <f t="shared" si="12"/>
        <v>N/A</v>
      </c>
      <c r="V26" s="3" t="str">
        <f t="shared" si="13"/>
        <v>N/A</v>
      </c>
      <c r="W26" s="3" t="str">
        <f t="shared" si="14"/>
        <v>N/A</v>
      </c>
      <c r="X26" s="3" t="str">
        <f t="shared" si="15"/>
        <v>N/A</v>
      </c>
      <c r="Y26" s="3" t="str">
        <f t="shared" si="16"/>
        <v>N/A</v>
      </c>
      <c r="Z26" s="3" t="str">
        <f t="shared" si="17"/>
        <v>N/A</v>
      </c>
      <c r="AA26" s="3" t="str">
        <f t="shared" si="18"/>
        <v>N/A</v>
      </c>
    </row>
    <row r="27" spans="1:27" x14ac:dyDescent="0.35">
      <c r="A27" t="s">
        <v>180</v>
      </c>
      <c r="B27" t="s">
        <v>421</v>
      </c>
      <c r="C27" t="s">
        <v>1007</v>
      </c>
      <c r="D27" t="s">
        <v>86</v>
      </c>
      <c r="E27" s="1">
        <v>2655</v>
      </c>
      <c r="F27" s="2" t="s">
        <v>1222</v>
      </c>
      <c r="G27" s="2">
        <v>6.73</v>
      </c>
      <c r="H27" t="s">
        <v>1197</v>
      </c>
      <c r="I27" s="3">
        <f t="shared" si="0"/>
        <v>4646.25</v>
      </c>
      <c r="J27" t="str">
        <f t="shared" si="1"/>
        <v>N/A</v>
      </c>
      <c r="K27" s="3" t="str">
        <f t="shared" si="2"/>
        <v>N/A</v>
      </c>
      <c r="L27" s="3" t="str">
        <f t="shared" si="3"/>
        <v>N/A</v>
      </c>
      <c r="M27" s="3" t="str">
        <f t="shared" si="4"/>
        <v>N/A</v>
      </c>
      <c r="N27" s="3" t="str">
        <f t="shared" si="5"/>
        <v>N/A</v>
      </c>
      <c r="O27" s="3">
        <f t="shared" si="6"/>
        <v>4646.25</v>
      </c>
      <c r="P27" s="3" t="str">
        <f t="shared" si="7"/>
        <v>N/A</v>
      </c>
      <c r="Q27" s="3" t="str">
        <f t="shared" si="8"/>
        <v>N/A</v>
      </c>
      <c r="R27" s="3" t="str">
        <f t="shared" si="9"/>
        <v>N/A</v>
      </c>
      <c r="S27" s="3" t="str">
        <f t="shared" si="10"/>
        <v>N/A</v>
      </c>
      <c r="T27" s="3" t="str">
        <f t="shared" si="11"/>
        <v>N/A</v>
      </c>
      <c r="U27" s="3" t="str">
        <f t="shared" si="12"/>
        <v>N/A</v>
      </c>
      <c r="V27" s="3" t="str">
        <f t="shared" si="13"/>
        <v>N/A</v>
      </c>
      <c r="W27" s="3" t="str">
        <f t="shared" si="14"/>
        <v>N/A</v>
      </c>
      <c r="X27" s="3" t="str">
        <f t="shared" si="15"/>
        <v>N/A</v>
      </c>
      <c r="Y27" s="3" t="str">
        <f t="shared" si="16"/>
        <v>N/A</v>
      </c>
      <c r="Z27" s="3" t="str">
        <f t="shared" si="17"/>
        <v>N/A</v>
      </c>
      <c r="AA27" s="3" t="str">
        <f t="shared" si="18"/>
        <v>N/A</v>
      </c>
    </row>
    <row r="28" spans="1:27" x14ac:dyDescent="0.35">
      <c r="A28" t="s">
        <v>180</v>
      </c>
      <c r="B28" t="s">
        <v>416</v>
      </c>
      <c r="C28" t="s">
        <v>417</v>
      </c>
      <c r="D28" t="s">
        <v>86</v>
      </c>
      <c r="E28" s="1">
        <v>1117</v>
      </c>
      <c r="F28" s="2" t="s">
        <v>1223</v>
      </c>
      <c r="G28" s="2">
        <v>2.8</v>
      </c>
      <c r="H28" t="s">
        <v>1197</v>
      </c>
      <c r="I28" s="3" t="str">
        <f t="shared" si="0"/>
        <v>not eligible</v>
      </c>
      <c r="J28" t="str">
        <f t="shared" si="1"/>
        <v>N/A</v>
      </c>
      <c r="K28" s="3" t="str">
        <f t="shared" si="2"/>
        <v>N/A</v>
      </c>
      <c r="L28" s="3" t="str">
        <f t="shared" si="3"/>
        <v>N/A</v>
      </c>
      <c r="M28" s="3" t="str">
        <f t="shared" si="4"/>
        <v>N/A</v>
      </c>
      <c r="N28" s="3" t="str">
        <f t="shared" si="5"/>
        <v>N/A</v>
      </c>
      <c r="O28" s="3" t="str">
        <f t="shared" si="6"/>
        <v>not eligible</v>
      </c>
      <c r="P28" s="3" t="str">
        <f t="shared" si="7"/>
        <v>N/A</v>
      </c>
      <c r="Q28" s="3" t="str">
        <f t="shared" si="8"/>
        <v>N/A</v>
      </c>
      <c r="R28" s="3" t="str">
        <f t="shared" si="9"/>
        <v>N/A</v>
      </c>
      <c r="S28" s="3" t="str">
        <f t="shared" si="10"/>
        <v>N/A</v>
      </c>
      <c r="T28" s="3" t="str">
        <f t="shared" si="11"/>
        <v>N/A</v>
      </c>
      <c r="U28" s="3" t="str">
        <f t="shared" si="12"/>
        <v>N/A</v>
      </c>
      <c r="V28" s="3" t="str">
        <f t="shared" si="13"/>
        <v>N/A</v>
      </c>
      <c r="W28" s="3" t="str">
        <f t="shared" si="14"/>
        <v>N/A</v>
      </c>
      <c r="X28" s="3" t="str">
        <f t="shared" si="15"/>
        <v>N/A</v>
      </c>
      <c r="Y28" s="3" t="str">
        <f t="shared" si="16"/>
        <v>N/A</v>
      </c>
      <c r="Z28" s="3" t="str">
        <f t="shared" si="17"/>
        <v>N/A</v>
      </c>
      <c r="AA28" s="3" t="str">
        <f t="shared" si="18"/>
        <v>N/A</v>
      </c>
    </row>
    <row r="29" spans="1:27" x14ac:dyDescent="0.35">
      <c r="A29" t="s">
        <v>180</v>
      </c>
      <c r="B29" t="s">
        <v>632</v>
      </c>
      <c r="C29" t="s">
        <v>633</v>
      </c>
      <c r="D29" t="s">
        <v>86</v>
      </c>
      <c r="E29" s="1">
        <v>2208</v>
      </c>
      <c r="F29" s="2" t="s">
        <v>1224</v>
      </c>
      <c r="G29" s="2">
        <v>5.33</v>
      </c>
      <c r="H29" t="s">
        <v>1197</v>
      </c>
      <c r="I29" s="3">
        <f t="shared" si="0"/>
        <v>3864</v>
      </c>
      <c r="J29" t="str">
        <f t="shared" si="1"/>
        <v>N/A</v>
      </c>
      <c r="K29" s="3" t="str">
        <f t="shared" si="2"/>
        <v>N/A</v>
      </c>
      <c r="L29" s="3" t="str">
        <f t="shared" si="3"/>
        <v>N/A</v>
      </c>
      <c r="M29" s="3" t="str">
        <f t="shared" si="4"/>
        <v>N/A</v>
      </c>
      <c r="N29" s="3" t="str">
        <f t="shared" si="5"/>
        <v>N/A</v>
      </c>
      <c r="O29" s="3">
        <f t="shared" si="6"/>
        <v>3864</v>
      </c>
      <c r="P29" s="3" t="str">
        <f t="shared" si="7"/>
        <v>N/A</v>
      </c>
      <c r="Q29" s="3" t="str">
        <f t="shared" si="8"/>
        <v>N/A</v>
      </c>
      <c r="R29" s="3" t="str">
        <f t="shared" si="9"/>
        <v>N/A</v>
      </c>
      <c r="S29" s="3" t="str">
        <f t="shared" si="10"/>
        <v>N/A</v>
      </c>
      <c r="T29" s="3" t="str">
        <f t="shared" si="11"/>
        <v>N/A</v>
      </c>
      <c r="U29" s="3" t="str">
        <f t="shared" si="12"/>
        <v>N/A</v>
      </c>
      <c r="V29" s="3" t="str">
        <f t="shared" si="13"/>
        <v>N/A</v>
      </c>
      <c r="W29" s="3" t="str">
        <f t="shared" si="14"/>
        <v>N/A</v>
      </c>
      <c r="X29" s="3" t="str">
        <f t="shared" si="15"/>
        <v>N/A</v>
      </c>
      <c r="Y29" s="3" t="str">
        <f t="shared" si="16"/>
        <v>N/A</v>
      </c>
      <c r="Z29" s="3" t="str">
        <f t="shared" si="17"/>
        <v>N/A</v>
      </c>
      <c r="AA29" s="3" t="str">
        <f t="shared" si="18"/>
        <v>N/A</v>
      </c>
    </row>
    <row r="30" spans="1:27" x14ac:dyDescent="0.35">
      <c r="A30" t="s">
        <v>180</v>
      </c>
      <c r="B30" t="s">
        <v>346</v>
      </c>
      <c r="C30" t="s">
        <v>915</v>
      </c>
      <c r="D30" t="s">
        <v>86</v>
      </c>
      <c r="E30" s="1">
        <v>1615</v>
      </c>
      <c r="F30" s="146" t="s">
        <v>1225</v>
      </c>
      <c r="G30" s="146">
        <v>4.2</v>
      </c>
      <c r="H30" t="s">
        <v>1197</v>
      </c>
      <c r="I30" s="3">
        <f t="shared" si="0"/>
        <v>2826.25</v>
      </c>
      <c r="J30" t="str">
        <f t="shared" si="1"/>
        <v>N/A</v>
      </c>
      <c r="K30" s="3" t="str">
        <f t="shared" si="2"/>
        <v>N/A</v>
      </c>
      <c r="L30" s="3" t="str">
        <f t="shared" si="3"/>
        <v>N/A</v>
      </c>
      <c r="M30" s="3" t="str">
        <f t="shared" si="4"/>
        <v>N/A</v>
      </c>
      <c r="N30" s="3" t="str">
        <f t="shared" si="5"/>
        <v>N/A</v>
      </c>
      <c r="O30" s="3">
        <f t="shared" si="6"/>
        <v>2826.25</v>
      </c>
      <c r="P30" s="3" t="str">
        <f t="shared" si="7"/>
        <v>N/A</v>
      </c>
      <c r="Q30" s="3" t="str">
        <f t="shared" si="8"/>
        <v>N/A</v>
      </c>
      <c r="R30" s="3" t="str">
        <f t="shared" si="9"/>
        <v>N/A</v>
      </c>
      <c r="S30" s="3" t="str">
        <f t="shared" si="10"/>
        <v>N/A</v>
      </c>
      <c r="T30" s="3" t="str">
        <f t="shared" si="11"/>
        <v>N/A</v>
      </c>
      <c r="U30" s="3" t="str">
        <f t="shared" si="12"/>
        <v>N/A</v>
      </c>
      <c r="V30" s="3" t="str">
        <f t="shared" si="13"/>
        <v>N/A</v>
      </c>
      <c r="W30" s="3" t="str">
        <f t="shared" si="14"/>
        <v>N/A</v>
      </c>
      <c r="X30" s="3" t="str">
        <f t="shared" si="15"/>
        <v>N/A</v>
      </c>
      <c r="Y30" s="3" t="str">
        <f t="shared" si="16"/>
        <v>N/A</v>
      </c>
      <c r="Z30" s="3" t="str">
        <f t="shared" si="17"/>
        <v>N/A</v>
      </c>
      <c r="AA30" s="3" t="str">
        <f t="shared" si="18"/>
        <v>N/A</v>
      </c>
    </row>
    <row r="31" spans="1:27" x14ac:dyDescent="0.35">
      <c r="A31" t="s">
        <v>180</v>
      </c>
      <c r="B31" t="s">
        <v>305</v>
      </c>
      <c r="C31" t="s">
        <v>306</v>
      </c>
      <c r="D31" t="s">
        <v>86</v>
      </c>
      <c r="E31" s="1">
        <v>1026</v>
      </c>
      <c r="F31" s="2" t="s">
        <v>1226</v>
      </c>
      <c r="G31" s="2">
        <v>2.41</v>
      </c>
      <c r="H31" t="s">
        <v>1197</v>
      </c>
      <c r="I31" s="3" t="str">
        <f t="shared" si="0"/>
        <v>not eligible</v>
      </c>
      <c r="J31" t="str">
        <f t="shared" si="1"/>
        <v>N/A</v>
      </c>
      <c r="K31" s="3" t="str">
        <f t="shared" si="2"/>
        <v>N/A</v>
      </c>
      <c r="L31" s="3" t="str">
        <f t="shared" si="3"/>
        <v>N/A</v>
      </c>
      <c r="M31" s="3" t="str">
        <f t="shared" si="4"/>
        <v>N/A</v>
      </c>
      <c r="N31" s="3" t="str">
        <f t="shared" si="5"/>
        <v>N/A</v>
      </c>
      <c r="O31" s="3" t="str">
        <f t="shared" si="6"/>
        <v>not eligible</v>
      </c>
      <c r="P31" s="3" t="str">
        <f t="shared" si="7"/>
        <v>N/A</v>
      </c>
      <c r="Q31" s="3" t="str">
        <f t="shared" si="8"/>
        <v>N/A</v>
      </c>
      <c r="R31" s="3" t="str">
        <f t="shared" si="9"/>
        <v>N/A</v>
      </c>
      <c r="S31" s="3" t="str">
        <f t="shared" si="10"/>
        <v>N/A</v>
      </c>
      <c r="T31" s="3" t="str">
        <f t="shared" si="11"/>
        <v>N/A</v>
      </c>
      <c r="U31" s="3" t="str">
        <f t="shared" si="12"/>
        <v>N/A</v>
      </c>
      <c r="V31" s="3" t="str">
        <f t="shared" si="13"/>
        <v>N/A</v>
      </c>
      <c r="W31" s="3" t="str">
        <f t="shared" si="14"/>
        <v>N/A</v>
      </c>
      <c r="X31" s="3" t="str">
        <f t="shared" si="15"/>
        <v>N/A</v>
      </c>
      <c r="Y31" s="3" t="str">
        <f t="shared" si="16"/>
        <v>N/A</v>
      </c>
      <c r="Z31" s="3" t="str">
        <f t="shared" si="17"/>
        <v>N/A</v>
      </c>
      <c r="AA31" s="3" t="str">
        <f t="shared" si="18"/>
        <v>N/A</v>
      </c>
    </row>
    <row r="32" spans="1:27" x14ac:dyDescent="0.35">
      <c r="A32" t="s">
        <v>180</v>
      </c>
      <c r="B32" t="s">
        <v>449</v>
      </c>
      <c r="C32" t="s">
        <v>881</v>
      </c>
      <c r="D32" t="s">
        <v>86</v>
      </c>
      <c r="E32">
        <v>835</v>
      </c>
      <c r="F32" s="2" t="s">
        <v>1227</v>
      </c>
      <c r="G32" s="2">
        <v>2.33</v>
      </c>
      <c r="H32" t="s">
        <v>1197</v>
      </c>
      <c r="I32" s="3" t="str">
        <f t="shared" si="0"/>
        <v>not eligible</v>
      </c>
      <c r="J32" t="str">
        <f t="shared" si="1"/>
        <v>N/A</v>
      </c>
      <c r="K32" s="3" t="str">
        <f t="shared" si="2"/>
        <v>N/A</v>
      </c>
      <c r="L32" s="3" t="str">
        <f t="shared" si="3"/>
        <v>N/A</v>
      </c>
      <c r="M32" s="3" t="str">
        <f t="shared" si="4"/>
        <v>N/A</v>
      </c>
      <c r="N32" s="3" t="str">
        <f t="shared" si="5"/>
        <v>N/A</v>
      </c>
      <c r="O32" s="3" t="str">
        <f t="shared" si="6"/>
        <v>not eligible</v>
      </c>
      <c r="P32" s="3" t="str">
        <f t="shared" si="7"/>
        <v>N/A</v>
      </c>
      <c r="Q32" s="3" t="str">
        <f t="shared" si="8"/>
        <v>N/A</v>
      </c>
      <c r="R32" s="3" t="str">
        <f t="shared" si="9"/>
        <v>N/A</v>
      </c>
      <c r="S32" s="3" t="str">
        <f t="shared" si="10"/>
        <v>N/A</v>
      </c>
      <c r="T32" s="3" t="str">
        <f t="shared" si="11"/>
        <v>N/A</v>
      </c>
      <c r="U32" s="3" t="str">
        <f t="shared" si="12"/>
        <v>N/A</v>
      </c>
      <c r="V32" s="3" t="str">
        <f t="shared" si="13"/>
        <v>N/A</v>
      </c>
      <c r="W32" s="3" t="str">
        <f t="shared" si="14"/>
        <v>N/A</v>
      </c>
      <c r="X32" s="3" t="str">
        <f t="shared" si="15"/>
        <v>N/A</v>
      </c>
      <c r="Y32" s="3" t="str">
        <f t="shared" si="16"/>
        <v>N/A</v>
      </c>
      <c r="Z32" s="3" t="str">
        <f t="shared" si="17"/>
        <v>N/A</v>
      </c>
      <c r="AA32" s="3" t="str">
        <f t="shared" si="18"/>
        <v>N/A</v>
      </c>
    </row>
    <row r="33" spans="1:27" x14ac:dyDescent="0.35">
      <c r="A33" t="s">
        <v>180</v>
      </c>
      <c r="B33" t="s">
        <v>261</v>
      </c>
      <c r="C33" t="s">
        <v>724</v>
      </c>
      <c r="D33" t="s">
        <v>86</v>
      </c>
      <c r="E33">
        <v>839</v>
      </c>
      <c r="F33" s="2" t="s">
        <v>1228</v>
      </c>
      <c r="G33" s="2">
        <v>1.99</v>
      </c>
      <c r="H33" t="s">
        <v>1197</v>
      </c>
      <c r="I33" s="3" t="str">
        <f t="shared" si="0"/>
        <v>not eligible</v>
      </c>
      <c r="J33" t="str">
        <f t="shared" si="1"/>
        <v>N/A</v>
      </c>
      <c r="K33" s="3" t="str">
        <f t="shared" si="2"/>
        <v>N/A</v>
      </c>
      <c r="L33" s="3" t="str">
        <f t="shared" si="3"/>
        <v>N/A</v>
      </c>
      <c r="M33" s="3" t="str">
        <f t="shared" si="4"/>
        <v>N/A</v>
      </c>
      <c r="N33" s="3" t="str">
        <f t="shared" si="5"/>
        <v>N/A</v>
      </c>
      <c r="O33" s="3" t="str">
        <f t="shared" si="6"/>
        <v>not eligible</v>
      </c>
      <c r="P33" s="3" t="str">
        <f t="shared" si="7"/>
        <v>N/A</v>
      </c>
      <c r="Q33" s="3" t="str">
        <f t="shared" si="8"/>
        <v>N/A</v>
      </c>
      <c r="R33" s="3" t="str">
        <f t="shared" si="9"/>
        <v>N/A</v>
      </c>
      <c r="S33" s="3" t="str">
        <f t="shared" si="10"/>
        <v>N/A</v>
      </c>
      <c r="T33" s="3" t="str">
        <f t="shared" si="11"/>
        <v>N/A</v>
      </c>
      <c r="U33" s="3" t="str">
        <f t="shared" si="12"/>
        <v>N/A</v>
      </c>
      <c r="V33" s="3" t="str">
        <f t="shared" si="13"/>
        <v>N/A</v>
      </c>
      <c r="W33" s="3" t="str">
        <f t="shared" si="14"/>
        <v>N/A</v>
      </c>
      <c r="X33" s="3" t="str">
        <f t="shared" si="15"/>
        <v>N/A</v>
      </c>
      <c r="Y33" s="3" t="str">
        <f t="shared" si="16"/>
        <v>N/A</v>
      </c>
      <c r="Z33" s="3" t="str">
        <f t="shared" si="17"/>
        <v>N/A</v>
      </c>
      <c r="AA33" s="3" t="str">
        <f t="shared" si="18"/>
        <v>N/A</v>
      </c>
    </row>
    <row r="34" spans="1:27" x14ac:dyDescent="0.35">
      <c r="A34" t="s">
        <v>180</v>
      </c>
      <c r="B34" t="s">
        <v>527</v>
      </c>
      <c r="C34" t="s">
        <v>904</v>
      </c>
      <c r="D34" t="s">
        <v>86</v>
      </c>
      <c r="E34" s="1">
        <v>1636</v>
      </c>
      <c r="F34" s="2" t="s">
        <v>1229</v>
      </c>
      <c r="G34" s="2">
        <v>4.0599999999999996</v>
      </c>
      <c r="H34" t="s">
        <v>1197</v>
      </c>
      <c r="I34" s="3">
        <f t="shared" si="0"/>
        <v>2863</v>
      </c>
      <c r="J34" t="str">
        <f t="shared" si="1"/>
        <v>N/A</v>
      </c>
      <c r="K34" s="3" t="str">
        <f t="shared" si="2"/>
        <v>N/A</v>
      </c>
      <c r="L34" s="3" t="str">
        <f t="shared" si="3"/>
        <v>N/A</v>
      </c>
      <c r="M34" s="3" t="str">
        <f t="shared" si="4"/>
        <v>N/A</v>
      </c>
      <c r="N34" s="3" t="str">
        <f t="shared" si="5"/>
        <v>N/A</v>
      </c>
      <c r="O34" s="3">
        <f t="shared" si="6"/>
        <v>2863</v>
      </c>
      <c r="P34" s="3" t="str">
        <f t="shared" si="7"/>
        <v>N/A</v>
      </c>
      <c r="Q34" s="3" t="str">
        <f t="shared" si="8"/>
        <v>N/A</v>
      </c>
      <c r="R34" s="3" t="str">
        <f t="shared" si="9"/>
        <v>N/A</v>
      </c>
      <c r="S34" s="3" t="str">
        <f t="shared" si="10"/>
        <v>N/A</v>
      </c>
      <c r="T34" s="3" t="str">
        <f t="shared" si="11"/>
        <v>N/A</v>
      </c>
      <c r="U34" s="3" t="str">
        <f t="shared" si="12"/>
        <v>N/A</v>
      </c>
      <c r="V34" s="3" t="str">
        <f t="shared" si="13"/>
        <v>N/A</v>
      </c>
      <c r="W34" s="3" t="str">
        <f t="shared" si="14"/>
        <v>N/A</v>
      </c>
      <c r="X34" s="3" t="str">
        <f t="shared" si="15"/>
        <v>N/A</v>
      </c>
      <c r="Y34" s="3" t="str">
        <f t="shared" si="16"/>
        <v>N/A</v>
      </c>
      <c r="Z34" s="3" t="str">
        <f t="shared" si="17"/>
        <v>N/A</v>
      </c>
      <c r="AA34" s="3" t="str">
        <f t="shared" si="18"/>
        <v>N/A</v>
      </c>
    </row>
    <row r="35" spans="1:27" x14ac:dyDescent="0.35">
      <c r="A35" t="s">
        <v>180</v>
      </c>
      <c r="B35" t="s">
        <v>198</v>
      </c>
      <c r="C35" t="s">
        <v>727</v>
      </c>
      <c r="D35" t="s">
        <v>86</v>
      </c>
      <c r="E35">
        <v>900</v>
      </c>
      <c r="F35" s="2" t="s">
        <v>1230</v>
      </c>
      <c r="G35" s="2">
        <v>2.23</v>
      </c>
      <c r="H35" t="s">
        <v>1197</v>
      </c>
      <c r="I35" s="3" t="str">
        <f t="shared" si="0"/>
        <v>not eligible</v>
      </c>
      <c r="J35" t="str">
        <f t="shared" si="1"/>
        <v>N/A</v>
      </c>
      <c r="K35" s="3" t="str">
        <f t="shared" si="2"/>
        <v>N/A</v>
      </c>
      <c r="L35" s="3" t="str">
        <f t="shared" si="3"/>
        <v>N/A</v>
      </c>
      <c r="M35" s="3" t="str">
        <f t="shared" si="4"/>
        <v>N/A</v>
      </c>
      <c r="N35" s="3" t="str">
        <f t="shared" si="5"/>
        <v>N/A</v>
      </c>
      <c r="O35" s="3" t="str">
        <f t="shared" si="6"/>
        <v>not eligible</v>
      </c>
      <c r="P35" s="3" t="str">
        <f t="shared" si="7"/>
        <v>N/A</v>
      </c>
      <c r="Q35" s="3" t="str">
        <f t="shared" si="8"/>
        <v>N/A</v>
      </c>
      <c r="R35" s="3" t="str">
        <f t="shared" si="9"/>
        <v>N/A</v>
      </c>
      <c r="S35" s="3" t="str">
        <f t="shared" si="10"/>
        <v>N/A</v>
      </c>
      <c r="T35" s="3" t="str">
        <f t="shared" si="11"/>
        <v>N/A</v>
      </c>
      <c r="U35" s="3" t="str">
        <f t="shared" si="12"/>
        <v>N/A</v>
      </c>
      <c r="V35" s="3" t="str">
        <f t="shared" si="13"/>
        <v>N/A</v>
      </c>
      <c r="W35" s="3" t="str">
        <f t="shared" si="14"/>
        <v>N/A</v>
      </c>
      <c r="X35" s="3" t="str">
        <f t="shared" si="15"/>
        <v>N/A</v>
      </c>
      <c r="Y35" s="3" t="str">
        <f t="shared" si="16"/>
        <v>N/A</v>
      </c>
      <c r="Z35" s="3" t="str">
        <f t="shared" si="17"/>
        <v>N/A</v>
      </c>
      <c r="AA35" s="3" t="str">
        <f t="shared" si="18"/>
        <v>N/A</v>
      </c>
    </row>
    <row r="36" spans="1:27" x14ac:dyDescent="0.35">
      <c r="A36" t="s">
        <v>180</v>
      </c>
      <c r="B36" t="s">
        <v>543</v>
      </c>
      <c r="C36" t="s">
        <v>947</v>
      </c>
      <c r="D36" t="s">
        <v>86</v>
      </c>
      <c r="E36" s="1">
        <v>1079</v>
      </c>
      <c r="F36" s="2" t="s">
        <v>1231</v>
      </c>
      <c r="G36" s="2">
        <v>2.89</v>
      </c>
      <c r="H36" t="s">
        <v>1197</v>
      </c>
      <c r="I36" s="3" t="str">
        <f t="shared" si="0"/>
        <v>not eligible</v>
      </c>
      <c r="J36" t="str">
        <f t="shared" si="1"/>
        <v>N/A</v>
      </c>
      <c r="K36" s="3" t="str">
        <f t="shared" si="2"/>
        <v>N/A</v>
      </c>
      <c r="L36" s="3" t="str">
        <f t="shared" si="3"/>
        <v>N/A</v>
      </c>
      <c r="M36" s="3" t="str">
        <f t="shared" si="4"/>
        <v>N/A</v>
      </c>
      <c r="N36" s="3" t="str">
        <f t="shared" si="5"/>
        <v>N/A</v>
      </c>
      <c r="O36" s="3" t="str">
        <f t="shared" si="6"/>
        <v>not eligible</v>
      </c>
      <c r="P36" s="3" t="str">
        <f t="shared" si="7"/>
        <v>N/A</v>
      </c>
      <c r="Q36" s="3" t="str">
        <f t="shared" si="8"/>
        <v>N/A</v>
      </c>
      <c r="R36" s="3" t="str">
        <f t="shared" si="9"/>
        <v>N/A</v>
      </c>
      <c r="S36" s="3" t="str">
        <f t="shared" si="10"/>
        <v>N/A</v>
      </c>
      <c r="T36" s="3" t="str">
        <f t="shared" si="11"/>
        <v>N/A</v>
      </c>
      <c r="U36" s="3" t="str">
        <f t="shared" si="12"/>
        <v>N/A</v>
      </c>
      <c r="V36" s="3" t="str">
        <f t="shared" si="13"/>
        <v>N/A</v>
      </c>
      <c r="W36" s="3" t="str">
        <f t="shared" si="14"/>
        <v>N/A</v>
      </c>
      <c r="X36" s="3" t="str">
        <f t="shared" si="15"/>
        <v>N/A</v>
      </c>
      <c r="Y36" s="3" t="str">
        <f t="shared" si="16"/>
        <v>N/A</v>
      </c>
      <c r="Z36" s="3" t="str">
        <f t="shared" si="17"/>
        <v>N/A</v>
      </c>
      <c r="AA36" s="3" t="str">
        <f t="shared" si="18"/>
        <v>N/A</v>
      </c>
    </row>
    <row r="37" spans="1:27" x14ac:dyDescent="0.35">
      <c r="A37" t="s">
        <v>180</v>
      </c>
      <c r="B37" t="s">
        <v>667</v>
      </c>
      <c r="C37" t="s">
        <v>668</v>
      </c>
      <c r="D37" t="s">
        <v>86</v>
      </c>
      <c r="E37" s="1">
        <v>1268</v>
      </c>
      <c r="F37" s="2" t="s">
        <v>1232</v>
      </c>
      <c r="G37" s="2">
        <v>2.86</v>
      </c>
      <c r="H37" t="s">
        <v>1197</v>
      </c>
      <c r="I37" s="3" t="str">
        <f t="shared" si="0"/>
        <v>not eligible</v>
      </c>
      <c r="J37" t="str">
        <f t="shared" si="1"/>
        <v>N/A</v>
      </c>
      <c r="K37" s="3" t="str">
        <f t="shared" si="2"/>
        <v>N/A</v>
      </c>
      <c r="L37" s="3" t="str">
        <f t="shared" si="3"/>
        <v>N/A</v>
      </c>
      <c r="M37" s="3" t="str">
        <f t="shared" si="4"/>
        <v>N/A</v>
      </c>
      <c r="N37" s="3" t="str">
        <f t="shared" si="5"/>
        <v>N/A</v>
      </c>
      <c r="O37" s="3" t="str">
        <f t="shared" si="6"/>
        <v>not eligible</v>
      </c>
      <c r="P37" s="3" t="str">
        <f t="shared" si="7"/>
        <v>N/A</v>
      </c>
      <c r="Q37" s="3" t="str">
        <f t="shared" si="8"/>
        <v>N/A</v>
      </c>
      <c r="R37" s="3" t="str">
        <f t="shared" si="9"/>
        <v>N/A</v>
      </c>
      <c r="S37" s="3" t="str">
        <f t="shared" si="10"/>
        <v>N/A</v>
      </c>
      <c r="T37" s="3" t="str">
        <f t="shared" si="11"/>
        <v>N/A</v>
      </c>
      <c r="U37" s="3" t="str">
        <f t="shared" si="12"/>
        <v>N/A</v>
      </c>
      <c r="V37" s="3" t="str">
        <f t="shared" si="13"/>
        <v>N/A</v>
      </c>
      <c r="W37" s="3" t="str">
        <f t="shared" si="14"/>
        <v>N/A</v>
      </c>
      <c r="X37" s="3" t="str">
        <f t="shared" si="15"/>
        <v>N/A</v>
      </c>
      <c r="Y37" s="3" t="str">
        <f t="shared" si="16"/>
        <v>N/A</v>
      </c>
      <c r="Z37" s="3" t="str">
        <f t="shared" si="17"/>
        <v>N/A</v>
      </c>
      <c r="AA37" s="3" t="str">
        <f t="shared" si="18"/>
        <v>N/A</v>
      </c>
    </row>
    <row r="38" spans="1:27" x14ac:dyDescent="0.35">
      <c r="A38" t="s">
        <v>180</v>
      </c>
      <c r="B38" t="s">
        <v>432</v>
      </c>
      <c r="C38" t="s">
        <v>607</v>
      </c>
      <c r="D38" t="s">
        <v>86</v>
      </c>
      <c r="E38">
        <v>835</v>
      </c>
      <c r="F38" s="2" t="s">
        <v>1233</v>
      </c>
      <c r="G38" s="2">
        <v>2.08</v>
      </c>
      <c r="H38" t="s">
        <v>1197</v>
      </c>
      <c r="I38" s="3" t="str">
        <f t="shared" si="0"/>
        <v>not eligible</v>
      </c>
      <c r="J38" t="str">
        <f t="shared" si="1"/>
        <v>N/A</v>
      </c>
      <c r="K38" s="3" t="str">
        <f t="shared" si="2"/>
        <v>N/A</v>
      </c>
      <c r="L38" s="3" t="str">
        <f t="shared" si="3"/>
        <v>N/A</v>
      </c>
      <c r="M38" s="3" t="str">
        <f t="shared" si="4"/>
        <v>N/A</v>
      </c>
      <c r="N38" s="3" t="str">
        <f t="shared" si="5"/>
        <v>N/A</v>
      </c>
      <c r="O38" s="3" t="str">
        <f t="shared" si="6"/>
        <v>not eligible</v>
      </c>
      <c r="P38" s="3" t="str">
        <f t="shared" si="7"/>
        <v>N/A</v>
      </c>
      <c r="Q38" s="3" t="str">
        <f t="shared" si="8"/>
        <v>N/A</v>
      </c>
      <c r="R38" s="3" t="str">
        <f t="shared" si="9"/>
        <v>N/A</v>
      </c>
      <c r="S38" s="3" t="str">
        <f t="shared" si="10"/>
        <v>N/A</v>
      </c>
      <c r="T38" s="3" t="str">
        <f t="shared" si="11"/>
        <v>N/A</v>
      </c>
      <c r="U38" s="3" t="str">
        <f t="shared" si="12"/>
        <v>N/A</v>
      </c>
      <c r="V38" s="3" t="str">
        <f t="shared" si="13"/>
        <v>N/A</v>
      </c>
      <c r="W38" s="3" t="str">
        <f t="shared" si="14"/>
        <v>N/A</v>
      </c>
      <c r="X38" s="3" t="str">
        <f t="shared" si="15"/>
        <v>N/A</v>
      </c>
      <c r="Y38" s="3" t="str">
        <f t="shared" si="16"/>
        <v>N/A</v>
      </c>
      <c r="Z38" s="3" t="str">
        <f t="shared" si="17"/>
        <v>N/A</v>
      </c>
      <c r="AA38" s="3" t="str">
        <f t="shared" si="18"/>
        <v>N/A</v>
      </c>
    </row>
    <row r="39" spans="1:27" x14ac:dyDescent="0.35">
      <c r="A39" t="s">
        <v>180</v>
      </c>
      <c r="B39" t="s">
        <v>515</v>
      </c>
      <c r="C39" t="s">
        <v>936</v>
      </c>
      <c r="D39" t="s">
        <v>86</v>
      </c>
      <c r="E39" s="1">
        <v>1310</v>
      </c>
      <c r="F39" s="2" t="s">
        <v>1234</v>
      </c>
      <c r="G39" s="2">
        <v>3.34</v>
      </c>
      <c r="H39" t="s">
        <v>1197</v>
      </c>
      <c r="I39" s="3" t="str">
        <f t="shared" si="0"/>
        <v>not eligible</v>
      </c>
      <c r="J39" t="str">
        <f t="shared" si="1"/>
        <v>N/A</v>
      </c>
      <c r="K39" s="3" t="str">
        <f t="shared" si="2"/>
        <v>N/A</v>
      </c>
      <c r="L39" s="3" t="str">
        <f t="shared" si="3"/>
        <v>N/A</v>
      </c>
      <c r="M39" s="3" t="str">
        <f t="shared" si="4"/>
        <v>N/A</v>
      </c>
      <c r="N39" s="3" t="str">
        <f t="shared" si="5"/>
        <v>N/A</v>
      </c>
      <c r="O39" s="3" t="str">
        <f t="shared" si="6"/>
        <v>not eligible</v>
      </c>
      <c r="P39" s="3" t="str">
        <f t="shared" si="7"/>
        <v>N/A</v>
      </c>
      <c r="Q39" s="3" t="str">
        <f t="shared" si="8"/>
        <v>N/A</v>
      </c>
      <c r="R39" s="3" t="str">
        <f t="shared" si="9"/>
        <v>N/A</v>
      </c>
      <c r="S39" s="3" t="str">
        <f t="shared" si="10"/>
        <v>N/A</v>
      </c>
      <c r="T39" s="3" t="str">
        <f t="shared" si="11"/>
        <v>N/A</v>
      </c>
      <c r="U39" s="3" t="str">
        <f t="shared" si="12"/>
        <v>N/A</v>
      </c>
      <c r="V39" s="3" t="str">
        <f t="shared" si="13"/>
        <v>N/A</v>
      </c>
      <c r="W39" s="3" t="str">
        <f t="shared" si="14"/>
        <v>N/A</v>
      </c>
      <c r="X39" s="3" t="str">
        <f t="shared" si="15"/>
        <v>N/A</v>
      </c>
      <c r="Y39" s="3" t="str">
        <f t="shared" si="16"/>
        <v>N/A</v>
      </c>
      <c r="Z39" s="3" t="str">
        <f t="shared" si="17"/>
        <v>N/A</v>
      </c>
      <c r="AA39" s="3" t="str">
        <f t="shared" si="18"/>
        <v>N/A</v>
      </c>
    </row>
    <row r="40" spans="1:27" x14ac:dyDescent="0.35">
      <c r="A40" t="s">
        <v>180</v>
      </c>
      <c r="B40" t="s">
        <v>240</v>
      </c>
      <c r="C40" t="s">
        <v>872</v>
      </c>
      <c r="D40" t="s">
        <v>86</v>
      </c>
      <c r="E40" s="1">
        <v>1474</v>
      </c>
      <c r="F40" s="2" t="s">
        <v>1235</v>
      </c>
      <c r="G40" s="2">
        <v>3.05</v>
      </c>
      <c r="H40" t="s">
        <v>1197</v>
      </c>
      <c r="I40" s="3" t="str">
        <f t="shared" si="0"/>
        <v>not eligible</v>
      </c>
      <c r="J40" t="str">
        <f t="shared" si="1"/>
        <v>N/A</v>
      </c>
      <c r="K40" s="3" t="str">
        <f t="shared" si="2"/>
        <v>N/A</v>
      </c>
      <c r="L40" s="3" t="str">
        <f t="shared" si="3"/>
        <v>N/A</v>
      </c>
      <c r="M40" s="3" t="str">
        <f t="shared" si="4"/>
        <v>N/A</v>
      </c>
      <c r="N40" s="3" t="str">
        <f t="shared" si="5"/>
        <v>N/A</v>
      </c>
      <c r="O40" s="3" t="str">
        <f t="shared" si="6"/>
        <v>not eligible</v>
      </c>
      <c r="P40" s="3" t="str">
        <f t="shared" si="7"/>
        <v>N/A</v>
      </c>
      <c r="Q40" s="3" t="str">
        <f t="shared" si="8"/>
        <v>N/A</v>
      </c>
      <c r="R40" s="3" t="str">
        <f t="shared" si="9"/>
        <v>N/A</v>
      </c>
      <c r="S40" s="3" t="str">
        <f t="shared" si="10"/>
        <v>N/A</v>
      </c>
      <c r="T40" s="3" t="str">
        <f t="shared" si="11"/>
        <v>N/A</v>
      </c>
      <c r="U40" s="3" t="str">
        <f t="shared" si="12"/>
        <v>N/A</v>
      </c>
      <c r="V40" s="3" t="str">
        <f t="shared" si="13"/>
        <v>N/A</v>
      </c>
      <c r="W40" s="3" t="str">
        <f t="shared" si="14"/>
        <v>N/A</v>
      </c>
      <c r="X40" s="3" t="str">
        <f t="shared" si="15"/>
        <v>N/A</v>
      </c>
      <c r="Y40" s="3" t="str">
        <f t="shared" si="16"/>
        <v>N/A</v>
      </c>
      <c r="Z40" s="3" t="str">
        <f t="shared" si="17"/>
        <v>N/A</v>
      </c>
      <c r="AA40" s="3" t="str">
        <f t="shared" si="18"/>
        <v>N/A</v>
      </c>
    </row>
    <row r="41" spans="1:27" x14ac:dyDescent="0.35">
      <c r="A41" t="s">
        <v>180</v>
      </c>
      <c r="B41" t="s">
        <v>440</v>
      </c>
      <c r="C41" t="s">
        <v>838</v>
      </c>
      <c r="D41" t="s">
        <v>86</v>
      </c>
      <c r="E41">
        <v>861</v>
      </c>
      <c r="F41" s="2" t="s">
        <v>1236</v>
      </c>
      <c r="G41" s="2">
        <v>2.48</v>
      </c>
      <c r="H41" t="s">
        <v>1197</v>
      </c>
      <c r="I41" s="3" t="str">
        <f t="shared" si="0"/>
        <v>not eligible</v>
      </c>
      <c r="J41" t="str">
        <f t="shared" si="1"/>
        <v>N/A</v>
      </c>
      <c r="K41" s="3" t="str">
        <f t="shared" si="2"/>
        <v>N/A</v>
      </c>
      <c r="L41" s="3" t="str">
        <f t="shared" si="3"/>
        <v>N/A</v>
      </c>
      <c r="M41" s="3" t="str">
        <f t="shared" si="4"/>
        <v>N/A</v>
      </c>
      <c r="N41" s="3" t="str">
        <f t="shared" si="5"/>
        <v>N/A</v>
      </c>
      <c r="O41" s="3" t="str">
        <f t="shared" si="6"/>
        <v>not eligible</v>
      </c>
      <c r="P41" s="3" t="str">
        <f t="shared" si="7"/>
        <v>N/A</v>
      </c>
      <c r="Q41" s="3" t="str">
        <f t="shared" si="8"/>
        <v>N/A</v>
      </c>
      <c r="R41" s="3" t="str">
        <f t="shared" si="9"/>
        <v>N/A</v>
      </c>
      <c r="S41" s="3" t="str">
        <f t="shared" si="10"/>
        <v>N/A</v>
      </c>
      <c r="T41" s="3" t="str">
        <f t="shared" si="11"/>
        <v>N/A</v>
      </c>
      <c r="U41" s="3" t="str">
        <f t="shared" si="12"/>
        <v>N/A</v>
      </c>
      <c r="V41" s="3" t="str">
        <f t="shared" si="13"/>
        <v>N/A</v>
      </c>
      <c r="W41" s="3" t="str">
        <f t="shared" si="14"/>
        <v>N/A</v>
      </c>
      <c r="X41" s="3" t="str">
        <f t="shared" si="15"/>
        <v>N/A</v>
      </c>
      <c r="Y41" s="3" t="str">
        <f t="shared" si="16"/>
        <v>N/A</v>
      </c>
      <c r="Z41" s="3" t="str">
        <f t="shared" si="17"/>
        <v>N/A</v>
      </c>
      <c r="AA41" s="3" t="str">
        <f t="shared" si="18"/>
        <v>N/A</v>
      </c>
    </row>
    <row r="42" spans="1:27" x14ac:dyDescent="0.35">
      <c r="A42" t="s">
        <v>180</v>
      </c>
      <c r="B42" t="s">
        <v>783</v>
      </c>
      <c r="C42" t="s">
        <v>784</v>
      </c>
      <c r="D42" t="s">
        <v>86</v>
      </c>
      <c r="E42" s="1">
        <v>1710</v>
      </c>
      <c r="F42" s="2" t="s">
        <v>1237</v>
      </c>
      <c r="G42" s="2">
        <v>4.51</v>
      </c>
      <c r="H42" t="s">
        <v>1197</v>
      </c>
      <c r="I42" s="3">
        <f t="shared" si="0"/>
        <v>2992.5</v>
      </c>
      <c r="J42" t="str">
        <f t="shared" si="1"/>
        <v>N/A</v>
      </c>
      <c r="K42" s="3" t="str">
        <f t="shared" si="2"/>
        <v>N/A</v>
      </c>
      <c r="L42" s="3" t="str">
        <f t="shared" si="3"/>
        <v>N/A</v>
      </c>
      <c r="M42" s="3" t="str">
        <f t="shared" si="4"/>
        <v>N/A</v>
      </c>
      <c r="N42" s="3" t="str">
        <f t="shared" si="5"/>
        <v>N/A</v>
      </c>
      <c r="O42" s="3">
        <f t="shared" si="6"/>
        <v>2992.5</v>
      </c>
      <c r="P42" s="3" t="str">
        <f t="shared" si="7"/>
        <v>N/A</v>
      </c>
      <c r="Q42" s="3" t="str">
        <f t="shared" si="8"/>
        <v>N/A</v>
      </c>
      <c r="R42" s="3" t="str">
        <f t="shared" si="9"/>
        <v>N/A</v>
      </c>
      <c r="S42" s="3" t="str">
        <f t="shared" si="10"/>
        <v>N/A</v>
      </c>
      <c r="T42" s="3" t="str">
        <f t="shared" si="11"/>
        <v>N/A</v>
      </c>
      <c r="U42" s="3" t="str">
        <f t="shared" si="12"/>
        <v>N/A</v>
      </c>
      <c r="V42" s="3" t="str">
        <f t="shared" si="13"/>
        <v>N/A</v>
      </c>
      <c r="W42" s="3" t="str">
        <f t="shared" si="14"/>
        <v>N/A</v>
      </c>
      <c r="X42" s="3" t="str">
        <f t="shared" si="15"/>
        <v>N/A</v>
      </c>
      <c r="Y42" s="3" t="str">
        <f t="shared" si="16"/>
        <v>N/A</v>
      </c>
      <c r="Z42" s="3" t="str">
        <f t="shared" si="17"/>
        <v>N/A</v>
      </c>
      <c r="AA42" s="3" t="str">
        <f t="shared" si="18"/>
        <v>N/A</v>
      </c>
    </row>
    <row r="43" spans="1:27" x14ac:dyDescent="0.35">
      <c r="A43" t="s">
        <v>180</v>
      </c>
      <c r="B43" t="s">
        <v>185</v>
      </c>
      <c r="C43" t="s">
        <v>608</v>
      </c>
      <c r="D43" t="s">
        <v>86</v>
      </c>
      <c r="E43" s="1">
        <v>1303</v>
      </c>
      <c r="F43" s="2" t="s">
        <v>1238</v>
      </c>
      <c r="G43" s="2">
        <v>3.46</v>
      </c>
      <c r="H43" t="s">
        <v>1197</v>
      </c>
      <c r="I43" s="3" t="str">
        <f t="shared" si="0"/>
        <v>not eligible</v>
      </c>
      <c r="J43" t="str">
        <f t="shared" si="1"/>
        <v>N/A</v>
      </c>
      <c r="K43" s="3" t="str">
        <f t="shared" si="2"/>
        <v>N/A</v>
      </c>
      <c r="L43" s="3" t="str">
        <f t="shared" si="3"/>
        <v>N/A</v>
      </c>
      <c r="M43" s="3" t="str">
        <f t="shared" si="4"/>
        <v>N/A</v>
      </c>
      <c r="N43" s="3" t="str">
        <f t="shared" si="5"/>
        <v>N/A</v>
      </c>
      <c r="O43" s="3" t="str">
        <f t="shared" si="6"/>
        <v>not eligible</v>
      </c>
      <c r="P43" s="3" t="str">
        <f t="shared" si="7"/>
        <v>N/A</v>
      </c>
      <c r="Q43" s="3" t="str">
        <f t="shared" si="8"/>
        <v>N/A</v>
      </c>
      <c r="R43" s="3" t="str">
        <f t="shared" si="9"/>
        <v>N/A</v>
      </c>
      <c r="S43" s="3" t="str">
        <f t="shared" si="10"/>
        <v>N/A</v>
      </c>
      <c r="T43" s="3" t="str">
        <f t="shared" si="11"/>
        <v>N/A</v>
      </c>
      <c r="U43" s="3" t="str">
        <f t="shared" si="12"/>
        <v>N/A</v>
      </c>
      <c r="V43" s="3" t="str">
        <f t="shared" si="13"/>
        <v>N/A</v>
      </c>
      <c r="W43" s="3" t="str">
        <f t="shared" si="14"/>
        <v>N/A</v>
      </c>
      <c r="X43" s="3" t="str">
        <f t="shared" si="15"/>
        <v>N/A</v>
      </c>
      <c r="Y43" s="3" t="str">
        <f t="shared" si="16"/>
        <v>N/A</v>
      </c>
      <c r="Z43" s="3" t="str">
        <f t="shared" si="17"/>
        <v>N/A</v>
      </c>
      <c r="AA43" s="3" t="str">
        <f t="shared" si="18"/>
        <v>N/A</v>
      </c>
    </row>
    <row r="44" spans="1:27" x14ac:dyDescent="0.35">
      <c r="A44" t="s">
        <v>180</v>
      </c>
      <c r="B44" t="s">
        <v>276</v>
      </c>
      <c r="C44" t="s">
        <v>974</v>
      </c>
      <c r="D44" t="s">
        <v>86</v>
      </c>
      <c r="E44" s="1">
        <v>1251</v>
      </c>
      <c r="F44" s="2" t="s">
        <v>1204</v>
      </c>
      <c r="G44" s="2">
        <v>2.88</v>
      </c>
      <c r="H44" t="s">
        <v>1197</v>
      </c>
      <c r="I44" s="3" t="str">
        <f t="shared" si="0"/>
        <v>not eligible</v>
      </c>
      <c r="J44" t="str">
        <f t="shared" si="1"/>
        <v>N/A</v>
      </c>
      <c r="K44" s="3" t="str">
        <f t="shared" si="2"/>
        <v>N/A</v>
      </c>
      <c r="L44" s="3" t="str">
        <f t="shared" si="3"/>
        <v>N/A</v>
      </c>
      <c r="M44" s="3" t="str">
        <f t="shared" si="4"/>
        <v>N/A</v>
      </c>
      <c r="N44" s="3" t="str">
        <f t="shared" si="5"/>
        <v>N/A</v>
      </c>
      <c r="O44" s="3" t="str">
        <f t="shared" si="6"/>
        <v>not eligible</v>
      </c>
      <c r="P44" s="3" t="str">
        <f t="shared" si="7"/>
        <v>N/A</v>
      </c>
      <c r="Q44" s="3" t="str">
        <f t="shared" si="8"/>
        <v>N/A</v>
      </c>
      <c r="R44" s="3" t="str">
        <f t="shared" si="9"/>
        <v>N/A</v>
      </c>
      <c r="S44" s="3" t="str">
        <f t="shared" si="10"/>
        <v>N/A</v>
      </c>
      <c r="T44" s="3" t="str">
        <f t="shared" si="11"/>
        <v>N/A</v>
      </c>
      <c r="U44" s="3" t="str">
        <f t="shared" si="12"/>
        <v>N/A</v>
      </c>
      <c r="V44" s="3" t="str">
        <f t="shared" si="13"/>
        <v>N/A</v>
      </c>
      <c r="W44" s="3" t="str">
        <f t="shared" si="14"/>
        <v>N/A</v>
      </c>
      <c r="X44" s="3" t="str">
        <f t="shared" si="15"/>
        <v>N/A</v>
      </c>
      <c r="Y44" s="3" t="str">
        <f t="shared" si="16"/>
        <v>N/A</v>
      </c>
      <c r="Z44" s="3" t="str">
        <f t="shared" si="17"/>
        <v>N/A</v>
      </c>
      <c r="AA44" s="3" t="str">
        <f t="shared" si="18"/>
        <v>N/A</v>
      </c>
    </row>
    <row r="45" spans="1:27" x14ac:dyDescent="0.35">
      <c r="A45" t="s">
        <v>180</v>
      </c>
      <c r="B45" t="s">
        <v>375</v>
      </c>
      <c r="C45" t="s">
        <v>521</v>
      </c>
      <c r="D45" t="s">
        <v>92</v>
      </c>
      <c r="E45">
        <v>233</v>
      </c>
      <c r="F45" s="2" t="s">
        <v>1239</v>
      </c>
      <c r="G45" s="2">
        <v>0.56999999999999995</v>
      </c>
      <c r="H45" t="s">
        <v>1197</v>
      </c>
      <c r="I45" s="3" t="str">
        <f t="shared" si="0"/>
        <v>not eligible</v>
      </c>
      <c r="J45" t="str">
        <f t="shared" si="1"/>
        <v>N/A</v>
      </c>
      <c r="K45" s="3" t="str">
        <f t="shared" si="2"/>
        <v>N/A</v>
      </c>
      <c r="L45" s="3" t="str">
        <f t="shared" si="3"/>
        <v>N/A</v>
      </c>
      <c r="M45" s="3" t="str">
        <f t="shared" si="4"/>
        <v>N/A</v>
      </c>
      <c r="N45" s="3" t="str">
        <f t="shared" si="5"/>
        <v>N/A</v>
      </c>
      <c r="O45" s="3" t="str">
        <f t="shared" si="6"/>
        <v>N/A</v>
      </c>
      <c r="P45" s="3" t="str">
        <f t="shared" si="7"/>
        <v>not eligible</v>
      </c>
      <c r="Q45" s="3" t="str">
        <f t="shared" si="8"/>
        <v>N/A</v>
      </c>
      <c r="R45" s="3" t="str">
        <f t="shared" si="9"/>
        <v>N/A</v>
      </c>
      <c r="S45" s="3" t="str">
        <f t="shared" si="10"/>
        <v>N/A</v>
      </c>
      <c r="T45" s="3" t="str">
        <f t="shared" si="11"/>
        <v>N/A</v>
      </c>
      <c r="U45" s="3" t="str">
        <f t="shared" si="12"/>
        <v>N/A</v>
      </c>
      <c r="V45" s="3" t="str">
        <f t="shared" si="13"/>
        <v>N/A</v>
      </c>
      <c r="W45" s="3" t="str">
        <f t="shared" si="14"/>
        <v>N/A</v>
      </c>
      <c r="X45" s="3" t="str">
        <f t="shared" si="15"/>
        <v>N/A</v>
      </c>
      <c r="Y45" s="3" t="str">
        <f t="shared" si="16"/>
        <v>N/A</v>
      </c>
      <c r="Z45" s="3" t="str">
        <f t="shared" si="17"/>
        <v>N/A</v>
      </c>
      <c r="AA45" s="3" t="str">
        <f t="shared" si="18"/>
        <v>N/A</v>
      </c>
    </row>
    <row r="46" spans="1:27" x14ac:dyDescent="0.35">
      <c r="A46" t="s">
        <v>180</v>
      </c>
      <c r="B46" t="s">
        <v>299</v>
      </c>
      <c r="C46" t="s">
        <v>448</v>
      </c>
      <c r="D46" t="s">
        <v>92</v>
      </c>
      <c r="E46">
        <v>892</v>
      </c>
      <c r="F46" s="2" t="s">
        <v>1240</v>
      </c>
      <c r="G46" s="2">
        <v>2.2200000000000002</v>
      </c>
      <c r="H46" t="s">
        <v>1197</v>
      </c>
      <c r="I46" s="3" t="str">
        <f t="shared" si="0"/>
        <v>not eligible</v>
      </c>
      <c r="J46" t="str">
        <f t="shared" si="1"/>
        <v>N/A</v>
      </c>
      <c r="K46" s="3" t="str">
        <f t="shared" si="2"/>
        <v>N/A</v>
      </c>
      <c r="L46" s="3" t="str">
        <f t="shared" si="3"/>
        <v>N/A</v>
      </c>
      <c r="M46" s="3" t="str">
        <f t="shared" si="4"/>
        <v>N/A</v>
      </c>
      <c r="N46" s="3" t="str">
        <f t="shared" si="5"/>
        <v>N/A</v>
      </c>
      <c r="O46" s="3" t="str">
        <f t="shared" si="6"/>
        <v>N/A</v>
      </c>
      <c r="P46" s="3" t="str">
        <f t="shared" si="7"/>
        <v>not eligible</v>
      </c>
      <c r="Q46" s="3" t="str">
        <f t="shared" si="8"/>
        <v>N/A</v>
      </c>
      <c r="R46" s="3" t="str">
        <f t="shared" si="9"/>
        <v>N/A</v>
      </c>
      <c r="S46" s="3" t="str">
        <f t="shared" si="10"/>
        <v>N/A</v>
      </c>
      <c r="T46" s="3" t="str">
        <f t="shared" si="11"/>
        <v>N/A</v>
      </c>
      <c r="U46" s="3" t="str">
        <f t="shared" si="12"/>
        <v>N/A</v>
      </c>
      <c r="V46" s="3" t="str">
        <f t="shared" si="13"/>
        <v>N/A</v>
      </c>
      <c r="W46" s="3" t="str">
        <f t="shared" si="14"/>
        <v>N/A</v>
      </c>
      <c r="X46" s="3" t="str">
        <f t="shared" si="15"/>
        <v>N/A</v>
      </c>
      <c r="Y46" s="3" t="str">
        <f t="shared" si="16"/>
        <v>N/A</v>
      </c>
      <c r="Z46" s="3" t="str">
        <f t="shared" si="17"/>
        <v>N/A</v>
      </c>
      <c r="AA46" s="3" t="str">
        <f t="shared" si="18"/>
        <v>N/A</v>
      </c>
    </row>
    <row r="47" spans="1:27" x14ac:dyDescent="0.35">
      <c r="A47" t="s">
        <v>180</v>
      </c>
      <c r="B47" t="s">
        <v>198</v>
      </c>
      <c r="C47" t="s">
        <v>886</v>
      </c>
      <c r="D47" t="s">
        <v>92</v>
      </c>
      <c r="E47">
        <v>156</v>
      </c>
      <c r="F47" s="2" t="s">
        <v>1241</v>
      </c>
      <c r="G47" s="2">
        <v>0.39</v>
      </c>
      <c r="H47" t="s">
        <v>1197</v>
      </c>
      <c r="I47" s="3" t="str">
        <f t="shared" si="0"/>
        <v>not eligible</v>
      </c>
      <c r="J47" t="str">
        <f t="shared" si="1"/>
        <v>N/A</v>
      </c>
      <c r="K47" s="3" t="str">
        <f t="shared" si="2"/>
        <v>N/A</v>
      </c>
      <c r="L47" s="3" t="str">
        <f t="shared" si="3"/>
        <v>N/A</v>
      </c>
      <c r="M47" s="3" t="str">
        <f t="shared" si="4"/>
        <v>N/A</v>
      </c>
      <c r="N47" s="3" t="str">
        <f t="shared" si="5"/>
        <v>N/A</v>
      </c>
      <c r="O47" s="3" t="str">
        <f t="shared" si="6"/>
        <v>N/A</v>
      </c>
      <c r="P47" s="3" t="str">
        <f t="shared" si="7"/>
        <v>not eligible</v>
      </c>
      <c r="Q47" s="3" t="str">
        <f t="shared" si="8"/>
        <v>N/A</v>
      </c>
      <c r="R47" s="3" t="str">
        <f t="shared" si="9"/>
        <v>N/A</v>
      </c>
      <c r="S47" s="3" t="str">
        <f t="shared" si="10"/>
        <v>N/A</v>
      </c>
      <c r="T47" s="3" t="str">
        <f t="shared" si="11"/>
        <v>N/A</v>
      </c>
      <c r="U47" s="3" t="str">
        <f t="shared" si="12"/>
        <v>N/A</v>
      </c>
      <c r="V47" s="3" t="str">
        <f t="shared" si="13"/>
        <v>N/A</v>
      </c>
      <c r="W47" s="3" t="str">
        <f t="shared" si="14"/>
        <v>N/A</v>
      </c>
      <c r="X47" s="3" t="str">
        <f t="shared" si="15"/>
        <v>N/A</v>
      </c>
      <c r="Y47" s="3" t="str">
        <f t="shared" si="16"/>
        <v>N/A</v>
      </c>
      <c r="Z47" s="3" t="str">
        <f t="shared" si="17"/>
        <v>N/A</v>
      </c>
      <c r="AA47" s="3" t="str">
        <f t="shared" si="18"/>
        <v>N/A</v>
      </c>
    </row>
    <row r="48" spans="1:27" x14ac:dyDescent="0.35">
      <c r="A48" t="s">
        <v>180</v>
      </c>
      <c r="B48" t="s">
        <v>222</v>
      </c>
      <c r="C48" t="s">
        <v>493</v>
      </c>
      <c r="D48" t="s">
        <v>98</v>
      </c>
      <c r="E48" s="1">
        <v>3214</v>
      </c>
      <c r="F48" s="2" t="s">
        <v>1242</v>
      </c>
      <c r="G48" s="2">
        <v>8.59</v>
      </c>
      <c r="H48" t="s">
        <v>1197</v>
      </c>
      <c r="I48" s="3">
        <f t="shared" si="0"/>
        <v>5624.5</v>
      </c>
      <c r="J48" t="str">
        <f t="shared" si="1"/>
        <v>N/A</v>
      </c>
      <c r="K48" s="3" t="str">
        <f t="shared" si="2"/>
        <v>N/A</v>
      </c>
      <c r="L48" s="3" t="str">
        <f t="shared" si="3"/>
        <v>N/A</v>
      </c>
      <c r="M48" s="3" t="str">
        <f t="shared" si="4"/>
        <v>N/A</v>
      </c>
      <c r="N48" s="3" t="str">
        <f t="shared" si="5"/>
        <v>N/A</v>
      </c>
      <c r="O48" s="3" t="str">
        <f t="shared" si="6"/>
        <v>N/A</v>
      </c>
      <c r="P48" s="3" t="str">
        <f t="shared" si="7"/>
        <v>N/A</v>
      </c>
      <c r="Q48" s="3">
        <f t="shared" si="8"/>
        <v>5624.5</v>
      </c>
      <c r="R48" s="3" t="str">
        <f t="shared" si="9"/>
        <v>N/A</v>
      </c>
      <c r="S48" s="3" t="str">
        <f t="shared" si="10"/>
        <v>N/A</v>
      </c>
      <c r="T48" s="3" t="str">
        <f t="shared" si="11"/>
        <v>N/A</v>
      </c>
      <c r="U48" s="3" t="str">
        <f t="shared" si="12"/>
        <v>N/A</v>
      </c>
      <c r="V48" s="3" t="str">
        <f t="shared" si="13"/>
        <v>N/A</v>
      </c>
      <c r="W48" s="3" t="str">
        <f t="shared" si="14"/>
        <v>N/A</v>
      </c>
      <c r="X48" s="3" t="str">
        <f t="shared" si="15"/>
        <v>N/A</v>
      </c>
      <c r="Y48" s="3" t="str">
        <f t="shared" si="16"/>
        <v>N/A</v>
      </c>
      <c r="Z48" s="3" t="str">
        <f t="shared" si="17"/>
        <v>N/A</v>
      </c>
      <c r="AA48" s="3" t="str">
        <f t="shared" si="18"/>
        <v>N/A</v>
      </c>
    </row>
    <row r="49" spans="1:27" x14ac:dyDescent="0.35">
      <c r="A49" t="s">
        <v>180</v>
      </c>
      <c r="B49" t="s">
        <v>313</v>
      </c>
      <c r="C49" t="s">
        <v>459</v>
      </c>
      <c r="D49" t="s">
        <v>98</v>
      </c>
      <c r="E49" s="1">
        <v>3352</v>
      </c>
      <c r="F49" s="2" t="s">
        <v>1243</v>
      </c>
      <c r="G49" s="2">
        <v>8.16</v>
      </c>
      <c r="H49" t="s">
        <v>1197</v>
      </c>
      <c r="I49" s="3">
        <f t="shared" si="0"/>
        <v>5866</v>
      </c>
      <c r="J49" t="str">
        <f t="shared" si="1"/>
        <v>N/A</v>
      </c>
      <c r="K49" s="3" t="str">
        <f t="shared" si="2"/>
        <v>N/A</v>
      </c>
      <c r="L49" s="3" t="str">
        <f t="shared" si="3"/>
        <v>N/A</v>
      </c>
      <c r="M49" s="3" t="str">
        <f t="shared" si="4"/>
        <v>N/A</v>
      </c>
      <c r="N49" s="3" t="str">
        <f t="shared" si="5"/>
        <v>N/A</v>
      </c>
      <c r="O49" s="3" t="str">
        <f t="shared" si="6"/>
        <v>N/A</v>
      </c>
      <c r="P49" s="3" t="str">
        <f t="shared" si="7"/>
        <v>N/A</v>
      </c>
      <c r="Q49" s="3">
        <f t="shared" si="8"/>
        <v>5866</v>
      </c>
      <c r="R49" s="3" t="str">
        <f t="shared" si="9"/>
        <v>N/A</v>
      </c>
      <c r="S49" s="3" t="str">
        <f t="shared" si="10"/>
        <v>N/A</v>
      </c>
      <c r="T49" s="3" t="str">
        <f t="shared" si="11"/>
        <v>N/A</v>
      </c>
      <c r="U49" s="3" t="str">
        <f t="shared" si="12"/>
        <v>N/A</v>
      </c>
      <c r="V49" s="3" t="str">
        <f t="shared" si="13"/>
        <v>N/A</v>
      </c>
      <c r="W49" s="3" t="str">
        <f t="shared" si="14"/>
        <v>N/A</v>
      </c>
      <c r="X49" s="3" t="str">
        <f t="shared" si="15"/>
        <v>N/A</v>
      </c>
      <c r="Y49" s="3" t="str">
        <f t="shared" si="16"/>
        <v>N/A</v>
      </c>
      <c r="Z49" s="3" t="str">
        <f t="shared" si="17"/>
        <v>N/A</v>
      </c>
      <c r="AA49" s="3" t="str">
        <f t="shared" si="18"/>
        <v>N/A</v>
      </c>
    </row>
    <row r="50" spans="1:27" x14ac:dyDescent="0.35">
      <c r="A50" t="s">
        <v>180</v>
      </c>
      <c r="B50" t="s">
        <v>217</v>
      </c>
      <c r="C50" t="s">
        <v>1005</v>
      </c>
      <c r="D50" t="s">
        <v>103</v>
      </c>
      <c r="E50" s="1">
        <v>6601</v>
      </c>
      <c r="F50" s="2" t="s">
        <v>1244</v>
      </c>
      <c r="G50" s="2">
        <v>16.559999999999999</v>
      </c>
      <c r="H50" t="s">
        <v>1197</v>
      </c>
      <c r="I50" s="3">
        <f t="shared" si="0"/>
        <v>11551.75</v>
      </c>
      <c r="J50" t="str">
        <f t="shared" si="1"/>
        <v>N/A</v>
      </c>
      <c r="K50" s="3" t="str">
        <f t="shared" si="2"/>
        <v>N/A</v>
      </c>
      <c r="L50" s="3" t="str">
        <f t="shared" si="3"/>
        <v>N/A</v>
      </c>
      <c r="M50" s="3" t="str">
        <f t="shared" si="4"/>
        <v>N/A</v>
      </c>
      <c r="N50" s="3">
        <f t="shared" si="5"/>
        <v>11551.75</v>
      </c>
      <c r="O50" s="3" t="str">
        <f t="shared" si="6"/>
        <v>N/A</v>
      </c>
      <c r="P50" s="3" t="str">
        <f t="shared" si="7"/>
        <v>N/A</v>
      </c>
      <c r="Q50" s="3" t="str">
        <f t="shared" si="8"/>
        <v>N/A</v>
      </c>
      <c r="R50" s="3" t="str">
        <f t="shared" si="9"/>
        <v>N/A</v>
      </c>
      <c r="S50" s="3" t="str">
        <f t="shared" si="10"/>
        <v>N/A</v>
      </c>
      <c r="T50" s="3" t="str">
        <f t="shared" si="11"/>
        <v>N/A</v>
      </c>
      <c r="U50" s="3" t="str">
        <f t="shared" si="12"/>
        <v>N/A</v>
      </c>
      <c r="V50" s="3" t="str">
        <f t="shared" si="13"/>
        <v>N/A</v>
      </c>
      <c r="W50" s="3" t="str">
        <f t="shared" si="14"/>
        <v>N/A</v>
      </c>
      <c r="X50" s="3" t="str">
        <f t="shared" si="15"/>
        <v>N/A</v>
      </c>
      <c r="Y50" s="3" t="str">
        <f t="shared" si="16"/>
        <v>N/A</v>
      </c>
      <c r="Z50" s="3" t="str">
        <f t="shared" si="17"/>
        <v>N/A</v>
      </c>
      <c r="AA50" s="3" t="str">
        <f t="shared" si="18"/>
        <v>N/A</v>
      </c>
    </row>
    <row r="51" spans="1:27" x14ac:dyDescent="0.35">
      <c r="A51" t="s">
        <v>180</v>
      </c>
      <c r="B51" t="s">
        <v>225</v>
      </c>
      <c r="C51" t="s">
        <v>336</v>
      </c>
      <c r="D51" t="s">
        <v>103</v>
      </c>
      <c r="E51" s="1">
        <v>4217</v>
      </c>
      <c r="F51" s="2" t="s">
        <v>1245</v>
      </c>
      <c r="G51" s="2">
        <v>8.99</v>
      </c>
      <c r="H51" t="s">
        <v>1197</v>
      </c>
      <c r="I51" s="3">
        <f t="shared" si="0"/>
        <v>7379.75</v>
      </c>
      <c r="J51" t="str">
        <f t="shared" si="1"/>
        <v>N/A</v>
      </c>
      <c r="K51" s="3" t="str">
        <f t="shared" si="2"/>
        <v>N/A</v>
      </c>
      <c r="L51" s="3" t="str">
        <f t="shared" si="3"/>
        <v>N/A</v>
      </c>
      <c r="M51" s="3" t="str">
        <f t="shared" si="4"/>
        <v>N/A</v>
      </c>
      <c r="N51" s="3">
        <f t="shared" si="5"/>
        <v>7379.75</v>
      </c>
      <c r="O51" s="3" t="str">
        <f t="shared" si="6"/>
        <v>N/A</v>
      </c>
      <c r="P51" s="3" t="str">
        <f t="shared" si="7"/>
        <v>N/A</v>
      </c>
      <c r="Q51" s="3" t="str">
        <f t="shared" si="8"/>
        <v>N/A</v>
      </c>
      <c r="R51" s="3" t="str">
        <f t="shared" si="9"/>
        <v>N/A</v>
      </c>
      <c r="S51" s="3" t="str">
        <f t="shared" si="10"/>
        <v>N/A</v>
      </c>
      <c r="T51" s="3" t="str">
        <f t="shared" si="11"/>
        <v>N/A</v>
      </c>
      <c r="U51" s="3" t="str">
        <f t="shared" si="12"/>
        <v>N/A</v>
      </c>
      <c r="V51" s="3" t="str">
        <f t="shared" si="13"/>
        <v>N/A</v>
      </c>
      <c r="W51" s="3" t="str">
        <f t="shared" si="14"/>
        <v>N/A</v>
      </c>
      <c r="X51" s="3" t="str">
        <f t="shared" si="15"/>
        <v>N/A</v>
      </c>
      <c r="Y51" s="3" t="str">
        <f t="shared" si="16"/>
        <v>N/A</v>
      </c>
      <c r="Z51" s="3" t="str">
        <f t="shared" si="17"/>
        <v>N/A</v>
      </c>
      <c r="AA51" s="3" t="str">
        <f t="shared" si="18"/>
        <v>N/A</v>
      </c>
    </row>
    <row r="52" spans="1:27" x14ac:dyDescent="0.35">
      <c r="A52" t="s">
        <v>180</v>
      </c>
      <c r="B52" t="s">
        <v>219</v>
      </c>
      <c r="C52" t="s">
        <v>220</v>
      </c>
      <c r="D52" t="s">
        <v>103</v>
      </c>
      <c r="E52" s="1">
        <v>2821</v>
      </c>
      <c r="F52" s="2" t="s">
        <v>1246</v>
      </c>
      <c r="G52" s="2">
        <v>5.69</v>
      </c>
      <c r="H52" t="s">
        <v>1197</v>
      </c>
      <c r="I52" s="3">
        <f t="shared" si="0"/>
        <v>4936.75</v>
      </c>
      <c r="J52" t="str">
        <f t="shared" si="1"/>
        <v>N/A</v>
      </c>
      <c r="K52" s="3" t="str">
        <f t="shared" si="2"/>
        <v>N/A</v>
      </c>
      <c r="L52" s="3" t="str">
        <f t="shared" si="3"/>
        <v>N/A</v>
      </c>
      <c r="M52" s="3" t="str">
        <f t="shared" si="4"/>
        <v>N/A</v>
      </c>
      <c r="N52" s="3">
        <f t="shared" si="5"/>
        <v>4936.75</v>
      </c>
      <c r="O52" s="3" t="str">
        <f t="shared" si="6"/>
        <v>N/A</v>
      </c>
      <c r="P52" s="3" t="str">
        <f t="shared" si="7"/>
        <v>N/A</v>
      </c>
      <c r="Q52" s="3" t="str">
        <f t="shared" si="8"/>
        <v>N/A</v>
      </c>
      <c r="R52" s="3" t="str">
        <f t="shared" si="9"/>
        <v>N/A</v>
      </c>
      <c r="S52" s="3" t="str">
        <f t="shared" si="10"/>
        <v>N/A</v>
      </c>
      <c r="T52" s="3" t="str">
        <f t="shared" si="11"/>
        <v>N/A</v>
      </c>
      <c r="U52" s="3" t="str">
        <f t="shared" si="12"/>
        <v>N/A</v>
      </c>
      <c r="V52" s="3" t="str">
        <f t="shared" si="13"/>
        <v>N/A</v>
      </c>
      <c r="W52" s="3" t="str">
        <f t="shared" si="14"/>
        <v>N/A</v>
      </c>
      <c r="X52" s="3" t="str">
        <f t="shared" si="15"/>
        <v>N/A</v>
      </c>
      <c r="Y52" s="3" t="str">
        <f t="shared" si="16"/>
        <v>N/A</v>
      </c>
      <c r="Z52" s="3" t="str">
        <f t="shared" si="17"/>
        <v>N/A</v>
      </c>
      <c r="AA52" s="3" t="str">
        <f t="shared" si="18"/>
        <v>N/A</v>
      </c>
    </row>
    <row r="53" spans="1:27" x14ac:dyDescent="0.35">
      <c r="A53" t="s">
        <v>180</v>
      </c>
      <c r="B53" t="s">
        <v>389</v>
      </c>
      <c r="C53" t="s">
        <v>390</v>
      </c>
      <c r="D53" t="s">
        <v>103</v>
      </c>
      <c r="E53" s="1">
        <v>3228</v>
      </c>
      <c r="F53" s="2" t="s">
        <v>1247</v>
      </c>
      <c r="G53" s="2">
        <v>8.4700000000000006</v>
      </c>
      <c r="H53" t="s">
        <v>1197</v>
      </c>
      <c r="I53" s="3">
        <f t="shared" si="0"/>
        <v>5649</v>
      </c>
      <c r="J53" t="str">
        <f t="shared" si="1"/>
        <v>N/A</v>
      </c>
      <c r="K53" s="3" t="str">
        <f t="shared" si="2"/>
        <v>N/A</v>
      </c>
      <c r="L53" s="3" t="str">
        <f t="shared" si="3"/>
        <v>N/A</v>
      </c>
      <c r="M53" s="3" t="str">
        <f t="shared" si="4"/>
        <v>N/A</v>
      </c>
      <c r="N53" s="3">
        <f t="shared" si="5"/>
        <v>5649</v>
      </c>
      <c r="O53" s="3" t="str">
        <f t="shared" si="6"/>
        <v>N/A</v>
      </c>
      <c r="P53" s="3" t="str">
        <f t="shared" si="7"/>
        <v>N/A</v>
      </c>
      <c r="Q53" s="3" t="str">
        <f t="shared" si="8"/>
        <v>N/A</v>
      </c>
      <c r="R53" s="3" t="str">
        <f t="shared" si="9"/>
        <v>N/A</v>
      </c>
      <c r="S53" s="3" t="str">
        <f t="shared" si="10"/>
        <v>N/A</v>
      </c>
      <c r="T53" s="3" t="str">
        <f t="shared" si="11"/>
        <v>N/A</v>
      </c>
      <c r="U53" s="3" t="str">
        <f t="shared" si="12"/>
        <v>N/A</v>
      </c>
      <c r="V53" s="3" t="str">
        <f t="shared" si="13"/>
        <v>N/A</v>
      </c>
      <c r="W53" s="3" t="str">
        <f t="shared" si="14"/>
        <v>N/A</v>
      </c>
      <c r="X53" s="3" t="str">
        <f t="shared" si="15"/>
        <v>N/A</v>
      </c>
      <c r="Y53" s="3" t="str">
        <f t="shared" si="16"/>
        <v>N/A</v>
      </c>
      <c r="Z53" s="3" t="str">
        <f t="shared" si="17"/>
        <v>N/A</v>
      </c>
      <c r="AA53" s="3" t="str">
        <f t="shared" si="18"/>
        <v>N/A</v>
      </c>
    </row>
    <row r="54" spans="1:27" x14ac:dyDescent="0.35">
      <c r="A54" t="s">
        <v>180</v>
      </c>
      <c r="B54" t="s">
        <v>181</v>
      </c>
      <c r="C54" t="s">
        <v>993</v>
      </c>
      <c r="D54" t="s">
        <v>103</v>
      </c>
      <c r="E54" s="1">
        <v>3957</v>
      </c>
      <c r="F54" s="2" t="s">
        <v>1245</v>
      </c>
      <c r="G54" s="2">
        <v>8.99</v>
      </c>
      <c r="H54" t="s">
        <v>1197</v>
      </c>
      <c r="I54" s="3">
        <f t="shared" si="0"/>
        <v>6924.75</v>
      </c>
      <c r="J54" t="str">
        <f t="shared" si="1"/>
        <v>N/A</v>
      </c>
      <c r="K54" s="3" t="str">
        <f t="shared" si="2"/>
        <v>N/A</v>
      </c>
      <c r="L54" s="3" t="str">
        <f t="shared" si="3"/>
        <v>N/A</v>
      </c>
      <c r="M54" s="3" t="str">
        <f t="shared" si="4"/>
        <v>N/A</v>
      </c>
      <c r="N54" s="3">
        <f t="shared" si="5"/>
        <v>6924.75</v>
      </c>
      <c r="O54" s="3" t="str">
        <f t="shared" si="6"/>
        <v>N/A</v>
      </c>
      <c r="P54" s="3" t="str">
        <f t="shared" si="7"/>
        <v>N/A</v>
      </c>
      <c r="Q54" s="3" t="str">
        <f t="shared" si="8"/>
        <v>N/A</v>
      </c>
      <c r="R54" s="3" t="str">
        <f t="shared" si="9"/>
        <v>N/A</v>
      </c>
      <c r="S54" s="3" t="str">
        <f t="shared" si="10"/>
        <v>N/A</v>
      </c>
      <c r="T54" s="3" t="str">
        <f t="shared" si="11"/>
        <v>N/A</v>
      </c>
      <c r="U54" s="3" t="str">
        <f t="shared" si="12"/>
        <v>N/A</v>
      </c>
      <c r="V54" s="3" t="str">
        <f t="shared" si="13"/>
        <v>N/A</v>
      </c>
      <c r="W54" s="3" t="str">
        <f t="shared" si="14"/>
        <v>N/A</v>
      </c>
      <c r="X54" s="3" t="str">
        <f t="shared" si="15"/>
        <v>N/A</v>
      </c>
      <c r="Y54" s="3" t="str">
        <f t="shared" si="16"/>
        <v>N/A</v>
      </c>
      <c r="Z54" s="3" t="str">
        <f t="shared" si="17"/>
        <v>N/A</v>
      </c>
      <c r="AA54" s="3" t="str">
        <f t="shared" si="18"/>
        <v>N/A</v>
      </c>
    </row>
    <row r="55" spans="1:27" x14ac:dyDescent="0.35">
      <c r="A55" t="s">
        <v>180</v>
      </c>
      <c r="B55" t="s">
        <v>244</v>
      </c>
      <c r="C55" t="s">
        <v>245</v>
      </c>
      <c r="D55" t="s">
        <v>103</v>
      </c>
      <c r="E55" s="1">
        <v>1565</v>
      </c>
      <c r="F55" s="2" t="s">
        <v>1248</v>
      </c>
      <c r="G55" s="2">
        <v>3.78</v>
      </c>
      <c r="H55" t="s">
        <v>1197</v>
      </c>
      <c r="I55" s="3" t="str">
        <f t="shared" si="0"/>
        <v>not eligible</v>
      </c>
      <c r="J55" t="str">
        <f t="shared" si="1"/>
        <v>N/A</v>
      </c>
      <c r="K55" s="3" t="str">
        <f t="shared" si="2"/>
        <v>N/A</v>
      </c>
      <c r="L55" s="3" t="str">
        <f t="shared" si="3"/>
        <v>N/A</v>
      </c>
      <c r="M55" s="3" t="str">
        <f t="shared" si="4"/>
        <v>N/A</v>
      </c>
      <c r="N55" s="3" t="str">
        <f t="shared" si="5"/>
        <v>not eligible</v>
      </c>
      <c r="O55" s="3" t="str">
        <f t="shared" si="6"/>
        <v>N/A</v>
      </c>
      <c r="P55" s="3" t="str">
        <f t="shared" si="7"/>
        <v>N/A</v>
      </c>
      <c r="Q55" s="3" t="str">
        <f t="shared" si="8"/>
        <v>N/A</v>
      </c>
      <c r="R55" s="3" t="str">
        <f t="shared" si="9"/>
        <v>N/A</v>
      </c>
      <c r="S55" s="3" t="str">
        <f t="shared" si="10"/>
        <v>N/A</v>
      </c>
      <c r="T55" s="3" t="str">
        <f t="shared" si="11"/>
        <v>N/A</v>
      </c>
      <c r="U55" s="3" t="str">
        <f t="shared" si="12"/>
        <v>N/A</v>
      </c>
      <c r="V55" s="3" t="str">
        <f t="shared" si="13"/>
        <v>N/A</v>
      </c>
      <c r="W55" s="3" t="str">
        <f t="shared" si="14"/>
        <v>N/A</v>
      </c>
      <c r="X55" s="3" t="str">
        <f t="shared" si="15"/>
        <v>N/A</v>
      </c>
      <c r="Y55" s="3" t="str">
        <f t="shared" si="16"/>
        <v>N/A</v>
      </c>
      <c r="Z55" s="3" t="str">
        <f t="shared" si="17"/>
        <v>N/A</v>
      </c>
      <c r="AA55" s="3" t="str">
        <f t="shared" si="18"/>
        <v>N/A</v>
      </c>
    </row>
    <row r="56" spans="1:27" x14ac:dyDescent="0.35">
      <c r="A56" t="s">
        <v>180</v>
      </c>
      <c r="B56" t="s">
        <v>196</v>
      </c>
      <c r="C56" t="s">
        <v>1083</v>
      </c>
      <c r="D56" t="s">
        <v>103</v>
      </c>
      <c r="E56" s="1">
        <v>3465</v>
      </c>
      <c r="F56" s="2" t="s">
        <v>1249</v>
      </c>
      <c r="G56" s="2">
        <v>8.0399999999999991</v>
      </c>
      <c r="H56" t="s">
        <v>1197</v>
      </c>
      <c r="I56" s="3">
        <f t="shared" si="0"/>
        <v>6063.75</v>
      </c>
      <c r="J56" t="str">
        <f t="shared" si="1"/>
        <v>N/A</v>
      </c>
      <c r="K56" s="3" t="str">
        <f t="shared" si="2"/>
        <v>N/A</v>
      </c>
      <c r="L56" s="3" t="str">
        <f t="shared" si="3"/>
        <v>N/A</v>
      </c>
      <c r="M56" s="3" t="str">
        <f t="shared" si="4"/>
        <v>N/A</v>
      </c>
      <c r="N56" s="3">
        <f t="shared" si="5"/>
        <v>6063.75</v>
      </c>
      <c r="O56" s="3" t="str">
        <f t="shared" si="6"/>
        <v>N/A</v>
      </c>
      <c r="P56" s="3" t="str">
        <f t="shared" si="7"/>
        <v>N/A</v>
      </c>
      <c r="Q56" s="3" t="str">
        <f t="shared" si="8"/>
        <v>N/A</v>
      </c>
      <c r="R56" s="3" t="str">
        <f t="shared" si="9"/>
        <v>N/A</v>
      </c>
      <c r="S56" s="3" t="str">
        <f t="shared" si="10"/>
        <v>N/A</v>
      </c>
      <c r="T56" s="3" t="str">
        <f t="shared" si="11"/>
        <v>N/A</v>
      </c>
      <c r="U56" s="3" t="str">
        <f t="shared" si="12"/>
        <v>N/A</v>
      </c>
      <c r="V56" s="3" t="str">
        <f t="shared" si="13"/>
        <v>N/A</v>
      </c>
      <c r="W56" s="3" t="str">
        <f t="shared" si="14"/>
        <v>N/A</v>
      </c>
      <c r="X56" s="3" t="str">
        <f t="shared" si="15"/>
        <v>N/A</v>
      </c>
      <c r="Y56" s="3" t="str">
        <f t="shared" si="16"/>
        <v>N/A</v>
      </c>
      <c r="Z56" s="3" t="str">
        <f t="shared" si="17"/>
        <v>N/A</v>
      </c>
      <c r="AA56" s="3" t="str">
        <f t="shared" si="18"/>
        <v>N/A</v>
      </c>
    </row>
    <row r="57" spans="1:27" x14ac:dyDescent="0.35">
      <c r="A57" t="s">
        <v>180</v>
      </c>
      <c r="B57" t="s">
        <v>474</v>
      </c>
      <c r="C57" t="s">
        <v>1127</v>
      </c>
      <c r="D57" t="s">
        <v>103</v>
      </c>
      <c r="E57" s="1">
        <v>5127</v>
      </c>
      <c r="F57" s="2" t="s">
        <v>1250</v>
      </c>
      <c r="G57" s="2">
        <v>13.05</v>
      </c>
      <c r="H57" t="s">
        <v>1197</v>
      </c>
      <c r="I57" s="3">
        <f t="shared" si="0"/>
        <v>8972.25</v>
      </c>
      <c r="J57" t="str">
        <f t="shared" si="1"/>
        <v>N/A</v>
      </c>
      <c r="K57" s="3" t="str">
        <f t="shared" si="2"/>
        <v>N/A</v>
      </c>
      <c r="L57" s="3" t="str">
        <f t="shared" si="3"/>
        <v>N/A</v>
      </c>
      <c r="M57" s="3" t="str">
        <f t="shared" si="4"/>
        <v>N/A</v>
      </c>
      <c r="N57" s="3">
        <f t="shared" si="5"/>
        <v>8972.25</v>
      </c>
      <c r="O57" s="3" t="str">
        <f t="shared" si="6"/>
        <v>N/A</v>
      </c>
      <c r="P57" s="3" t="str">
        <f t="shared" si="7"/>
        <v>N/A</v>
      </c>
      <c r="Q57" s="3" t="str">
        <f t="shared" si="8"/>
        <v>N/A</v>
      </c>
      <c r="R57" s="3" t="str">
        <f t="shared" si="9"/>
        <v>N/A</v>
      </c>
      <c r="S57" s="3" t="str">
        <f t="shared" si="10"/>
        <v>N/A</v>
      </c>
      <c r="T57" s="3" t="str">
        <f t="shared" si="11"/>
        <v>N/A</v>
      </c>
      <c r="U57" s="3" t="str">
        <f t="shared" si="12"/>
        <v>N/A</v>
      </c>
      <c r="V57" s="3" t="str">
        <f t="shared" si="13"/>
        <v>N/A</v>
      </c>
      <c r="W57" s="3" t="str">
        <f t="shared" si="14"/>
        <v>N/A</v>
      </c>
      <c r="X57" s="3" t="str">
        <f t="shared" si="15"/>
        <v>N/A</v>
      </c>
      <c r="Y57" s="3" t="str">
        <f t="shared" si="16"/>
        <v>N/A</v>
      </c>
      <c r="Z57" s="3" t="str">
        <f t="shared" si="17"/>
        <v>N/A</v>
      </c>
      <c r="AA57" s="3" t="str">
        <f t="shared" si="18"/>
        <v>N/A</v>
      </c>
    </row>
    <row r="58" spans="1:27" x14ac:dyDescent="0.35">
      <c r="A58" t="s">
        <v>180</v>
      </c>
      <c r="B58" t="s">
        <v>360</v>
      </c>
      <c r="C58" t="s">
        <v>437</v>
      </c>
      <c r="D58" t="s">
        <v>103</v>
      </c>
      <c r="E58" s="1">
        <v>2763</v>
      </c>
      <c r="F58" s="2" t="s">
        <v>1251</v>
      </c>
      <c r="G58" s="2">
        <v>7.52</v>
      </c>
      <c r="H58" t="s">
        <v>1197</v>
      </c>
      <c r="I58" s="3">
        <f t="shared" si="0"/>
        <v>4835.25</v>
      </c>
      <c r="J58" t="str">
        <f t="shared" si="1"/>
        <v>N/A</v>
      </c>
      <c r="K58" s="3" t="str">
        <f t="shared" si="2"/>
        <v>N/A</v>
      </c>
      <c r="L58" s="3" t="str">
        <f t="shared" si="3"/>
        <v>N/A</v>
      </c>
      <c r="M58" s="3" t="str">
        <f t="shared" si="4"/>
        <v>N/A</v>
      </c>
      <c r="N58" s="3">
        <f t="shared" si="5"/>
        <v>4835.25</v>
      </c>
      <c r="O58" s="3" t="str">
        <f t="shared" si="6"/>
        <v>N/A</v>
      </c>
      <c r="P58" s="3" t="str">
        <f t="shared" si="7"/>
        <v>N/A</v>
      </c>
      <c r="Q58" s="3" t="str">
        <f t="shared" si="8"/>
        <v>N/A</v>
      </c>
      <c r="R58" s="3" t="str">
        <f t="shared" si="9"/>
        <v>N/A</v>
      </c>
      <c r="S58" s="3" t="str">
        <f t="shared" si="10"/>
        <v>N/A</v>
      </c>
      <c r="T58" s="3" t="str">
        <f t="shared" si="11"/>
        <v>N/A</v>
      </c>
      <c r="U58" s="3" t="str">
        <f t="shared" si="12"/>
        <v>N/A</v>
      </c>
      <c r="V58" s="3" t="str">
        <f t="shared" si="13"/>
        <v>N/A</v>
      </c>
      <c r="W58" s="3" t="str">
        <f t="shared" si="14"/>
        <v>N/A</v>
      </c>
      <c r="X58" s="3" t="str">
        <f t="shared" si="15"/>
        <v>N/A</v>
      </c>
      <c r="Y58" s="3" t="str">
        <f t="shared" si="16"/>
        <v>N/A</v>
      </c>
      <c r="Z58" s="3" t="str">
        <f t="shared" si="17"/>
        <v>N/A</v>
      </c>
      <c r="AA58" s="3" t="str">
        <f t="shared" si="18"/>
        <v>N/A</v>
      </c>
    </row>
    <row r="59" spans="1:27" x14ac:dyDescent="0.35">
      <c r="A59" t="s">
        <v>180</v>
      </c>
      <c r="B59" t="s">
        <v>371</v>
      </c>
      <c r="C59" t="s">
        <v>1060</v>
      </c>
      <c r="D59" t="s">
        <v>103</v>
      </c>
      <c r="E59" s="1">
        <v>5639</v>
      </c>
      <c r="F59" s="2" t="s">
        <v>1252</v>
      </c>
      <c r="G59" s="2">
        <v>14.7</v>
      </c>
      <c r="H59" t="s">
        <v>1197</v>
      </c>
      <c r="I59" s="3">
        <f t="shared" si="0"/>
        <v>9868.25</v>
      </c>
      <c r="J59" t="str">
        <f t="shared" si="1"/>
        <v>N/A</v>
      </c>
      <c r="K59" s="3" t="str">
        <f t="shared" si="2"/>
        <v>N/A</v>
      </c>
      <c r="L59" s="3" t="str">
        <f t="shared" si="3"/>
        <v>N/A</v>
      </c>
      <c r="M59" s="3" t="str">
        <f t="shared" si="4"/>
        <v>N/A</v>
      </c>
      <c r="N59" s="3">
        <f t="shared" si="5"/>
        <v>9868.25</v>
      </c>
      <c r="O59" s="3" t="str">
        <f t="shared" si="6"/>
        <v>N/A</v>
      </c>
      <c r="P59" s="3" t="str">
        <f t="shared" si="7"/>
        <v>N/A</v>
      </c>
      <c r="Q59" s="3" t="str">
        <f t="shared" si="8"/>
        <v>N/A</v>
      </c>
      <c r="R59" s="3" t="str">
        <f t="shared" si="9"/>
        <v>N/A</v>
      </c>
      <c r="S59" s="3" t="str">
        <f t="shared" si="10"/>
        <v>N/A</v>
      </c>
      <c r="T59" s="3" t="str">
        <f t="shared" si="11"/>
        <v>N/A</v>
      </c>
      <c r="U59" s="3" t="str">
        <f t="shared" si="12"/>
        <v>N/A</v>
      </c>
      <c r="V59" s="3" t="str">
        <f t="shared" si="13"/>
        <v>N/A</v>
      </c>
      <c r="W59" s="3" t="str">
        <f t="shared" si="14"/>
        <v>N/A</v>
      </c>
      <c r="X59" s="3" t="str">
        <f t="shared" si="15"/>
        <v>N/A</v>
      </c>
      <c r="Y59" s="3" t="str">
        <f t="shared" si="16"/>
        <v>N/A</v>
      </c>
      <c r="Z59" s="3" t="str">
        <f t="shared" si="17"/>
        <v>N/A</v>
      </c>
      <c r="AA59" s="3" t="str">
        <f t="shared" si="18"/>
        <v>N/A</v>
      </c>
    </row>
    <row r="60" spans="1:27" x14ac:dyDescent="0.35">
      <c r="A60" t="s">
        <v>180</v>
      </c>
      <c r="B60" t="s">
        <v>350</v>
      </c>
      <c r="C60" t="s">
        <v>391</v>
      </c>
      <c r="D60" t="s">
        <v>103</v>
      </c>
      <c r="E60" s="1">
        <v>5854</v>
      </c>
      <c r="F60" s="2" t="s">
        <v>1253</v>
      </c>
      <c r="G60" s="2">
        <v>15.1</v>
      </c>
      <c r="H60" t="s">
        <v>1197</v>
      </c>
      <c r="I60" s="3">
        <f t="shared" si="0"/>
        <v>10244.5</v>
      </c>
      <c r="J60" t="str">
        <f t="shared" si="1"/>
        <v>N/A</v>
      </c>
      <c r="K60" s="3" t="str">
        <f t="shared" si="2"/>
        <v>N/A</v>
      </c>
      <c r="L60" s="3" t="str">
        <f t="shared" si="3"/>
        <v>N/A</v>
      </c>
      <c r="M60" s="3" t="str">
        <f t="shared" si="4"/>
        <v>N/A</v>
      </c>
      <c r="N60" s="3">
        <f t="shared" si="5"/>
        <v>10244.5</v>
      </c>
      <c r="O60" s="3" t="str">
        <f t="shared" si="6"/>
        <v>N/A</v>
      </c>
      <c r="P60" s="3" t="str">
        <f t="shared" si="7"/>
        <v>N/A</v>
      </c>
      <c r="Q60" s="3" t="str">
        <f t="shared" si="8"/>
        <v>N/A</v>
      </c>
      <c r="R60" s="3" t="str">
        <f t="shared" si="9"/>
        <v>N/A</v>
      </c>
      <c r="S60" s="3" t="str">
        <f t="shared" si="10"/>
        <v>N/A</v>
      </c>
      <c r="T60" s="3" t="str">
        <f t="shared" si="11"/>
        <v>N/A</v>
      </c>
      <c r="U60" s="3" t="str">
        <f t="shared" si="12"/>
        <v>N/A</v>
      </c>
      <c r="V60" s="3" t="str">
        <f t="shared" si="13"/>
        <v>N/A</v>
      </c>
      <c r="W60" s="3" t="str">
        <f t="shared" si="14"/>
        <v>N/A</v>
      </c>
      <c r="X60" s="3" t="str">
        <f t="shared" si="15"/>
        <v>N/A</v>
      </c>
      <c r="Y60" s="3" t="str">
        <f t="shared" si="16"/>
        <v>N/A</v>
      </c>
      <c r="Z60" s="3" t="str">
        <f t="shared" si="17"/>
        <v>N/A</v>
      </c>
      <c r="AA60" s="3" t="str">
        <f t="shared" si="18"/>
        <v>N/A</v>
      </c>
    </row>
    <row r="61" spans="1:27" x14ac:dyDescent="0.35">
      <c r="A61" t="s">
        <v>180</v>
      </c>
      <c r="B61" t="s">
        <v>460</v>
      </c>
      <c r="C61" t="s">
        <v>1065</v>
      </c>
      <c r="D61" t="s">
        <v>103</v>
      </c>
      <c r="E61" s="1">
        <v>2612</v>
      </c>
      <c r="F61" s="2" t="s">
        <v>1254</v>
      </c>
      <c r="G61" s="2">
        <v>8.09</v>
      </c>
      <c r="H61" t="s">
        <v>1197</v>
      </c>
      <c r="I61" s="3">
        <f t="shared" si="0"/>
        <v>4571</v>
      </c>
      <c r="J61" t="str">
        <f t="shared" si="1"/>
        <v>N/A</v>
      </c>
      <c r="K61" s="3" t="str">
        <f t="shared" si="2"/>
        <v>N/A</v>
      </c>
      <c r="L61" s="3" t="str">
        <f t="shared" si="3"/>
        <v>N/A</v>
      </c>
      <c r="M61" s="3" t="str">
        <f t="shared" si="4"/>
        <v>N/A</v>
      </c>
      <c r="N61" s="3">
        <f t="shared" si="5"/>
        <v>4571</v>
      </c>
      <c r="O61" s="3" t="str">
        <f t="shared" si="6"/>
        <v>N/A</v>
      </c>
      <c r="P61" s="3" t="str">
        <f t="shared" si="7"/>
        <v>N/A</v>
      </c>
      <c r="Q61" s="3" t="str">
        <f t="shared" si="8"/>
        <v>N/A</v>
      </c>
      <c r="R61" s="3" t="str">
        <f t="shared" si="9"/>
        <v>N/A</v>
      </c>
      <c r="S61" s="3" t="str">
        <f t="shared" si="10"/>
        <v>N/A</v>
      </c>
      <c r="T61" s="3" t="str">
        <f t="shared" si="11"/>
        <v>N/A</v>
      </c>
      <c r="U61" s="3" t="str">
        <f t="shared" si="12"/>
        <v>N/A</v>
      </c>
      <c r="V61" s="3" t="str">
        <f t="shared" si="13"/>
        <v>N/A</v>
      </c>
      <c r="W61" s="3" t="str">
        <f t="shared" si="14"/>
        <v>N/A</v>
      </c>
      <c r="X61" s="3" t="str">
        <f t="shared" si="15"/>
        <v>N/A</v>
      </c>
      <c r="Y61" s="3" t="str">
        <f t="shared" si="16"/>
        <v>N/A</v>
      </c>
      <c r="Z61" s="3" t="str">
        <f t="shared" si="17"/>
        <v>N/A</v>
      </c>
      <c r="AA61" s="3" t="str">
        <f t="shared" si="18"/>
        <v>N/A</v>
      </c>
    </row>
    <row r="62" spans="1:27" x14ac:dyDescent="0.35">
      <c r="A62" t="s">
        <v>180</v>
      </c>
      <c r="B62" t="s">
        <v>202</v>
      </c>
      <c r="C62" t="s">
        <v>935</v>
      </c>
      <c r="D62" t="s">
        <v>103</v>
      </c>
      <c r="E62" s="1">
        <v>17599</v>
      </c>
      <c r="F62" s="2" t="s">
        <v>1255</v>
      </c>
      <c r="G62" s="2">
        <v>40.06</v>
      </c>
      <c r="H62" t="s">
        <v>187</v>
      </c>
      <c r="I62" s="3">
        <f t="shared" si="0"/>
        <v>30798.25</v>
      </c>
      <c r="J62" t="str">
        <f t="shared" si="1"/>
        <v>N/A</v>
      </c>
      <c r="K62" s="3" t="str">
        <f t="shared" si="2"/>
        <v>N/A</v>
      </c>
      <c r="L62" s="3" t="str">
        <f t="shared" si="3"/>
        <v>N/A</v>
      </c>
      <c r="M62" s="3" t="str">
        <f t="shared" si="4"/>
        <v>N/A</v>
      </c>
      <c r="N62" s="3">
        <f t="shared" si="5"/>
        <v>30798.25</v>
      </c>
      <c r="O62" s="3" t="str">
        <f t="shared" si="6"/>
        <v>N/A</v>
      </c>
      <c r="P62" s="3" t="str">
        <f t="shared" si="7"/>
        <v>N/A</v>
      </c>
      <c r="Q62" s="3" t="str">
        <f t="shared" si="8"/>
        <v>N/A</v>
      </c>
      <c r="R62" s="3" t="str">
        <f t="shared" si="9"/>
        <v>N/A</v>
      </c>
      <c r="S62" s="3" t="str">
        <f t="shared" si="10"/>
        <v>N/A</v>
      </c>
      <c r="T62" s="3" t="str">
        <f t="shared" si="11"/>
        <v>N/A</v>
      </c>
      <c r="U62" s="3" t="str">
        <f t="shared" si="12"/>
        <v>N/A</v>
      </c>
      <c r="V62" s="3" t="str">
        <f t="shared" si="13"/>
        <v>N/A</v>
      </c>
      <c r="W62" s="3" t="str">
        <f t="shared" si="14"/>
        <v>N/A</v>
      </c>
      <c r="X62" s="3" t="str">
        <f t="shared" si="15"/>
        <v>N/A</v>
      </c>
      <c r="Y62" s="3" t="str">
        <f t="shared" si="16"/>
        <v>N/A</v>
      </c>
      <c r="Z62" s="3" t="str">
        <f t="shared" si="17"/>
        <v>N/A</v>
      </c>
      <c r="AA62" s="3" t="str">
        <f t="shared" si="18"/>
        <v>N/A</v>
      </c>
    </row>
    <row r="63" spans="1:27" x14ac:dyDescent="0.35">
      <c r="A63" t="s">
        <v>180</v>
      </c>
      <c r="B63" t="s">
        <v>567</v>
      </c>
      <c r="C63" t="s">
        <v>670</v>
      </c>
      <c r="D63" t="s">
        <v>103</v>
      </c>
      <c r="E63" s="1">
        <v>4219</v>
      </c>
      <c r="F63" s="2" t="s">
        <v>1256</v>
      </c>
      <c r="G63" s="2">
        <v>11.32</v>
      </c>
      <c r="H63" t="s">
        <v>1197</v>
      </c>
      <c r="I63" s="3">
        <f t="shared" si="0"/>
        <v>7383.25</v>
      </c>
      <c r="J63" t="str">
        <f t="shared" si="1"/>
        <v>N/A</v>
      </c>
      <c r="K63" s="3" t="str">
        <f t="shared" si="2"/>
        <v>N/A</v>
      </c>
      <c r="L63" s="3" t="str">
        <f t="shared" si="3"/>
        <v>N/A</v>
      </c>
      <c r="M63" s="3" t="str">
        <f t="shared" si="4"/>
        <v>N/A</v>
      </c>
      <c r="N63" s="3">
        <f t="shared" si="5"/>
        <v>7383.25</v>
      </c>
      <c r="O63" s="3" t="str">
        <f t="shared" si="6"/>
        <v>N/A</v>
      </c>
      <c r="P63" s="3" t="str">
        <f t="shared" si="7"/>
        <v>N/A</v>
      </c>
      <c r="Q63" s="3" t="str">
        <f t="shared" si="8"/>
        <v>N/A</v>
      </c>
      <c r="R63" s="3" t="str">
        <f t="shared" si="9"/>
        <v>N/A</v>
      </c>
      <c r="S63" s="3" t="str">
        <f t="shared" si="10"/>
        <v>N/A</v>
      </c>
      <c r="T63" s="3" t="str">
        <f t="shared" si="11"/>
        <v>N/A</v>
      </c>
      <c r="U63" s="3" t="str">
        <f t="shared" si="12"/>
        <v>N/A</v>
      </c>
      <c r="V63" s="3" t="str">
        <f t="shared" si="13"/>
        <v>N/A</v>
      </c>
      <c r="W63" s="3" t="str">
        <f t="shared" si="14"/>
        <v>N/A</v>
      </c>
      <c r="X63" s="3" t="str">
        <f t="shared" si="15"/>
        <v>N/A</v>
      </c>
      <c r="Y63" s="3" t="str">
        <f t="shared" si="16"/>
        <v>N/A</v>
      </c>
      <c r="Z63" s="3" t="str">
        <f t="shared" si="17"/>
        <v>N/A</v>
      </c>
      <c r="AA63" s="3" t="str">
        <f t="shared" si="18"/>
        <v>N/A</v>
      </c>
    </row>
    <row r="64" spans="1:27" x14ac:dyDescent="0.35">
      <c r="A64" t="s">
        <v>180</v>
      </c>
      <c r="B64" t="s">
        <v>204</v>
      </c>
      <c r="C64" t="s">
        <v>1044</v>
      </c>
      <c r="D64" t="s">
        <v>103</v>
      </c>
      <c r="E64" s="1">
        <v>2790</v>
      </c>
      <c r="F64" s="2" t="s">
        <v>1257</v>
      </c>
      <c r="G64" s="2">
        <v>7.95</v>
      </c>
      <c r="H64" t="s">
        <v>1197</v>
      </c>
      <c r="I64" s="3">
        <f t="shared" si="0"/>
        <v>4882.5</v>
      </c>
      <c r="J64" t="str">
        <f t="shared" si="1"/>
        <v>N/A</v>
      </c>
      <c r="K64" s="3" t="str">
        <f t="shared" si="2"/>
        <v>N/A</v>
      </c>
      <c r="L64" s="3" t="str">
        <f t="shared" si="3"/>
        <v>N/A</v>
      </c>
      <c r="M64" s="3" t="str">
        <f t="shared" si="4"/>
        <v>N/A</v>
      </c>
      <c r="N64" s="3">
        <f t="shared" si="5"/>
        <v>4882.5</v>
      </c>
      <c r="O64" s="3" t="str">
        <f t="shared" si="6"/>
        <v>N/A</v>
      </c>
      <c r="P64" s="3" t="str">
        <f t="shared" si="7"/>
        <v>N/A</v>
      </c>
      <c r="Q64" s="3" t="str">
        <f t="shared" si="8"/>
        <v>N/A</v>
      </c>
      <c r="R64" s="3" t="str">
        <f t="shared" si="9"/>
        <v>N/A</v>
      </c>
      <c r="S64" s="3" t="str">
        <f t="shared" si="10"/>
        <v>N/A</v>
      </c>
      <c r="T64" s="3" t="str">
        <f t="shared" si="11"/>
        <v>N/A</v>
      </c>
      <c r="U64" s="3" t="str">
        <f t="shared" si="12"/>
        <v>N/A</v>
      </c>
      <c r="V64" s="3" t="str">
        <f t="shared" si="13"/>
        <v>N/A</v>
      </c>
      <c r="W64" s="3" t="str">
        <f t="shared" si="14"/>
        <v>N/A</v>
      </c>
      <c r="X64" s="3" t="str">
        <f t="shared" si="15"/>
        <v>N/A</v>
      </c>
      <c r="Y64" s="3" t="str">
        <f t="shared" si="16"/>
        <v>N/A</v>
      </c>
      <c r="Z64" s="3" t="str">
        <f t="shared" si="17"/>
        <v>N/A</v>
      </c>
      <c r="AA64" s="3" t="str">
        <f t="shared" si="18"/>
        <v>N/A</v>
      </c>
    </row>
    <row r="65" spans="1:27" x14ac:dyDescent="0.35">
      <c r="A65" t="s">
        <v>180</v>
      </c>
      <c r="B65" t="s">
        <v>380</v>
      </c>
      <c r="C65" t="s">
        <v>1158</v>
      </c>
      <c r="D65" t="s">
        <v>103</v>
      </c>
      <c r="E65" s="1">
        <v>3542</v>
      </c>
      <c r="F65" s="2" t="s">
        <v>1258</v>
      </c>
      <c r="G65" s="2">
        <v>9.18</v>
      </c>
      <c r="H65" t="s">
        <v>1197</v>
      </c>
      <c r="I65" s="3">
        <f t="shared" si="0"/>
        <v>6198.5</v>
      </c>
      <c r="J65" t="str">
        <f t="shared" si="1"/>
        <v>N/A</v>
      </c>
      <c r="K65" s="3" t="str">
        <f t="shared" si="2"/>
        <v>N/A</v>
      </c>
      <c r="L65" s="3" t="str">
        <f t="shared" si="3"/>
        <v>N/A</v>
      </c>
      <c r="M65" s="3" t="str">
        <f t="shared" si="4"/>
        <v>N/A</v>
      </c>
      <c r="N65" s="3">
        <f t="shared" si="5"/>
        <v>6198.5</v>
      </c>
      <c r="O65" s="3" t="str">
        <f t="shared" si="6"/>
        <v>N/A</v>
      </c>
      <c r="P65" s="3" t="str">
        <f t="shared" si="7"/>
        <v>N/A</v>
      </c>
      <c r="Q65" s="3" t="str">
        <f t="shared" si="8"/>
        <v>N/A</v>
      </c>
      <c r="R65" s="3" t="str">
        <f t="shared" si="9"/>
        <v>N/A</v>
      </c>
      <c r="S65" s="3" t="str">
        <f t="shared" si="10"/>
        <v>N/A</v>
      </c>
      <c r="T65" s="3" t="str">
        <f t="shared" si="11"/>
        <v>N/A</v>
      </c>
      <c r="U65" s="3" t="str">
        <f t="shared" si="12"/>
        <v>N/A</v>
      </c>
      <c r="V65" s="3" t="str">
        <f t="shared" si="13"/>
        <v>N/A</v>
      </c>
      <c r="W65" s="3" t="str">
        <f t="shared" si="14"/>
        <v>N/A</v>
      </c>
      <c r="X65" s="3" t="str">
        <f t="shared" si="15"/>
        <v>N/A</v>
      </c>
      <c r="Y65" s="3" t="str">
        <f t="shared" si="16"/>
        <v>N/A</v>
      </c>
      <c r="Z65" s="3" t="str">
        <f t="shared" si="17"/>
        <v>N/A</v>
      </c>
      <c r="AA65" s="3" t="str">
        <f t="shared" si="18"/>
        <v>N/A</v>
      </c>
    </row>
    <row r="66" spans="1:27" x14ac:dyDescent="0.35">
      <c r="A66" t="s">
        <v>180</v>
      </c>
      <c r="B66" t="s">
        <v>263</v>
      </c>
      <c r="C66" t="s">
        <v>959</v>
      </c>
      <c r="D66" t="s">
        <v>103</v>
      </c>
      <c r="E66" s="1">
        <v>4604</v>
      </c>
      <c r="F66" s="2" t="s">
        <v>1259</v>
      </c>
      <c r="G66" s="2">
        <v>12.19</v>
      </c>
      <c r="H66" t="s">
        <v>1197</v>
      </c>
      <c r="I66" s="3">
        <f t="shared" ref="I66:I129" si="19">IF(G66&gt;=4,E66*1.75,"not eligible")</f>
        <v>8057</v>
      </c>
      <c r="J66" t="str">
        <f t="shared" ref="J66:J129" si="20">IF(AND(I66="not eligible",H66="Yes"),E66*1.75,"N/A")</f>
        <v>N/A</v>
      </c>
      <c r="K66" s="3" t="str">
        <f t="shared" ref="K66:K129" si="21">IF($D66="Australian Labor Party",$I66,"N/A")</f>
        <v>N/A</v>
      </c>
      <c r="L66" s="3" t="str">
        <f t="shared" ref="L66:L129" si="22">IF($D66="Liberal",$I66,"N/A")</f>
        <v>N/A</v>
      </c>
      <c r="M66" s="3" t="str">
        <f t="shared" ref="M66:M129" si="23">IF($D66="The Nationals",$I66,"N/A")</f>
        <v>N/A</v>
      </c>
      <c r="N66" s="3">
        <f t="shared" ref="N66:N129" si="24">IF($D66="Australian Greens",$I66,"N/A")</f>
        <v>8057</v>
      </c>
      <c r="O66" s="3" t="str">
        <f t="shared" ref="O66:O129" si="25">IF($D66="Animal Justice Party",$I66,"N/A")</f>
        <v>N/A</v>
      </c>
      <c r="P66" s="3" t="str">
        <f t="shared" ref="P66:P129" si="26">IF($D66="AUSSIE BATTLER PARTY",$I66,"N/A")</f>
        <v>N/A</v>
      </c>
      <c r="Q66" s="3" t="str">
        <f t="shared" ref="Q66:Q129" si="27">IF($D66="AUSTRALIAN COUNTRY PARTY",$I66,"N/A")</f>
        <v>N/A</v>
      </c>
      <c r="R66" s="3" t="str">
        <f t="shared" ref="R66:R129" si="28">IF($D66="AUSTRALIAN LIBERTY ALLIANCE",$I66,"N/A")</f>
        <v>N/A</v>
      </c>
      <c r="S66" s="3" t="str">
        <f t="shared" ref="S66:S129" si="29">IF($D66="DERRYN HINCH'S JUSTICE PARTY",$I66,"N/A")</f>
        <v>N/A</v>
      </c>
      <c r="T66" s="3" t="str">
        <f t="shared" ref="T66:T129" si="30">IF($D66="FIONA PATTEN'S REASON PARTY",$I66,"N/A")</f>
        <v>N/A</v>
      </c>
      <c r="U66" s="3" t="str">
        <f t="shared" ref="U66:U129" si="31">IF($D66="LABOUR DLP",$I66,"N/A")</f>
        <v>N/A</v>
      </c>
      <c r="V66" s="3" t="str">
        <f t="shared" ref="V66:V129" si="32">IF($D66="LIBERAL DEMOCRATS",$I66,"N/A")</f>
        <v>N/A</v>
      </c>
      <c r="W66" s="3" t="str">
        <f t="shared" ref="W66:W129" si="33">IF($D66="SHOOTERS, FISHERS &amp; FARMERS VIC",$I66,"N/A")</f>
        <v>N/A</v>
      </c>
      <c r="X66" s="3" t="str">
        <f t="shared" ref="X66:X129" si="34">IF($D66="SUSTAINABLE AUSTRALIA",$I66,"N/A")</f>
        <v>N/A</v>
      </c>
      <c r="Y66" s="3" t="str">
        <f t="shared" ref="Y66:Y129" si="35">IF($D66="TRANSPORT MATTERS",$I66,"N/A")</f>
        <v>N/A</v>
      </c>
      <c r="Z66" s="3" t="str">
        <f t="shared" ref="Z66:Z129" si="36">IF($D66="VICTORIAN SOCIALISTS",$I66,"N/A")</f>
        <v>N/A</v>
      </c>
      <c r="AA66" s="3" t="str">
        <f t="shared" ref="AA66:AA129" si="37">IF($D66="",$I66,"N/A")</f>
        <v>N/A</v>
      </c>
    </row>
    <row r="67" spans="1:27" x14ac:dyDescent="0.35">
      <c r="A67" t="s">
        <v>180</v>
      </c>
      <c r="B67" t="s">
        <v>254</v>
      </c>
      <c r="C67" t="s">
        <v>1081</v>
      </c>
      <c r="D67" t="s">
        <v>103</v>
      </c>
      <c r="E67" s="1">
        <v>2432</v>
      </c>
      <c r="F67" s="2" t="s">
        <v>1260</v>
      </c>
      <c r="G67" s="2">
        <v>5.87</v>
      </c>
      <c r="H67" t="s">
        <v>1197</v>
      </c>
      <c r="I67" s="3">
        <f t="shared" si="19"/>
        <v>4256</v>
      </c>
      <c r="J67" t="str">
        <f t="shared" si="20"/>
        <v>N/A</v>
      </c>
      <c r="K67" s="3" t="str">
        <f t="shared" si="21"/>
        <v>N/A</v>
      </c>
      <c r="L67" s="3" t="str">
        <f t="shared" si="22"/>
        <v>N/A</v>
      </c>
      <c r="M67" s="3" t="str">
        <f t="shared" si="23"/>
        <v>N/A</v>
      </c>
      <c r="N67" s="3">
        <f t="shared" si="24"/>
        <v>4256</v>
      </c>
      <c r="O67" s="3" t="str">
        <f t="shared" si="25"/>
        <v>N/A</v>
      </c>
      <c r="P67" s="3" t="str">
        <f t="shared" si="26"/>
        <v>N/A</v>
      </c>
      <c r="Q67" s="3" t="str">
        <f t="shared" si="27"/>
        <v>N/A</v>
      </c>
      <c r="R67" s="3" t="str">
        <f t="shared" si="28"/>
        <v>N/A</v>
      </c>
      <c r="S67" s="3" t="str">
        <f t="shared" si="29"/>
        <v>N/A</v>
      </c>
      <c r="T67" s="3" t="str">
        <f t="shared" si="30"/>
        <v>N/A</v>
      </c>
      <c r="U67" s="3" t="str">
        <f t="shared" si="31"/>
        <v>N/A</v>
      </c>
      <c r="V67" s="3" t="str">
        <f t="shared" si="32"/>
        <v>N/A</v>
      </c>
      <c r="W67" s="3" t="str">
        <f t="shared" si="33"/>
        <v>N/A</v>
      </c>
      <c r="X67" s="3" t="str">
        <f t="shared" si="34"/>
        <v>N/A</v>
      </c>
      <c r="Y67" s="3" t="str">
        <f t="shared" si="35"/>
        <v>N/A</v>
      </c>
      <c r="Z67" s="3" t="str">
        <f t="shared" si="36"/>
        <v>N/A</v>
      </c>
      <c r="AA67" s="3" t="str">
        <f t="shared" si="37"/>
        <v>N/A</v>
      </c>
    </row>
    <row r="68" spans="1:27" x14ac:dyDescent="0.35">
      <c r="A68" t="s">
        <v>180</v>
      </c>
      <c r="B68" t="s">
        <v>259</v>
      </c>
      <c r="C68" t="s">
        <v>762</v>
      </c>
      <c r="D68" t="s">
        <v>103</v>
      </c>
      <c r="E68" s="1">
        <v>5387</v>
      </c>
      <c r="F68" s="2" t="s">
        <v>1261</v>
      </c>
      <c r="G68" s="2">
        <v>14.13</v>
      </c>
      <c r="H68" t="s">
        <v>1197</v>
      </c>
      <c r="I68" s="3">
        <f t="shared" si="19"/>
        <v>9427.25</v>
      </c>
      <c r="J68" t="str">
        <f t="shared" si="20"/>
        <v>N/A</v>
      </c>
      <c r="K68" s="3" t="str">
        <f t="shared" si="21"/>
        <v>N/A</v>
      </c>
      <c r="L68" s="3" t="str">
        <f t="shared" si="22"/>
        <v>N/A</v>
      </c>
      <c r="M68" s="3" t="str">
        <f t="shared" si="23"/>
        <v>N/A</v>
      </c>
      <c r="N68" s="3">
        <f t="shared" si="24"/>
        <v>9427.25</v>
      </c>
      <c r="O68" s="3" t="str">
        <f t="shared" si="25"/>
        <v>N/A</v>
      </c>
      <c r="P68" s="3" t="str">
        <f t="shared" si="26"/>
        <v>N/A</v>
      </c>
      <c r="Q68" s="3" t="str">
        <f t="shared" si="27"/>
        <v>N/A</v>
      </c>
      <c r="R68" s="3" t="str">
        <f t="shared" si="28"/>
        <v>N/A</v>
      </c>
      <c r="S68" s="3" t="str">
        <f t="shared" si="29"/>
        <v>N/A</v>
      </c>
      <c r="T68" s="3" t="str">
        <f t="shared" si="30"/>
        <v>N/A</v>
      </c>
      <c r="U68" s="3" t="str">
        <f t="shared" si="31"/>
        <v>N/A</v>
      </c>
      <c r="V68" s="3" t="str">
        <f t="shared" si="32"/>
        <v>N/A</v>
      </c>
      <c r="W68" s="3" t="str">
        <f t="shared" si="33"/>
        <v>N/A</v>
      </c>
      <c r="X68" s="3" t="str">
        <f t="shared" si="34"/>
        <v>N/A</v>
      </c>
      <c r="Y68" s="3" t="str">
        <f t="shared" si="35"/>
        <v>N/A</v>
      </c>
      <c r="Z68" s="3" t="str">
        <f t="shared" si="36"/>
        <v>N/A</v>
      </c>
      <c r="AA68" s="3" t="str">
        <f t="shared" si="37"/>
        <v>N/A</v>
      </c>
    </row>
    <row r="69" spans="1:27" x14ac:dyDescent="0.35">
      <c r="A69" t="s">
        <v>180</v>
      </c>
      <c r="B69" t="s">
        <v>280</v>
      </c>
      <c r="C69" t="s">
        <v>490</v>
      </c>
      <c r="D69" t="s">
        <v>103</v>
      </c>
      <c r="E69" s="1">
        <v>3870</v>
      </c>
      <c r="F69" s="2" t="s">
        <v>1262</v>
      </c>
      <c r="G69" s="2">
        <v>10.53</v>
      </c>
      <c r="H69" t="s">
        <v>1197</v>
      </c>
      <c r="I69" s="3">
        <f t="shared" si="19"/>
        <v>6772.5</v>
      </c>
      <c r="J69" t="str">
        <f t="shared" si="20"/>
        <v>N/A</v>
      </c>
      <c r="K69" s="3" t="str">
        <f t="shared" si="21"/>
        <v>N/A</v>
      </c>
      <c r="L69" s="3" t="str">
        <f t="shared" si="22"/>
        <v>N/A</v>
      </c>
      <c r="M69" s="3" t="str">
        <f t="shared" si="23"/>
        <v>N/A</v>
      </c>
      <c r="N69" s="3">
        <f t="shared" si="24"/>
        <v>6772.5</v>
      </c>
      <c r="O69" s="3" t="str">
        <f t="shared" si="25"/>
        <v>N/A</v>
      </c>
      <c r="P69" s="3" t="str">
        <f t="shared" si="26"/>
        <v>N/A</v>
      </c>
      <c r="Q69" s="3" t="str">
        <f t="shared" si="27"/>
        <v>N/A</v>
      </c>
      <c r="R69" s="3" t="str">
        <f t="shared" si="28"/>
        <v>N/A</v>
      </c>
      <c r="S69" s="3" t="str">
        <f t="shared" si="29"/>
        <v>N/A</v>
      </c>
      <c r="T69" s="3" t="str">
        <f t="shared" si="30"/>
        <v>N/A</v>
      </c>
      <c r="U69" s="3" t="str">
        <f t="shared" si="31"/>
        <v>N/A</v>
      </c>
      <c r="V69" s="3" t="str">
        <f t="shared" si="32"/>
        <v>N/A</v>
      </c>
      <c r="W69" s="3" t="str">
        <f t="shared" si="33"/>
        <v>N/A</v>
      </c>
      <c r="X69" s="3" t="str">
        <f t="shared" si="34"/>
        <v>N/A</v>
      </c>
      <c r="Y69" s="3" t="str">
        <f t="shared" si="35"/>
        <v>N/A</v>
      </c>
      <c r="Z69" s="3" t="str">
        <f t="shared" si="36"/>
        <v>N/A</v>
      </c>
      <c r="AA69" s="3" t="str">
        <f t="shared" si="37"/>
        <v>N/A</v>
      </c>
    </row>
    <row r="70" spans="1:27" x14ac:dyDescent="0.35">
      <c r="A70" t="s">
        <v>180</v>
      </c>
      <c r="B70" t="s">
        <v>508</v>
      </c>
      <c r="C70" t="s">
        <v>1088</v>
      </c>
      <c r="D70" t="s">
        <v>103</v>
      </c>
      <c r="E70" s="1">
        <v>2008</v>
      </c>
      <c r="F70" s="2" t="s">
        <v>1263</v>
      </c>
      <c r="G70" s="2">
        <v>3.93</v>
      </c>
      <c r="H70" t="s">
        <v>1197</v>
      </c>
      <c r="I70" s="3" t="str">
        <f t="shared" si="19"/>
        <v>not eligible</v>
      </c>
      <c r="J70" t="str">
        <f t="shared" si="20"/>
        <v>N/A</v>
      </c>
      <c r="K70" s="3" t="str">
        <f t="shared" si="21"/>
        <v>N/A</v>
      </c>
      <c r="L70" s="3" t="str">
        <f t="shared" si="22"/>
        <v>N/A</v>
      </c>
      <c r="M70" s="3" t="str">
        <f t="shared" si="23"/>
        <v>N/A</v>
      </c>
      <c r="N70" s="3" t="str">
        <f t="shared" si="24"/>
        <v>not eligible</v>
      </c>
      <c r="O70" s="3" t="str">
        <f t="shared" si="25"/>
        <v>N/A</v>
      </c>
      <c r="P70" s="3" t="str">
        <f t="shared" si="26"/>
        <v>N/A</v>
      </c>
      <c r="Q70" s="3" t="str">
        <f t="shared" si="27"/>
        <v>N/A</v>
      </c>
      <c r="R70" s="3" t="str">
        <f t="shared" si="28"/>
        <v>N/A</v>
      </c>
      <c r="S70" s="3" t="str">
        <f t="shared" si="29"/>
        <v>N/A</v>
      </c>
      <c r="T70" s="3" t="str">
        <f t="shared" si="30"/>
        <v>N/A</v>
      </c>
      <c r="U70" s="3" t="str">
        <f t="shared" si="31"/>
        <v>N/A</v>
      </c>
      <c r="V70" s="3" t="str">
        <f t="shared" si="32"/>
        <v>N/A</v>
      </c>
      <c r="W70" s="3" t="str">
        <f t="shared" si="33"/>
        <v>N/A</v>
      </c>
      <c r="X70" s="3" t="str">
        <f t="shared" si="34"/>
        <v>N/A</v>
      </c>
      <c r="Y70" s="3" t="str">
        <f t="shared" si="35"/>
        <v>N/A</v>
      </c>
      <c r="Z70" s="3" t="str">
        <f t="shared" si="36"/>
        <v>N/A</v>
      </c>
      <c r="AA70" s="3" t="str">
        <f t="shared" si="37"/>
        <v>N/A</v>
      </c>
    </row>
    <row r="71" spans="1:27" x14ac:dyDescent="0.35">
      <c r="A71" t="s">
        <v>180</v>
      </c>
      <c r="B71" t="s">
        <v>394</v>
      </c>
      <c r="C71" t="s">
        <v>865</v>
      </c>
      <c r="D71" t="s">
        <v>103</v>
      </c>
      <c r="E71" s="1">
        <v>3468</v>
      </c>
      <c r="F71" s="2" t="s">
        <v>1264</v>
      </c>
      <c r="G71" s="2">
        <v>9.19</v>
      </c>
      <c r="H71" t="s">
        <v>1197</v>
      </c>
      <c r="I71" s="3">
        <f t="shared" si="19"/>
        <v>6069</v>
      </c>
      <c r="J71" t="str">
        <f t="shared" si="20"/>
        <v>N/A</v>
      </c>
      <c r="K71" s="3" t="str">
        <f t="shared" si="21"/>
        <v>N/A</v>
      </c>
      <c r="L71" s="3" t="str">
        <f t="shared" si="22"/>
        <v>N/A</v>
      </c>
      <c r="M71" s="3" t="str">
        <f t="shared" si="23"/>
        <v>N/A</v>
      </c>
      <c r="N71" s="3">
        <f t="shared" si="24"/>
        <v>6069</v>
      </c>
      <c r="O71" s="3" t="str">
        <f t="shared" si="25"/>
        <v>N/A</v>
      </c>
      <c r="P71" s="3" t="str">
        <f t="shared" si="26"/>
        <v>N/A</v>
      </c>
      <c r="Q71" s="3" t="str">
        <f t="shared" si="27"/>
        <v>N/A</v>
      </c>
      <c r="R71" s="3" t="str">
        <f t="shared" si="28"/>
        <v>N/A</v>
      </c>
      <c r="S71" s="3" t="str">
        <f t="shared" si="29"/>
        <v>N/A</v>
      </c>
      <c r="T71" s="3" t="str">
        <f t="shared" si="30"/>
        <v>N/A</v>
      </c>
      <c r="U71" s="3" t="str">
        <f t="shared" si="31"/>
        <v>N/A</v>
      </c>
      <c r="V71" s="3" t="str">
        <f t="shared" si="32"/>
        <v>N/A</v>
      </c>
      <c r="W71" s="3" t="str">
        <f t="shared" si="33"/>
        <v>N/A</v>
      </c>
      <c r="X71" s="3" t="str">
        <f t="shared" si="34"/>
        <v>N/A</v>
      </c>
      <c r="Y71" s="3" t="str">
        <f t="shared" si="35"/>
        <v>N/A</v>
      </c>
      <c r="Z71" s="3" t="str">
        <f t="shared" si="36"/>
        <v>N/A</v>
      </c>
      <c r="AA71" s="3" t="str">
        <f t="shared" si="37"/>
        <v>N/A</v>
      </c>
    </row>
    <row r="72" spans="1:27" x14ac:dyDescent="0.35">
      <c r="A72" t="s">
        <v>180</v>
      </c>
      <c r="B72" t="s">
        <v>190</v>
      </c>
      <c r="C72" t="s">
        <v>525</v>
      </c>
      <c r="D72" t="s">
        <v>103</v>
      </c>
      <c r="E72" s="1">
        <v>2483</v>
      </c>
      <c r="F72" s="2" t="s">
        <v>1265</v>
      </c>
      <c r="G72" s="2">
        <v>7.51</v>
      </c>
      <c r="H72" t="s">
        <v>1197</v>
      </c>
      <c r="I72" s="3">
        <f t="shared" si="19"/>
        <v>4345.25</v>
      </c>
      <c r="J72" t="str">
        <f t="shared" si="20"/>
        <v>N/A</v>
      </c>
      <c r="K72" s="3" t="str">
        <f t="shared" si="21"/>
        <v>N/A</v>
      </c>
      <c r="L72" s="3" t="str">
        <f t="shared" si="22"/>
        <v>N/A</v>
      </c>
      <c r="M72" s="3" t="str">
        <f t="shared" si="23"/>
        <v>N/A</v>
      </c>
      <c r="N72" s="3">
        <f t="shared" si="24"/>
        <v>4345.25</v>
      </c>
      <c r="O72" s="3" t="str">
        <f t="shared" si="25"/>
        <v>N/A</v>
      </c>
      <c r="P72" s="3" t="str">
        <f t="shared" si="26"/>
        <v>N/A</v>
      </c>
      <c r="Q72" s="3" t="str">
        <f t="shared" si="27"/>
        <v>N/A</v>
      </c>
      <c r="R72" s="3" t="str">
        <f t="shared" si="28"/>
        <v>N/A</v>
      </c>
      <c r="S72" s="3" t="str">
        <f t="shared" si="29"/>
        <v>N/A</v>
      </c>
      <c r="T72" s="3" t="str">
        <f t="shared" si="30"/>
        <v>N/A</v>
      </c>
      <c r="U72" s="3" t="str">
        <f t="shared" si="31"/>
        <v>N/A</v>
      </c>
      <c r="V72" s="3" t="str">
        <f t="shared" si="32"/>
        <v>N/A</v>
      </c>
      <c r="W72" s="3" t="str">
        <f t="shared" si="33"/>
        <v>N/A</v>
      </c>
      <c r="X72" s="3" t="str">
        <f t="shared" si="34"/>
        <v>N/A</v>
      </c>
      <c r="Y72" s="3" t="str">
        <f t="shared" si="35"/>
        <v>N/A</v>
      </c>
      <c r="Z72" s="3" t="str">
        <f t="shared" si="36"/>
        <v>N/A</v>
      </c>
      <c r="AA72" s="3" t="str">
        <f t="shared" si="37"/>
        <v>N/A</v>
      </c>
    </row>
    <row r="73" spans="1:27" x14ac:dyDescent="0.35">
      <c r="A73" t="s">
        <v>180</v>
      </c>
      <c r="B73" t="s">
        <v>311</v>
      </c>
      <c r="C73" t="s">
        <v>435</v>
      </c>
      <c r="D73" t="s">
        <v>103</v>
      </c>
      <c r="E73" s="1">
        <v>4035</v>
      </c>
      <c r="F73" s="2" t="s">
        <v>1266</v>
      </c>
      <c r="G73" s="2">
        <v>10.42</v>
      </c>
      <c r="H73" t="s">
        <v>1197</v>
      </c>
      <c r="I73" s="3">
        <f t="shared" si="19"/>
        <v>7061.25</v>
      </c>
      <c r="J73" t="str">
        <f t="shared" si="20"/>
        <v>N/A</v>
      </c>
      <c r="K73" s="3" t="str">
        <f t="shared" si="21"/>
        <v>N/A</v>
      </c>
      <c r="L73" s="3" t="str">
        <f t="shared" si="22"/>
        <v>N/A</v>
      </c>
      <c r="M73" s="3" t="str">
        <f t="shared" si="23"/>
        <v>N/A</v>
      </c>
      <c r="N73" s="3">
        <f t="shared" si="24"/>
        <v>7061.25</v>
      </c>
      <c r="O73" s="3" t="str">
        <f t="shared" si="25"/>
        <v>N/A</v>
      </c>
      <c r="P73" s="3" t="str">
        <f t="shared" si="26"/>
        <v>N/A</v>
      </c>
      <c r="Q73" s="3" t="str">
        <f t="shared" si="27"/>
        <v>N/A</v>
      </c>
      <c r="R73" s="3" t="str">
        <f t="shared" si="28"/>
        <v>N/A</v>
      </c>
      <c r="S73" s="3" t="str">
        <f t="shared" si="29"/>
        <v>N/A</v>
      </c>
      <c r="T73" s="3" t="str">
        <f t="shared" si="30"/>
        <v>N/A</v>
      </c>
      <c r="U73" s="3" t="str">
        <f t="shared" si="31"/>
        <v>N/A</v>
      </c>
      <c r="V73" s="3" t="str">
        <f t="shared" si="32"/>
        <v>N/A</v>
      </c>
      <c r="W73" s="3" t="str">
        <f t="shared" si="33"/>
        <v>N/A</v>
      </c>
      <c r="X73" s="3" t="str">
        <f t="shared" si="34"/>
        <v>N/A</v>
      </c>
      <c r="Y73" s="3" t="str">
        <f t="shared" si="35"/>
        <v>N/A</v>
      </c>
      <c r="Z73" s="3" t="str">
        <f t="shared" si="36"/>
        <v>N/A</v>
      </c>
      <c r="AA73" s="3" t="str">
        <f t="shared" si="37"/>
        <v>N/A</v>
      </c>
    </row>
    <row r="74" spans="1:27" x14ac:dyDescent="0.35">
      <c r="A74" t="s">
        <v>180</v>
      </c>
      <c r="B74" t="s">
        <v>550</v>
      </c>
      <c r="C74" t="s">
        <v>551</v>
      </c>
      <c r="D74" t="s">
        <v>103</v>
      </c>
      <c r="E74" s="1">
        <v>4208</v>
      </c>
      <c r="F74" s="2" t="s">
        <v>1267</v>
      </c>
      <c r="G74" s="2">
        <v>10.44</v>
      </c>
      <c r="H74" t="s">
        <v>1197</v>
      </c>
      <c r="I74" s="3">
        <f t="shared" si="19"/>
        <v>7364</v>
      </c>
      <c r="J74" t="str">
        <f t="shared" si="20"/>
        <v>N/A</v>
      </c>
      <c r="K74" s="3" t="str">
        <f t="shared" si="21"/>
        <v>N/A</v>
      </c>
      <c r="L74" s="3" t="str">
        <f t="shared" si="22"/>
        <v>N/A</v>
      </c>
      <c r="M74" s="3" t="str">
        <f t="shared" si="23"/>
        <v>N/A</v>
      </c>
      <c r="N74" s="3">
        <f t="shared" si="24"/>
        <v>7364</v>
      </c>
      <c r="O74" s="3" t="str">
        <f t="shared" si="25"/>
        <v>N/A</v>
      </c>
      <c r="P74" s="3" t="str">
        <f t="shared" si="26"/>
        <v>N/A</v>
      </c>
      <c r="Q74" s="3" t="str">
        <f t="shared" si="27"/>
        <v>N/A</v>
      </c>
      <c r="R74" s="3" t="str">
        <f t="shared" si="28"/>
        <v>N/A</v>
      </c>
      <c r="S74" s="3" t="str">
        <f t="shared" si="29"/>
        <v>N/A</v>
      </c>
      <c r="T74" s="3" t="str">
        <f t="shared" si="30"/>
        <v>N/A</v>
      </c>
      <c r="U74" s="3" t="str">
        <f t="shared" si="31"/>
        <v>N/A</v>
      </c>
      <c r="V74" s="3" t="str">
        <f t="shared" si="32"/>
        <v>N/A</v>
      </c>
      <c r="W74" s="3" t="str">
        <f t="shared" si="33"/>
        <v>N/A</v>
      </c>
      <c r="X74" s="3" t="str">
        <f t="shared" si="34"/>
        <v>N/A</v>
      </c>
      <c r="Y74" s="3" t="str">
        <f t="shared" si="35"/>
        <v>N/A</v>
      </c>
      <c r="Z74" s="3" t="str">
        <f t="shared" si="36"/>
        <v>N/A</v>
      </c>
      <c r="AA74" s="3" t="str">
        <f t="shared" si="37"/>
        <v>N/A</v>
      </c>
    </row>
    <row r="75" spans="1:27" x14ac:dyDescent="0.35">
      <c r="A75" t="s">
        <v>180</v>
      </c>
      <c r="B75" t="s">
        <v>235</v>
      </c>
      <c r="C75" t="s">
        <v>1138</v>
      </c>
      <c r="D75" t="s">
        <v>103</v>
      </c>
      <c r="E75" s="1">
        <v>6971</v>
      </c>
      <c r="F75" s="2" t="s">
        <v>1268</v>
      </c>
      <c r="G75" s="2">
        <v>16.809999999999999</v>
      </c>
      <c r="H75" t="s">
        <v>1197</v>
      </c>
      <c r="I75" s="3">
        <f t="shared" si="19"/>
        <v>12199.25</v>
      </c>
      <c r="J75" t="str">
        <f t="shared" si="20"/>
        <v>N/A</v>
      </c>
      <c r="K75" s="3" t="str">
        <f t="shared" si="21"/>
        <v>N/A</v>
      </c>
      <c r="L75" s="3" t="str">
        <f t="shared" si="22"/>
        <v>N/A</v>
      </c>
      <c r="M75" s="3" t="str">
        <f t="shared" si="23"/>
        <v>N/A</v>
      </c>
      <c r="N75" s="3">
        <f t="shared" si="24"/>
        <v>12199.25</v>
      </c>
      <c r="O75" s="3" t="str">
        <f t="shared" si="25"/>
        <v>N/A</v>
      </c>
      <c r="P75" s="3" t="str">
        <f t="shared" si="26"/>
        <v>N/A</v>
      </c>
      <c r="Q75" s="3" t="str">
        <f t="shared" si="27"/>
        <v>N/A</v>
      </c>
      <c r="R75" s="3" t="str">
        <f t="shared" si="28"/>
        <v>N/A</v>
      </c>
      <c r="S75" s="3" t="str">
        <f t="shared" si="29"/>
        <v>N/A</v>
      </c>
      <c r="T75" s="3" t="str">
        <f t="shared" si="30"/>
        <v>N/A</v>
      </c>
      <c r="U75" s="3" t="str">
        <f t="shared" si="31"/>
        <v>N/A</v>
      </c>
      <c r="V75" s="3" t="str">
        <f t="shared" si="32"/>
        <v>N/A</v>
      </c>
      <c r="W75" s="3" t="str">
        <f t="shared" si="33"/>
        <v>N/A</v>
      </c>
      <c r="X75" s="3" t="str">
        <f t="shared" si="34"/>
        <v>N/A</v>
      </c>
      <c r="Y75" s="3" t="str">
        <f t="shared" si="35"/>
        <v>N/A</v>
      </c>
      <c r="Z75" s="3" t="str">
        <f t="shared" si="36"/>
        <v>N/A</v>
      </c>
      <c r="AA75" s="3" t="str">
        <f t="shared" si="37"/>
        <v>N/A</v>
      </c>
    </row>
    <row r="76" spans="1:27" x14ac:dyDescent="0.35">
      <c r="A76" t="s">
        <v>180</v>
      </c>
      <c r="B76" t="s">
        <v>352</v>
      </c>
      <c r="C76" t="s">
        <v>353</v>
      </c>
      <c r="D76" t="s">
        <v>103</v>
      </c>
      <c r="E76" s="1">
        <v>2198</v>
      </c>
      <c r="F76" s="2" t="s">
        <v>1269</v>
      </c>
      <c r="G76" s="2">
        <v>5.24</v>
      </c>
      <c r="H76" t="s">
        <v>1197</v>
      </c>
      <c r="I76" s="3">
        <f t="shared" si="19"/>
        <v>3846.5</v>
      </c>
      <c r="J76" t="str">
        <f t="shared" si="20"/>
        <v>N/A</v>
      </c>
      <c r="K76" s="3" t="str">
        <f t="shared" si="21"/>
        <v>N/A</v>
      </c>
      <c r="L76" s="3" t="str">
        <f t="shared" si="22"/>
        <v>N/A</v>
      </c>
      <c r="M76" s="3" t="str">
        <f t="shared" si="23"/>
        <v>N/A</v>
      </c>
      <c r="N76" s="3">
        <f t="shared" si="24"/>
        <v>3846.5</v>
      </c>
      <c r="O76" s="3" t="str">
        <f t="shared" si="25"/>
        <v>N/A</v>
      </c>
      <c r="P76" s="3" t="str">
        <f t="shared" si="26"/>
        <v>N/A</v>
      </c>
      <c r="Q76" s="3" t="str">
        <f t="shared" si="27"/>
        <v>N/A</v>
      </c>
      <c r="R76" s="3" t="str">
        <f t="shared" si="28"/>
        <v>N/A</v>
      </c>
      <c r="S76" s="3" t="str">
        <f t="shared" si="29"/>
        <v>N/A</v>
      </c>
      <c r="T76" s="3" t="str">
        <f t="shared" si="30"/>
        <v>N/A</v>
      </c>
      <c r="U76" s="3" t="str">
        <f t="shared" si="31"/>
        <v>N/A</v>
      </c>
      <c r="V76" s="3" t="str">
        <f t="shared" si="32"/>
        <v>N/A</v>
      </c>
      <c r="W76" s="3" t="str">
        <f t="shared" si="33"/>
        <v>N/A</v>
      </c>
      <c r="X76" s="3" t="str">
        <f t="shared" si="34"/>
        <v>N/A</v>
      </c>
      <c r="Y76" s="3" t="str">
        <f t="shared" si="35"/>
        <v>N/A</v>
      </c>
      <c r="Z76" s="3" t="str">
        <f t="shared" si="36"/>
        <v>N/A</v>
      </c>
      <c r="AA76" s="3" t="str">
        <f t="shared" si="37"/>
        <v>N/A</v>
      </c>
    </row>
    <row r="77" spans="1:27" x14ac:dyDescent="0.35">
      <c r="A77" t="s">
        <v>180</v>
      </c>
      <c r="B77" t="s">
        <v>483</v>
      </c>
      <c r="C77" t="s">
        <v>484</v>
      </c>
      <c r="D77" t="s">
        <v>103</v>
      </c>
      <c r="E77" s="1">
        <v>3786</v>
      </c>
      <c r="F77" s="2" t="s">
        <v>1270</v>
      </c>
      <c r="G77" s="2">
        <v>10.09</v>
      </c>
      <c r="H77" t="s">
        <v>1197</v>
      </c>
      <c r="I77" s="3">
        <f t="shared" si="19"/>
        <v>6625.5</v>
      </c>
      <c r="J77" t="str">
        <f t="shared" si="20"/>
        <v>N/A</v>
      </c>
      <c r="K77" s="3" t="str">
        <f t="shared" si="21"/>
        <v>N/A</v>
      </c>
      <c r="L77" s="3" t="str">
        <f t="shared" si="22"/>
        <v>N/A</v>
      </c>
      <c r="M77" s="3" t="str">
        <f t="shared" si="23"/>
        <v>N/A</v>
      </c>
      <c r="N77" s="3">
        <f t="shared" si="24"/>
        <v>6625.5</v>
      </c>
      <c r="O77" s="3" t="str">
        <f t="shared" si="25"/>
        <v>N/A</v>
      </c>
      <c r="P77" s="3" t="str">
        <f t="shared" si="26"/>
        <v>N/A</v>
      </c>
      <c r="Q77" s="3" t="str">
        <f t="shared" si="27"/>
        <v>N/A</v>
      </c>
      <c r="R77" s="3" t="str">
        <f t="shared" si="28"/>
        <v>N/A</v>
      </c>
      <c r="S77" s="3" t="str">
        <f t="shared" si="29"/>
        <v>N/A</v>
      </c>
      <c r="T77" s="3" t="str">
        <f t="shared" si="30"/>
        <v>N/A</v>
      </c>
      <c r="U77" s="3" t="str">
        <f t="shared" si="31"/>
        <v>N/A</v>
      </c>
      <c r="V77" s="3" t="str">
        <f t="shared" si="32"/>
        <v>N/A</v>
      </c>
      <c r="W77" s="3" t="str">
        <f t="shared" si="33"/>
        <v>N/A</v>
      </c>
      <c r="X77" s="3" t="str">
        <f t="shared" si="34"/>
        <v>N/A</v>
      </c>
      <c r="Y77" s="3" t="str">
        <f t="shared" si="35"/>
        <v>N/A</v>
      </c>
      <c r="Z77" s="3" t="str">
        <f t="shared" si="36"/>
        <v>N/A</v>
      </c>
      <c r="AA77" s="3" t="str">
        <f t="shared" si="37"/>
        <v>N/A</v>
      </c>
    </row>
    <row r="78" spans="1:27" x14ac:dyDescent="0.35">
      <c r="A78" t="s">
        <v>180</v>
      </c>
      <c r="B78" t="s">
        <v>334</v>
      </c>
      <c r="C78" t="s">
        <v>933</v>
      </c>
      <c r="D78" t="s">
        <v>103</v>
      </c>
      <c r="E78" s="1">
        <v>3414</v>
      </c>
      <c r="F78" s="2" t="s">
        <v>1271</v>
      </c>
      <c r="G78" s="2">
        <v>9.58</v>
      </c>
      <c r="H78" t="s">
        <v>1197</v>
      </c>
      <c r="I78" s="3">
        <f t="shared" si="19"/>
        <v>5974.5</v>
      </c>
      <c r="J78" t="str">
        <f t="shared" si="20"/>
        <v>N/A</v>
      </c>
      <c r="K78" s="3" t="str">
        <f t="shared" si="21"/>
        <v>N/A</v>
      </c>
      <c r="L78" s="3" t="str">
        <f t="shared" si="22"/>
        <v>N/A</v>
      </c>
      <c r="M78" s="3" t="str">
        <f t="shared" si="23"/>
        <v>N/A</v>
      </c>
      <c r="N78" s="3">
        <f t="shared" si="24"/>
        <v>5974.5</v>
      </c>
      <c r="O78" s="3" t="str">
        <f t="shared" si="25"/>
        <v>N/A</v>
      </c>
      <c r="P78" s="3" t="str">
        <f t="shared" si="26"/>
        <v>N/A</v>
      </c>
      <c r="Q78" s="3" t="str">
        <f t="shared" si="27"/>
        <v>N/A</v>
      </c>
      <c r="R78" s="3" t="str">
        <f t="shared" si="28"/>
        <v>N/A</v>
      </c>
      <c r="S78" s="3" t="str">
        <f t="shared" si="29"/>
        <v>N/A</v>
      </c>
      <c r="T78" s="3" t="str">
        <f t="shared" si="30"/>
        <v>N/A</v>
      </c>
      <c r="U78" s="3" t="str">
        <f t="shared" si="31"/>
        <v>N/A</v>
      </c>
      <c r="V78" s="3" t="str">
        <f t="shared" si="32"/>
        <v>N/A</v>
      </c>
      <c r="W78" s="3" t="str">
        <f t="shared" si="33"/>
        <v>N/A</v>
      </c>
      <c r="X78" s="3" t="str">
        <f t="shared" si="34"/>
        <v>N/A</v>
      </c>
      <c r="Y78" s="3" t="str">
        <f t="shared" si="35"/>
        <v>N/A</v>
      </c>
      <c r="Z78" s="3" t="str">
        <f t="shared" si="36"/>
        <v>N/A</v>
      </c>
      <c r="AA78" s="3" t="str">
        <f t="shared" si="37"/>
        <v>N/A</v>
      </c>
    </row>
    <row r="79" spans="1:27" x14ac:dyDescent="0.35">
      <c r="A79" t="s">
        <v>180</v>
      </c>
      <c r="B79" t="s">
        <v>574</v>
      </c>
      <c r="C79" t="s">
        <v>770</v>
      </c>
      <c r="D79" t="s">
        <v>103</v>
      </c>
      <c r="E79" s="1">
        <v>6996</v>
      </c>
      <c r="F79" s="2" t="s">
        <v>1272</v>
      </c>
      <c r="G79" s="2">
        <v>16.739999999999998</v>
      </c>
      <c r="H79" t="s">
        <v>1197</v>
      </c>
      <c r="I79" s="3">
        <f t="shared" si="19"/>
        <v>12243</v>
      </c>
      <c r="J79" t="str">
        <f t="shared" si="20"/>
        <v>N/A</v>
      </c>
      <c r="K79" s="3" t="str">
        <f t="shared" si="21"/>
        <v>N/A</v>
      </c>
      <c r="L79" s="3" t="str">
        <f t="shared" si="22"/>
        <v>N/A</v>
      </c>
      <c r="M79" s="3" t="str">
        <f t="shared" si="23"/>
        <v>N/A</v>
      </c>
      <c r="N79" s="3">
        <f t="shared" si="24"/>
        <v>12243</v>
      </c>
      <c r="O79" s="3" t="str">
        <f t="shared" si="25"/>
        <v>N/A</v>
      </c>
      <c r="P79" s="3" t="str">
        <f t="shared" si="26"/>
        <v>N/A</v>
      </c>
      <c r="Q79" s="3" t="str">
        <f t="shared" si="27"/>
        <v>N/A</v>
      </c>
      <c r="R79" s="3" t="str">
        <f t="shared" si="28"/>
        <v>N/A</v>
      </c>
      <c r="S79" s="3" t="str">
        <f t="shared" si="29"/>
        <v>N/A</v>
      </c>
      <c r="T79" s="3" t="str">
        <f t="shared" si="30"/>
        <v>N/A</v>
      </c>
      <c r="U79" s="3" t="str">
        <f t="shared" si="31"/>
        <v>N/A</v>
      </c>
      <c r="V79" s="3" t="str">
        <f t="shared" si="32"/>
        <v>N/A</v>
      </c>
      <c r="W79" s="3" t="str">
        <f t="shared" si="33"/>
        <v>N/A</v>
      </c>
      <c r="X79" s="3" t="str">
        <f t="shared" si="34"/>
        <v>N/A</v>
      </c>
      <c r="Y79" s="3" t="str">
        <f t="shared" si="35"/>
        <v>N/A</v>
      </c>
      <c r="Z79" s="3" t="str">
        <f t="shared" si="36"/>
        <v>N/A</v>
      </c>
      <c r="AA79" s="3" t="str">
        <f t="shared" si="37"/>
        <v>N/A</v>
      </c>
    </row>
    <row r="80" spans="1:27" x14ac:dyDescent="0.35">
      <c r="A80" t="s">
        <v>180</v>
      </c>
      <c r="B80" t="s">
        <v>208</v>
      </c>
      <c r="C80" t="s">
        <v>282</v>
      </c>
      <c r="D80" t="s">
        <v>103</v>
      </c>
      <c r="E80" s="1">
        <v>3083</v>
      </c>
      <c r="F80" s="2" t="s">
        <v>1273</v>
      </c>
      <c r="G80" s="2">
        <v>8.83</v>
      </c>
      <c r="H80" t="s">
        <v>1197</v>
      </c>
      <c r="I80" s="3">
        <f t="shared" si="19"/>
        <v>5395.25</v>
      </c>
      <c r="J80" t="str">
        <f t="shared" si="20"/>
        <v>N/A</v>
      </c>
      <c r="K80" s="3" t="str">
        <f t="shared" si="21"/>
        <v>N/A</v>
      </c>
      <c r="L80" s="3" t="str">
        <f t="shared" si="22"/>
        <v>N/A</v>
      </c>
      <c r="M80" s="3" t="str">
        <f t="shared" si="23"/>
        <v>N/A</v>
      </c>
      <c r="N80" s="3">
        <f t="shared" si="24"/>
        <v>5395.25</v>
      </c>
      <c r="O80" s="3" t="str">
        <f t="shared" si="25"/>
        <v>N/A</v>
      </c>
      <c r="P80" s="3" t="str">
        <f t="shared" si="26"/>
        <v>N/A</v>
      </c>
      <c r="Q80" s="3" t="str">
        <f t="shared" si="27"/>
        <v>N/A</v>
      </c>
      <c r="R80" s="3" t="str">
        <f t="shared" si="28"/>
        <v>N/A</v>
      </c>
      <c r="S80" s="3" t="str">
        <f t="shared" si="29"/>
        <v>N/A</v>
      </c>
      <c r="T80" s="3" t="str">
        <f t="shared" si="30"/>
        <v>N/A</v>
      </c>
      <c r="U80" s="3" t="str">
        <f t="shared" si="31"/>
        <v>N/A</v>
      </c>
      <c r="V80" s="3" t="str">
        <f t="shared" si="32"/>
        <v>N/A</v>
      </c>
      <c r="W80" s="3" t="str">
        <f t="shared" si="33"/>
        <v>N/A</v>
      </c>
      <c r="X80" s="3" t="str">
        <f t="shared" si="34"/>
        <v>N/A</v>
      </c>
      <c r="Y80" s="3" t="str">
        <f t="shared" si="35"/>
        <v>N/A</v>
      </c>
      <c r="Z80" s="3" t="str">
        <f t="shared" si="36"/>
        <v>N/A</v>
      </c>
      <c r="AA80" s="3" t="str">
        <f t="shared" si="37"/>
        <v>N/A</v>
      </c>
    </row>
    <row r="81" spans="1:27" x14ac:dyDescent="0.35">
      <c r="A81" t="s">
        <v>180</v>
      </c>
      <c r="B81" t="s">
        <v>469</v>
      </c>
      <c r="C81" t="s">
        <v>699</v>
      </c>
      <c r="D81" t="s">
        <v>103</v>
      </c>
      <c r="E81" s="1">
        <v>2781</v>
      </c>
      <c r="F81" s="2" t="s">
        <v>1274</v>
      </c>
      <c r="G81" s="2">
        <v>7.57</v>
      </c>
      <c r="H81" t="s">
        <v>1197</v>
      </c>
      <c r="I81" s="3">
        <f t="shared" si="19"/>
        <v>4866.75</v>
      </c>
      <c r="J81" t="str">
        <f t="shared" si="20"/>
        <v>N/A</v>
      </c>
      <c r="K81" s="3" t="str">
        <f t="shared" si="21"/>
        <v>N/A</v>
      </c>
      <c r="L81" s="3" t="str">
        <f t="shared" si="22"/>
        <v>N/A</v>
      </c>
      <c r="M81" s="3" t="str">
        <f t="shared" si="23"/>
        <v>N/A</v>
      </c>
      <c r="N81" s="3">
        <f t="shared" si="24"/>
        <v>4866.75</v>
      </c>
      <c r="O81" s="3" t="str">
        <f t="shared" si="25"/>
        <v>N/A</v>
      </c>
      <c r="P81" s="3" t="str">
        <f t="shared" si="26"/>
        <v>N/A</v>
      </c>
      <c r="Q81" s="3" t="str">
        <f t="shared" si="27"/>
        <v>N/A</v>
      </c>
      <c r="R81" s="3" t="str">
        <f t="shared" si="28"/>
        <v>N/A</v>
      </c>
      <c r="S81" s="3" t="str">
        <f t="shared" si="29"/>
        <v>N/A</v>
      </c>
      <c r="T81" s="3" t="str">
        <f t="shared" si="30"/>
        <v>N/A</v>
      </c>
      <c r="U81" s="3" t="str">
        <f t="shared" si="31"/>
        <v>N/A</v>
      </c>
      <c r="V81" s="3" t="str">
        <f t="shared" si="32"/>
        <v>N/A</v>
      </c>
      <c r="W81" s="3" t="str">
        <f t="shared" si="33"/>
        <v>N/A</v>
      </c>
      <c r="X81" s="3" t="str">
        <f t="shared" si="34"/>
        <v>N/A</v>
      </c>
      <c r="Y81" s="3" t="str">
        <f t="shared" si="35"/>
        <v>N/A</v>
      </c>
      <c r="Z81" s="3" t="str">
        <f t="shared" si="36"/>
        <v>N/A</v>
      </c>
      <c r="AA81" s="3" t="str">
        <f t="shared" si="37"/>
        <v>N/A</v>
      </c>
    </row>
    <row r="82" spans="1:27" x14ac:dyDescent="0.35">
      <c r="A82" t="s">
        <v>180</v>
      </c>
      <c r="B82" t="s">
        <v>397</v>
      </c>
      <c r="C82" t="s">
        <v>843</v>
      </c>
      <c r="D82" t="s">
        <v>103</v>
      </c>
      <c r="E82" s="1">
        <v>3922</v>
      </c>
      <c r="F82" s="2" t="s">
        <v>1275</v>
      </c>
      <c r="G82" s="2">
        <v>9.49</v>
      </c>
      <c r="H82" t="s">
        <v>1197</v>
      </c>
      <c r="I82" s="3">
        <f t="shared" si="19"/>
        <v>6863.5</v>
      </c>
      <c r="J82" t="str">
        <f t="shared" si="20"/>
        <v>N/A</v>
      </c>
      <c r="K82" s="3" t="str">
        <f t="shared" si="21"/>
        <v>N/A</v>
      </c>
      <c r="L82" s="3" t="str">
        <f t="shared" si="22"/>
        <v>N/A</v>
      </c>
      <c r="M82" s="3" t="str">
        <f t="shared" si="23"/>
        <v>N/A</v>
      </c>
      <c r="N82" s="3">
        <f t="shared" si="24"/>
        <v>6863.5</v>
      </c>
      <c r="O82" s="3" t="str">
        <f t="shared" si="25"/>
        <v>N/A</v>
      </c>
      <c r="P82" s="3" t="str">
        <f t="shared" si="26"/>
        <v>N/A</v>
      </c>
      <c r="Q82" s="3" t="str">
        <f t="shared" si="27"/>
        <v>N/A</v>
      </c>
      <c r="R82" s="3" t="str">
        <f t="shared" si="28"/>
        <v>N/A</v>
      </c>
      <c r="S82" s="3" t="str">
        <f t="shared" si="29"/>
        <v>N/A</v>
      </c>
      <c r="T82" s="3" t="str">
        <f t="shared" si="30"/>
        <v>N/A</v>
      </c>
      <c r="U82" s="3" t="str">
        <f t="shared" si="31"/>
        <v>N/A</v>
      </c>
      <c r="V82" s="3" t="str">
        <f t="shared" si="32"/>
        <v>N/A</v>
      </c>
      <c r="W82" s="3" t="str">
        <f t="shared" si="33"/>
        <v>N/A</v>
      </c>
      <c r="X82" s="3" t="str">
        <f t="shared" si="34"/>
        <v>N/A</v>
      </c>
      <c r="Y82" s="3" t="str">
        <f t="shared" si="35"/>
        <v>N/A</v>
      </c>
      <c r="Z82" s="3" t="str">
        <f t="shared" si="36"/>
        <v>N/A</v>
      </c>
      <c r="AA82" s="3" t="str">
        <f t="shared" si="37"/>
        <v>N/A</v>
      </c>
    </row>
    <row r="83" spans="1:27" x14ac:dyDescent="0.35">
      <c r="A83" t="s">
        <v>180</v>
      </c>
      <c r="B83" t="s">
        <v>252</v>
      </c>
      <c r="C83" t="s">
        <v>558</v>
      </c>
      <c r="D83" t="s">
        <v>103</v>
      </c>
      <c r="E83" s="1">
        <v>4667</v>
      </c>
      <c r="F83" s="2" t="s">
        <v>1276</v>
      </c>
      <c r="G83" s="2">
        <v>10.62</v>
      </c>
      <c r="H83" t="s">
        <v>1197</v>
      </c>
      <c r="I83" s="3">
        <f t="shared" si="19"/>
        <v>8167.25</v>
      </c>
      <c r="J83" t="str">
        <f t="shared" si="20"/>
        <v>N/A</v>
      </c>
      <c r="K83" s="3" t="str">
        <f t="shared" si="21"/>
        <v>N/A</v>
      </c>
      <c r="L83" s="3" t="str">
        <f t="shared" si="22"/>
        <v>N/A</v>
      </c>
      <c r="M83" s="3" t="str">
        <f t="shared" si="23"/>
        <v>N/A</v>
      </c>
      <c r="N83" s="3">
        <f t="shared" si="24"/>
        <v>8167.25</v>
      </c>
      <c r="O83" s="3" t="str">
        <f t="shared" si="25"/>
        <v>N/A</v>
      </c>
      <c r="P83" s="3" t="str">
        <f t="shared" si="26"/>
        <v>N/A</v>
      </c>
      <c r="Q83" s="3" t="str">
        <f t="shared" si="27"/>
        <v>N/A</v>
      </c>
      <c r="R83" s="3" t="str">
        <f t="shared" si="28"/>
        <v>N/A</v>
      </c>
      <c r="S83" s="3" t="str">
        <f t="shared" si="29"/>
        <v>N/A</v>
      </c>
      <c r="T83" s="3" t="str">
        <f t="shared" si="30"/>
        <v>N/A</v>
      </c>
      <c r="U83" s="3" t="str">
        <f t="shared" si="31"/>
        <v>N/A</v>
      </c>
      <c r="V83" s="3" t="str">
        <f t="shared" si="32"/>
        <v>N/A</v>
      </c>
      <c r="W83" s="3" t="str">
        <f t="shared" si="33"/>
        <v>N/A</v>
      </c>
      <c r="X83" s="3" t="str">
        <f t="shared" si="34"/>
        <v>N/A</v>
      </c>
      <c r="Y83" s="3" t="str">
        <f t="shared" si="35"/>
        <v>N/A</v>
      </c>
      <c r="Z83" s="3" t="str">
        <f t="shared" si="36"/>
        <v>N/A</v>
      </c>
      <c r="AA83" s="3" t="str">
        <f t="shared" si="37"/>
        <v>N/A</v>
      </c>
    </row>
    <row r="84" spans="1:27" x14ac:dyDescent="0.35">
      <c r="A84" t="s">
        <v>180</v>
      </c>
      <c r="B84" t="s">
        <v>323</v>
      </c>
      <c r="C84" t="s">
        <v>510</v>
      </c>
      <c r="D84" t="s">
        <v>103</v>
      </c>
      <c r="E84" s="1">
        <v>2455</v>
      </c>
      <c r="F84" s="2" t="s">
        <v>1277</v>
      </c>
      <c r="G84" s="2">
        <v>6.21</v>
      </c>
      <c r="H84" t="s">
        <v>1197</v>
      </c>
      <c r="I84" s="3">
        <f t="shared" si="19"/>
        <v>4296.25</v>
      </c>
      <c r="J84" t="str">
        <f t="shared" si="20"/>
        <v>N/A</v>
      </c>
      <c r="K84" s="3" t="str">
        <f t="shared" si="21"/>
        <v>N/A</v>
      </c>
      <c r="L84" s="3" t="str">
        <f t="shared" si="22"/>
        <v>N/A</v>
      </c>
      <c r="M84" s="3" t="str">
        <f t="shared" si="23"/>
        <v>N/A</v>
      </c>
      <c r="N84" s="3">
        <f t="shared" si="24"/>
        <v>4296.25</v>
      </c>
      <c r="O84" s="3" t="str">
        <f t="shared" si="25"/>
        <v>N/A</v>
      </c>
      <c r="P84" s="3" t="str">
        <f t="shared" si="26"/>
        <v>N/A</v>
      </c>
      <c r="Q84" s="3" t="str">
        <f t="shared" si="27"/>
        <v>N/A</v>
      </c>
      <c r="R84" s="3" t="str">
        <f t="shared" si="28"/>
        <v>N/A</v>
      </c>
      <c r="S84" s="3" t="str">
        <f t="shared" si="29"/>
        <v>N/A</v>
      </c>
      <c r="T84" s="3" t="str">
        <f t="shared" si="30"/>
        <v>N/A</v>
      </c>
      <c r="U84" s="3" t="str">
        <f t="shared" si="31"/>
        <v>N/A</v>
      </c>
      <c r="V84" s="3" t="str">
        <f t="shared" si="32"/>
        <v>N/A</v>
      </c>
      <c r="W84" s="3" t="str">
        <f t="shared" si="33"/>
        <v>N/A</v>
      </c>
      <c r="X84" s="3" t="str">
        <f t="shared" si="34"/>
        <v>N/A</v>
      </c>
      <c r="Y84" s="3" t="str">
        <f t="shared" si="35"/>
        <v>N/A</v>
      </c>
      <c r="Z84" s="3" t="str">
        <f t="shared" si="36"/>
        <v>N/A</v>
      </c>
      <c r="AA84" s="3" t="str">
        <f t="shared" si="37"/>
        <v>N/A</v>
      </c>
    </row>
    <row r="85" spans="1:27" x14ac:dyDescent="0.35">
      <c r="A85" t="s">
        <v>180</v>
      </c>
      <c r="B85" t="s">
        <v>855</v>
      </c>
      <c r="C85" t="s">
        <v>870</v>
      </c>
      <c r="D85" t="s">
        <v>103</v>
      </c>
      <c r="E85" s="1">
        <v>3573</v>
      </c>
      <c r="F85" s="2" t="s">
        <v>1278</v>
      </c>
      <c r="G85" s="2">
        <v>9.6999999999999993</v>
      </c>
      <c r="H85" t="s">
        <v>1197</v>
      </c>
      <c r="I85" s="3">
        <f t="shared" si="19"/>
        <v>6252.75</v>
      </c>
      <c r="J85" t="str">
        <f t="shared" si="20"/>
        <v>N/A</v>
      </c>
      <c r="K85" s="3" t="str">
        <f t="shared" si="21"/>
        <v>N/A</v>
      </c>
      <c r="L85" s="3" t="str">
        <f t="shared" si="22"/>
        <v>N/A</v>
      </c>
      <c r="M85" s="3" t="str">
        <f t="shared" si="23"/>
        <v>N/A</v>
      </c>
      <c r="N85" s="3">
        <f t="shared" si="24"/>
        <v>6252.75</v>
      </c>
      <c r="O85" s="3" t="str">
        <f t="shared" si="25"/>
        <v>N/A</v>
      </c>
      <c r="P85" s="3" t="str">
        <f t="shared" si="26"/>
        <v>N/A</v>
      </c>
      <c r="Q85" s="3" t="str">
        <f t="shared" si="27"/>
        <v>N/A</v>
      </c>
      <c r="R85" s="3" t="str">
        <f t="shared" si="28"/>
        <v>N/A</v>
      </c>
      <c r="S85" s="3" t="str">
        <f t="shared" si="29"/>
        <v>N/A</v>
      </c>
      <c r="T85" s="3" t="str">
        <f t="shared" si="30"/>
        <v>N/A</v>
      </c>
      <c r="U85" s="3" t="str">
        <f t="shared" si="31"/>
        <v>N/A</v>
      </c>
      <c r="V85" s="3" t="str">
        <f t="shared" si="32"/>
        <v>N/A</v>
      </c>
      <c r="W85" s="3" t="str">
        <f t="shared" si="33"/>
        <v>N/A</v>
      </c>
      <c r="X85" s="3" t="str">
        <f t="shared" si="34"/>
        <v>N/A</v>
      </c>
      <c r="Y85" s="3" t="str">
        <f t="shared" si="35"/>
        <v>N/A</v>
      </c>
      <c r="Z85" s="3" t="str">
        <f t="shared" si="36"/>
        <v>N/A</v>
      </c>
      <c r="AA85" s="3" t="str">
        <f t="shared" si="37"/>
        <v>N/A</v>
      </c>
    </row>
    <row r="86" spans="1:27" x14ac:dyDescent="0.35">
      <c r="A86" t="s">
        <v>180</v>
      </c>
      <c r="B86" t="s">
        <v>329</v>
      </c>
      <c r="C86" t="s">
        <v>718</v>
      </c>
      <c r="D86" t="s">
        <v>103</v>
      </c>
      <c r="E86" s="1">
        <v>3811</v>
      </c>
      <c r="F86" s="2" t="s">
        <v>1279</v>
      </c>
      <c r="G86" s="2">
        <v>8.67</v>
      </c>
      <c r="H86" t="s">
        <v>1197</v>
      </c>
      <c r="I86" s="3">
        <f t="shared" si="19"/>
        <v>6669.25</v>
      </c>
      <c r="J86" t="str">
        <f t="shared" si="20"/>
        <v>N/A</v>
      </c>
      <c r="K86" s="3" t="str">
        <f t="shared" si="21"/>
        <v>N/A</v>
      </c>
      <c r="L86" s="3" t="str">
        <f t="shared" si="22"/>
        <v>N/A</v>
      </c>
      <c r="M86" s="3" t="str">
        <f t="shared" si="23"/>
        <v>N/A</v>
      </c>
      <c r="N86" s="3">
        <f t="shared" si="24"/>
        <v>6669.25</v>
      </c>
      <c r="O86" s="3" t="str">
        <f t="shared" si="25"/>
        <v>N/A</v>
      </c>
      <c r="P86" s="3" t="str">
        <f t="shared" si="26"/>
        <v>N/A</v>
      </c>
      <c r="Q86" s="3" t="str">
        <f t="shared" si="27"/>
        <v>N/A</v>
      </c>
      <c r="R86" s="3" t="str">
        <f t="shared" si="28"/>
        <v>N/A</v>
      </c>
      <c r="S86" s="3" t="str">
        <f t="shared" si="29"/>
        <v>N/A</v>
      </c>
      <c r="T86" s="3" t="str">
        <f t="shared" si="30"/>
        <v>N/A</v>
      </c>
      <c r="U86" s="3" t="str">
        <f t="shared" si="31"/>
        <v>N/A</v>
      </c>
      <c r="V86" s="3" t="str">
        <f t="shared" si="32"/>
        <v>N/A</v>
      </c>
      <c r="W86" s="3" t="str">
        <f t="shared" si="33"/>
        <v>N/A</v>
      </c>
      <c r="X86" s="3" t="str">
        <f t="shared" si="34"/>
        <v>N/A</v>
      </c>
      <c r="Y86" s="3" t="str">
        <f t="shared" si="35"/>
        <v>N/A</v>
      </c>
      <c r="Z86" s="3" t="str">
        <f t="shared" si="36"/>
        <v>N/A</v>
      </c>
      <c r="AA86" s="3" t="str">
        <f t="shared" si="37"/>
        <v>N/A</v>
      </c>
    </row>
    <row r="87" spans="1:27" x14ac:dyDescent="0.35">
      <c r="A87" t="s">
        <v>180</v>
      </c>
      <c r="B87" t="s">
        <v>283</v>
      </c>
      <c r="C87" t="s">
        <v>284</v>
      </c>
      <c r="D87" t="s">
        <v>103</v>
      </c>
      <c r="E87" s="1">
        <v>7167</v>
      </c>
      <c r="F87" s="2" t="s">
        <v>1280</v>
      </c>
      <c r="G87" s="2">
        <v>18.260000000000002</v>
      </c>
      <c r="H87" t="s">
        <v>1197</v>
      </c>
      <c r="I87" s="3">
        <f t="shared" si="19"/>
        <v>12542.25</v>
      </c>
      <c r="J87" t="str">
        <f t="shared" si="20"/>
        <v>N/A</v>
      </c>
      <c r="K87" s="3" t="str">
        <f t="shared" si="21"/>
        <v>N/A</v>
      </c>
      <c r="L87" s="3" t="str">
        <f t="shared" si="22"/>
        <v>N/A</v>
      </c>
      <c r="M87" s="3" t="str">
        <f t="shared" si="23"/>
        <v>N/A</v>
      </c>
      <c r="N87" s="3">
        <f t="shared" si="24"/>
        <v>12542.25</v>
      </c>
      <c r="O87" s="3" t="str">
        <f t="shared" si="25"/>
        <v>N/A</v>
      </c>
      <c r="P87" s="3" t="str">
        <f t="shared" si="26"/>
        <v>N/A</v>
      </c>
      <c r="Q87" s="3" t="str">
        <f t="shared" si="27"/>
        <v>N/A</v>
      </c>
      <c r="R87" s="3" t="str">
        <f t="shared" si="28"/>
        <v>N/A</v>
      </c>
      <c r="S87" s="3" t="str">
        <f t="shared" si="29"/>
        <v>N/A</v>
      </c>
      <c r="T87" s="3" t="str">
        <f t="shared" si="30"/>
        <v>N/A</v>
      </c>
      <c r="U87" s="3" t="str">
        <f t="shared" si="31"/>
        <v>N/A</v>
      </c>
      <c r="V87" s="3" t="str">
        <f t="shared" si="32"/>
        <v>N/A</v>
      </c>
      <c r="W87" s="3" t="str">
        <f t="shared" si="33"/>
        <v>N/A</v>
      </c>
      <c r="X87" s="3" t="str">
        <f t="shared" si="34"/>
        <v>N/A</v>
      </c>
      <c r="Y87" s="3" t="str">
        <f t="shared" si="35"/>
        <v>N/A</v>
      </c>
      <c r="Z87" s="3" t="str">
        <f t="shared" si="36"/>
        <v>N/A</v>
      </c>
      <c r="AA87" s="3" t="str">
        <f t="shared" si="37"/>
        <v>N/A</v>
      </c>
    </row>
    <row r="88" spans="1:27" x14ac:dyDescent="0.35">
      <c r="A88" t="s">
        <v>180</v>
      </c>
      <c r="B88" t="s">
        <v>342</v>
      </c>
      <c r="C88" t="s">
        <v>385</v>
      </c>
      <c r="D88" t="s">
        <v>103</v>
      </c>
      <c r="E88" s="1">
        <v>5962</v>
      </c>
      <c r="F88" s="2" t="s">
        <v>1281</v>
      </c>
      <c r="G88" s="2">
        <v>14.73</v>
      </c>
      <c r="H88" t="s">
        <v>1197</v>
      </c>
      <c r="I88" s="3">
        <f t="shared" si="19"/>
        <v>10433.5</v>
      </c>
      <c r="J88" t="str">
        <f t="shared" si="20"/>
        <v>N/A</v>
      </c>
      <c r="K88" s="3" t="str">
        <f t="shared" si="21"/>
        <v>N/A</v>
      </c>
      <c r="L88" s="3" t="str">
        <f t="shared" si="22"/>
        <v>N/A</v>
      </c>
      <c r="M88" s="3" t="str">
        <f t="shared" si="23"/>
        <v>N/A</v>
      </c>
      <c r="N88" s="3">
        <f t="shared" si="24"/>
        <v>10433.5</v>
      </c>
      <c r="O88" s="3" t="str">
        <f t="shared" si="25"/>
        <v>N/A</v>
      </c>
      <c r="P88" s="3" t="str">
        <f t="shared" si="26"/>
        <v>N/A</v>
      </c>
      <c r="Q88" s="3" t="str">
        <f t="shared" si="27"/>
        <v>N/A</v>
      </c>
      <c r="R88" s="3" t="str">
        <f t="shared" si="28"/>
        <v>N/A</v>
      </c>
      <c r="S88" s="3" t="str">
        <f t="shared" si="29"/>
        <v>N/A</v>
      </c>
      <c r="T88" s="3" t="str">
        <f t="shared" si="30"/>
        <v>N/A</v>
      </c>
      <c r="U88" s="3" t="str">
        <f t="shared" si="31"/>
        <v>N/A</v>
      </c>
      <c r="V88" s="3" t="str">
        <f t="shared" si="32"/>
        <v>N/A</v>
      </c>
      <c r="W88" s="3" t="str">
        <f t="shared" si="33"/>
        <v>N/A</v>
      </c>
      <c r="X88" s="3" t="str">
        <f t="shared" si="34"/>
        <v>N/A</v>
      </c>
      <c r="Y88" s="3" t="str">
        <f t="shared" si="35"/>
        <v>N/A</v>
      </c>
      <c r="Z88" s="3" t="str">
        <f t="shared" si="36"/>
        <v>N/A</v>
      </c>
      <c r="AA88" s="3" t="str">
        <f t="shared" si="37"/>
        <v>N/A</v>
      </c>
    </row>
    <row r="89" spans="1:27" x14ac:dyDescent="0.35">
      <c r="A89" t="s">
        <v>180</v>
      </c>
      <c r="B89" t="s">
        <v>425</v>
      </c>
      <c r="C89" t="s">
        <v>755</v>
      </c>
      <c r="D89" t="s">
        <v>103</v>
      </c>
      <c r="E89" s="1">
        <v>5961</v>
      </c>
      <c r="F89" s="2" t="s">
        <v>1282</v>
      </c>
      <c r="G89" s="2">
        <v>15.38</v>
      </c>
      <c r="H89" t="s">
        <v>1197</v>
      </c>
      <c r="I89" s="3">
        <f t="shared" si="19"/>
        <v>10431.75</v>
      </c>
      <c r="J89" t="str">
        <f t="shared" si="20"/>
        <v>N/A</v>
      </c>
      <c r="K89" s="3" t="str">
        <f t="shared" si="21"/>
        <v>N/A</v>
      </c>
      <c r="L89" s="3" t="str">
        <f t="shared" si="22"/>
        <v>N/A</v>
      </c>
      <c r="M89" s="3" t="str">
        <f t="shared" si="23"/>
        <v>N/A</v>
      </c>
      <c r="N89" s="3">
        <f t="shared" si="24"/>
        <v>10431.75</v>
      </c>
      <c r="O89" s="3" t="str">
        <f t="shared" si="25"/>
        <v>N/A</v>
      </c>
      <c r="P89" s="3" t="str">
        <f t="shared" si="26"/>
        <v>N/A</v>
      </c>
      <c r="Q89" s="3" t="str">
        <f t="shared" si="27"/>
        <v>N/A</v>
      </c>
      <c r="R89" s="3" t="str">
        <f t="shared" si="28"/>
        <v>N/A</v>
      </c>
      <c r="S89" s="3" t="str">
        <f t="shared" si="29"/>
        <v>N/A</v>
      </c>
      <c r="T89" s="3" t="str">
        <f t="shared" si="30"/>
        <v>N/A</v>
      </c>
      <c r="U89" s="3" t="str">
        <f t="shared" si="31"/>
        <v>N/A</v>
      </c>
      <c r="V89" s="3" t="str">
        <f t="shared" si="32"/>
        <v>N/A</v>
      </c>
      <c r="W89" s="3" t="str">
        <f t="shared" si="33"/>
        <v>N/A</v>
      </c>
      <c r="X89" s="3" t="str">
        <f t="shared" si="34"/>
        <v>N/A</v>
      </c>
      <c r="Y89" s="3" t="str">
        <f t="shared" si="35"/>
        <v>N/A</v>
      </c>
      <c r="Z89" s="3" t="str">
        <f t="shared" si="36"/>
        <v>N/A</v>
      </c>
      <c r="AA89" s="3" t="str">
        <f t="shared" si="37"/>
        <v>N/A</v>
      </c>
    </row>
    <row r="90" spans="1:27" x14ac:dyDescent="0.35">
      <c r="A90" t="s">
        <v>180</v>
      </c>
      <c r="B90" t="s">
        <v>188</v>
      </c>
      <c r="C90" t="s">
        <v>771</v>
      </c>
      <c r="D90" t="s">
        <v>103</v>
      </c>
      <c r="E90" s="1">
        <v>1882</v>
      </c>
      <c r="F90" s="2" t="s">
        <v>1208</v>
      </c>
      <c r="G90" s="2">
        <v>4.9400000000000004</v>
      </c>
      <c r="H90" t="s">
        <v>1197</v>
      </c>
      <c r="I90" s="3">
        <f t="shared" si="19"/>
        <v>3293.5</v>
      </c>
      <c r="J90" t="str">
        <f t="shared" si="20"/>
        <v>N/A</v>
      </c>
      <c r="K90" s="3" t="str">
        <f t="shared" si="21"/>
        <v>N/A</v>
      </c>
      <c r="L90" s="3" t="str">
        <f t="shared" si="22"/>
        <v>N/A</v>
      </c>
      <c r="M90" s="3" t="str">
        <f t="shared" si="23"/>
        <v>N/A</v>
      </c>
      <c r="N90" s="3">
        <f t="shared" si="24"/>
        <v>3293.5</v>
      </c>
      <c r="O90" s="3" t="str">
        <f t="shared" si="25"/>
        <v>N/A</v>
      </c>
      <c r="P90" s="3" t="str">
        <f t="shared" si="26"/>
        <v>N/A</v>
      </c>
      <c r="Q90" s="3" t="str">
        <f t="shared" si="27"/>
        <v>N/A</v>
      </c>
      <c r="R90" s="3" t="str">
        <f t="shared" si="28"/>
        <v>N/A</v>
      </c>
      <c r="S90" s="3" t="str">
        <f t="shared" si="29"/>
        <v>N/A</v>
      </c>
      <c r="T90" s="3" t="str">
        <f t="shared" si="30"/>
        <v>N/A</v>
      </c>
      <c r="U90" s="3" t="str">
        <f t="shared" si="31"/>
        <v>N/A</v>
      </c>
      <c r="V90" s="3" t="str">
        <f t="shared" si="32"/>
        <v>N/A</v>
      </c>
      <c r="W90" s="3" t="str">
        <f t="shared" si="33"/>
        <v>N/A</v>
      </c>
      <c r="X90" s="3" t="str">
        <f t="shared" si="34"/>
        <v>N/A</v>
      </c>
      <c r="Y90" s="3" t="str">
        <f t="shared" si="35"/>
        <v>N/A</v>
      </c>
      <c r="Z90" s="3" t="str">
        <f t="shared" si="36"/>
        <v>N/A</v>
      </c>
      <c r="AA90" s="3" t="str">
        <f t="shared" si="37"/>
        <v>N/A</v>
      </c>
    </row>
    <row r="91" spans="1:27" x14ac:dyDescent="0.35">
      <c r="A91" t="s">
        <v>180</v>
      </c>
      <c r="B91" t="s">
        <v>451</v>
      </c>
      <c r="C91" t="s">
        <v>1119</v>
      </c>
      <c r="D91" t="s">
        <v>103</v>
      </c>
      <c r="E91" s="1">
        <v>3615</v>
      </c>
      <c r="F91" s="2" t="s">
        <v>1283</v>
      </c>
      <c r="G91" s="2">
        <v>8.58</v>
      </c>
      <c r="H91" t="s">
        <v>1197</v>
      </c>
      <c r="I91" s="3">
        <f t="shared" si="19"/>
        <v>6326.25</v>
      </c>
      <c r="J91" t="str">
        <f t="shared" si="20"/>
        <v>N/A</v>
      </c>
      <c r="K91" s="3" t="str">
        <f t="shared" si="21"/>
        <v>N/A</v>
      </c>
      <c r="L91" s="3" t="str">
        <f t="shared" si="22"/>
        <v>N/A</v>
      </c>
      <c r="M91" s="3" t="str">
        <f t="shared" si="23"/>
        <v>N/A</v>
      </c>
      <c r="N91" s="3">
        <f t="shared" si="24"/>
        <v>6326.25</v>
      </c>
      <c r="O91" s="3" t="str">
        <f t="shared" si="25"/>
        <v>N/A</v>
      </c>
      <c r="P91" s="3" t="str">
        <f t="shared" si="26"/>
        <v>N/A</v>
      </c>
      <c r="Q91" s="3" t="str">
        <f t="shared" si="27"/>
        <v>N/A</v>
      </c>
      <c r="R91" s="3" t="str">
        <f t="shared" si="28"/>
        <v>N/A</v>
      </c>
      <c r="S91" s="3" t="str">
        <f t="shared" si="29"/>
        <v>N/A</v>
      </c>
      <c r="T91" s="3" t="str">
        <f t="shared" si="30"/>
        <v>N/A</v>
      </c>
      <c r="U91" s="3" t="str">
        <f t="shared" si="31"/>
        <v>N/A</v>
      </c>
      <c r="V91" s="3" t="str">
        <f t="shared" si="32"/>
        <v>N/A</v>
      </c>
      <c r="W91" s="3" t="str">
        <f t="shared" si="33"/>
        <v>N/A</v>
      </c>
      <c r="X91" s="3" t="str">
        <f t="shared" si="34"/>
        <v>N/A</v>
      </c>
      <c r="Y91" s="3" t="str">
        <f t="shared" si="35"/>
        <v>N/A</v>
      </c>
      <c r="Z91" s="3" t="str">
        <f t="shared" si="36"/>
        <v>N/A</v>
      </c>
      <c r="AA91" s="3" t="str">
        <f t="shared" si="37"/>
        <v>N/A</v>
      </c>
    </row>
    <row r="92" spans="1:27" x14ac:dyDescent="0.35">
      <c r="A92" t="s">
        <v>180</v>
      </c>
      <c r="B92" t="s">
        <v>232</v>
      </c>
      <c r="C92" t="s">
        <v>503</v>
      </c>
      <c r="D92" t="s">
        <v>103</v>
      </c>
      <c r="E92" s="1">
        <v>2966</v>
      </c>
      <c r="F92" s="2" t="s">
        <v>1284</v>
      </c>
      <c r="G92" s="2">
        <v>7.49</v>
      </c>
      <c r="H92" t="s">
        <v>1197</v>
      </c>
      <c r="I92" s="3">
        <f t="shared" si="19"/>
        <v>5190.5</v>
      </c>
      <c r="J92" t="str">
        <f t="shared" si="20"/>
        <v>N/A</v>
      </c>
      <c r="K92" s="3" t="str">
        <f t="shared" si="21"/>
        <v>N/A</v>
      </c>
      <c r="L92" s="3" t="str">
        <f t="shared" si="22"/>
        <v>N/A</v>
      </c>
      <c r="M92" s="3" t="str">
        <f t="shared" si="23"/>
        <v>N/A</v>
      </c>
      <c r="N92" s="3">
        <f t="shared" si="24"/>
        <v>5190.5</v>
      </c>
      <c r="O92" s="3" t="str">
        <f t="shared" si="25"/>
        <v>N/A</v>
      </c>
      <c r="P92" s="3" t="str">
        <f t="shared" si="26"/>
        <v>N/A</v>
      </c>
      <c r="Q92" s="3" t="str">
        <f t="shared" si="27"/>
        <v>N/A</v>
      </c>
      <c r="R92" s="3" t="str">
        <f t="shared" si="28"/>
        <v>N/A</v>
      </c>
      <c r="S92" s="3" t="str">
        <f t="shared" si="29"/>
        <v>N/A</v>
      </c>
      <c r="T92" s="3" t="str">
        <f t="shared" si="30"/>
        <v>N/A</v>
      </c>
      <c r="U92" s="3" t="str">
        <f t="shared" si="31"/>
        <v>N/A</v>
      </c>
      <c r="V92" s="3" t="str">
        <f t="shared" si="32"/>
        <v>N/A</v>
      </c>
      <c r="W92" s="3" t="str">
        <f t="shared" si="33"/>
        <v>N/A</v>
      </c>
      <c r="X92" s="3" t="str">
        <f t="shared" si="34"/>
        <v>N/A</v>
      </c>
      <c r="Y92" s="3" t="str">
        <f t="shared" si="35"/>
        <v>N/A</v>
      </c>
      <c r="Z92" s="3" t="str">
        <f t="shared" si="36"/>
        <v>N/A</v>
      </c>
      <c r="AA92" s="3" t="str">
        <f t="shared" si="37"/>
        <v>N/A</v>
      </c>
    </row>
    <row r="93" spans="1:27" x14ac:dyDescent="0.35">
      <c r="A93" t="s">
        <v>180</v>
      </c>
      <c r="B93" t="s">
        <v>286</v>
      </c>
      <c r="C93" t="s">
        <v>700</v>
      </c>
      <c r="D93" t="s">
        <v>103</v>
      </c>
      <c r="E93" s="1">
        <v>2040</v>
      </c>
      <c r="F93" s="2" t="s">
        <v>1285</v>
      </c>
      <c r="G93" s="2">
        <v>5.34</v>
      </c>
      <c r="H93" t="s">
        <v>1197</v>
      </c>
      <c r="I93" s="3">
        <f t="shared" si="19"/>
        <v>3570</v>
      </c>
      <c r="J93" t="str">
        <f t="shared" si="20"/>
        <v>N/A</v>
      </c>
      <c r="K93" s="3" t="str">
        <f t="shared" si="21"/>
        <v>N/A</v>
      </c>
      <c r="L93" s="3" t="str">
        <f t="shared" si="22"/>
        <v>N/A</v>
      </c>
      <c r="M93" s="3" t="str">
        <f t="shared" si="23"/>
        <v>N/A</v>
      </c>
      <c r="N93" s="3">
        <f t="shared" si="24"/>
        <v>3570</v>
      </c>
      <c r="O93" s="3" t="str">
        <f t="shared" si="25"/>
        <v>N/A</v>
      </c>
      <c r="P93" s="3" t="str">
        <f t="shared" si="26"/>
        <v>N/A</v>
      </c>
      <c r="Q93" s="3" t="str">
        <f t="shared" si="27"/>
        <v>N/A</v>
      </c>
      <c r="R93" s="3" t="str">
        <f t="shared" si="28"/>
        <v>N/A</v>
      </c>
      <c r="S93" s="3" t="str">
        <f t="shared" si="29"/>
        <v>N/A</v>
      </c>
      <c r="T93" s="3" t="str">
        <f t="shared" si="30"/>
        <v>N/A</v>
      </c>
      <c r="U93" s="3" t="str">
        <f t="shared" si="31"/>
        <v>N/A</v>
      </c>
      <c r="V93" s="3" t="str">
        <f t="shared" si="32"/>
        <v>N/A</v>
      </c>
      <c r="W93" s="3" t="str">
        <f t="shared" si="33"/>
        <v>N/A</v>
      </c>
      <c r="X93" s="3" t="str">
        <f t="shared" si="34"/>
        <v>N/A</v>
      </c>
      <c r="Y93" s="3" t="str">
        <f t="shared" si="35"/>
        <v>N/A</v>
      </c>
      <c r="Z93" s="3" t="str">
        <f t="shared" si="36"/>
        <v>N/A</v>
      </c>
      <c r="AA93" s="3" t="str">
        <f t="shared" si="37"/>
        <v>N/A</v>
      </c>
    </row>
    <row r="94" spans="1:27" x14ac:dyDescent="0.35">
      <c r="A94" t="s">
        <v>180</v>
      </c>
      <c r="B94" t="s">
        <v>237</v>
      </c>
      <c r="C94" t="s">
        <v>1076</v>
      </c>
      <c r="D94" t="s">
        <v>103</v>
      </c>
      <c r="E94" s="1">
        <v>3936</v>
      </c>
      <c r="F94" s="2" t="s">
        <v>1286</v>
      </c>
      <c r="G94" s="2">
        <v>9.81</v>
      </c>
      <c r="H94" t="s">
        <v>1197</v>
      </c>
      <c r="I94" s="3">
        <f t="shared" si="19"/>
        <v>6888</v>
      </c>
      <c r="J94" t="str">
        <f t="shared" si="20"/>
        <v>N/A</v>
      </c>
      <c r="K94" s="3" t="str">
        <f t="shared" si="21"/>
        <v>N/A</v>
      </c>
      <c r="L94" s="3" t="str">
        <f t="shared" si="22"/>
        <v>N/A</v>
      </c>
      <c r="M94" s="3" t="str">
        <f t="shared" si="23"/>
        <v>N/A</v>
      </c>
      <c r="N94" s="3">
        <f t="shared" si="24"/>
        <v>6888</v>
      </c>
      <c r="O94" s="3" t="str">
        <f t="shared" si="25"/>
        <v>N/A</v>
      </c>
      <c r="P94" s="3" t="str">
        <f t="shared" si="26"/>
        <v>N/A</v>
      </c>
      <c r="Q94" s="3" t="str">
        <f t="shared" si="27"/>
        <v>N/A</v>
      </c>
      <c r="R94" s="3" t="str">
        <f t="shared" si="28"/>
        <v>N/A</v>
      </c>
      <c r="S94" s="3" t="str">
        <f t="shared" si="29"/>
        <v>N/A</v>
      </c>
      <c r="T94" s="3" t="str">
        <f t="shared" si="30"/>
        <v>N/A</v>
      </c>
      <c r="U94" s="3" t="str">
        <f t="shared" si="31"/>
        <v>N/A</v>
      </c>
      <c r="V94" s="3" t="str">
        <f t="shared" si="32"/>
        <v>N/A</v>
      </c>
      <c r="W94" s="3" t="str">
        <f t="shared" si="33"/>
        <v>N/A</v>
      </c>
      <c r="X94" s="3" t="str">
        <f t="shared" si="34"/>
        <v>N/A</v>
      </c>
      <c r="Y94" s="3" t="str">
        <f t="shared" si="35"/>
        <v>N/A</v>
      </c>
      <c r="Z94" s="3" t="str">
        <f t="shared" si="36"/>
        <v>N/A</v>
      </c>
      <c r="AA94" s="3" t="str">
        <f t="shared" si="37"/>
        <v>N/A</v>
      </c>
    </row>
    <row r="95" spans="1:27" x14ac:dyDescent="0.35">
      <c r="A95" t="s">
        <v>180</v>
      </c>
      <c r="B95" t="s">
        <v>488</v>
      </c>
      <c r="C95" t="s">
        <v>820</v>
      </c>
      <c r="D95" t="s">
        <v>103</v>
      </c>
      <c r="E95" s="1">
        <v>4659</v>
      </c>
      <c r="F95" s="2" t="s">
        <v>1287</v>
      </c>
      <c r="G95" s="2">
        <v>12.56</v>
      </c>
      <c r="H95" t="s">
        <v>1197</v>
      </c>
      <c r="I95" s="3">
        <f t="shared" si="19"/>
        <v>8153.25</v>
      </c>
      <c r="J95" t="str">
        <f t="shared" si="20"/>
        <v>N/A</v>
      </c>
      <c r="K95" s="3" t="str">
        <f t="shared" si="21"/>
        <v>N/A</v>
      </c>
      <c r="L95" s="3" t="str">
        <f t="shared" si="22"/>
        <v>N/A</v>
      </c>
      <c r="M95" s="3" t="str">
        <f t="shared" si="23"/>
        <v>N/A</v>
      </c>
      <c r="N95" s="3">
        <f t="shared" si="24"/>
        <v>8153.25</v>
      </c>
      <c r="O95" s="3" t="str">
        <f t="shared" si="25"/>
        <v>N/A</v>
      </c>
      <c r="P95" s="3" t="str">
        <f t="shared" si="26"/>
        <v>N/A</v>
      </c>
      <c r="Q95" s="3" t="str">
        <f t="shared" si="27"/>
        <v>N/A</v>
      </c>
      <c r="R95" s="3" t="str">
        <f t="shared" si="28"/>
        <v>N/A</v>
      </c>
      <c r="S95" s="3" t="str">
        <f t="shared" si="29"/>
        <v>N/A</v>
      </c>
      <c r="T95" s="3" t="str">
        <f t="shared" si="30"/>
        <v>N/A</v>
      </c>
      <c r="U95" s="3" t="str">
        <f t="shared" si="31"/>
        <v>N/A</v>
      </c>
      <c r="V95" s="3" t="str">
        <f t="shared" si="32"/>
        <v>N/A</v>
      </c>
      <c r="W95" s="3" t="str">
        <f t="shared" si="33"/>
        <v>N/A</v>
      </c>
      <c r="X95" s="3" t="str">
        <f t="shared" si="34"/>
        <v>N/A</v>
      </c>
      <c r="Y95" s="3" t="str">
        <f t="shared" si="35"/>
        <v>N/A</v>
      </c>
      <c r="Z95" s="3" t="str">
        <f t="shared" si="36"/>
        <v>N/A</v>
      </c>
      <c r="AA95" s="3" t="str">
        <f t="shared" si="37"/>
        <v>N/A</v>
      </c>
    </row>
    <row r="96" spans="1:27" x14ac:dyDescent="0.35">
      <c r="A96" t="s">
        <v>180</v>
      </c>
      <c r="B96" t="s">
        <v>375</v>
      </c>
      <c r="C96" t="s">
        <v>978</v>
      </c>
      <c r="D96" t="s">
        <v>103</v>
      </c>
      <c r="E96" s="1">
        <v>15755</v>
      </c>
      <c r="F96" s="2" t="s">
        <v>1288</v>
      </c>
      <c r="G96" s="2">
        <v>38.85</v>
      </c>
      <c r="H96" t="s">
        <v>187</v>
      </c>
      <c r="I96" s="3">
        <f t="shared" si="19"/>
        <v>27571.25</v>
      </c>
      <c r="J96" t="str">
        <f t="shared" si="20"/>
        <v>N/A</v>
      </c>
      <c r="K96" s="3" t="str">
        <f t="shared" si="21"/>
        <v>N/A</v>
      </c>
      <c r="L96" s="3" t="str">
        <f t="shared" si="22"/>
        <v>N/A</v>
      </c>
      <c r="M96" s="3" t="str">
        <f t="shared" si="23"/>
        <v>N/A</v>
      </c>
      <c r="N96" s="3">
        <f t="shared" si="24"/>
        <v>27571.25</v>
      </c>
      <c r="O96" s="3" t="str">
        <f t="shared" si="25"/>
        <v>N/A</v>
      </c>
      <c r="P96" s="3" t="str">
        <f t="shared" si="26"/>
        <v>N/A</v>
      </c>
      <c r="Q96" s="3" t="str">
        <f t="shared" si="27"/>
        <v>N/A</v>
      </c>
      <c r="R96" s="3" t="str">
        <f t="shared" si="28"/>
        <v>N/A</v>
      </c>
      <c r="S96" s="3" t="str">
        <f t="shared" si="29"/>
        <v>N/A</v>
      </c>
      <c r="T96" s="3" t="str">
        <f t="shared" si="30"/>
        <v>N/A</v>
      </c>
      <c r="U96" s="3" t="str">
        <f t="shared" si="31"/>
        <v>N/A</v>
      </c>
      <c r="V96" s="3" t="str">
        <f t="shared" si="32"/>
        <v>N/A</v>
      </c>
      <c r="W96" s="3" t="str">
        <f t="shared" si="33"/>
        <v>N/A</v>
      </c>
      <c r="X96" s="3" t="str">
        <f t="shared" si="34"/>
        <v>N/A</v>
      </c>
      <c r="Y96" s="3" t="str">
        <f t="shared" si="35"/>
        <v>N/A</v>
      </c>
      <c r="Z96" s="3" t="str">
        <f t="shared" si="36"/>
        <v>N/A</v>
      </c>
      <c r="AA96" s="3" t="str">
        <f t="shared" si="37"/>
        <v>N/A</v>
      </c>
    </row>
    <row r="97" spans="1:27" x14ac:dyDescent="0.35">
      <c r="A97" t="s">
        <v>180</v>
      </c>
      <c r="B97" t="s">
        <v>274</v>
      </c>
      <c r="C97" t="s">
        <v>1015</v>
      </c>
      <c r="D97" t="s">
        <v>103</v>
      </c>
      <c r="E97" s="1">
        <v>1980</v>
      </c>
      <c r="F97" s="2" t="s">
        <v>1289</v>
      </c>
      <c r="G97" s="2">
        <v>4.71</v>
      </c>
      <c r="H97" t="s">
        <v>1197</v>
      </c>
      <c r="I97" s="3">
        <f t="shared" si="19"/>
        <v>3465</v>
      </c>
      <c r="J97" t="str">
        <f t="shared" si="20"/>
        <v>N/A</v>
      </c>
      <c r="K97" s="3" t="str">
        <f t="shared" si="21"/>
        <v>N/A</v>
      </c>
      <c r="L97" s="3" t="str">
        <f t="shared" si="22"/>
        <v>N/A</v>
      </c>
      <c r="M97" s="3" t="str">
        <f t="shared" si="23"/>
        <v>N/A</v>
      </c>
      <c r="N97" s="3">
        <f t="shared" si="24"/>
        <v>3465</v>
      </c>
      <c r="O97" s="3" t="str">
        <f t="shared" si="25"/>
        <v>N/A</v>
      </c>
      <c r="P97" s="3" t="str">
        <f t="shared" si="26"/>
        <v>N/A</v>
      </c>
      <c r="Q97" s="3" t="str">
        <f t="shared" si="27"/>
        <v>N/A</v>
      </c>
      <c r="R97" s="3" t="str">
        <f t="shared" si="28"/>
        <v>N/A</v>
      </c>
      <c r="S97" s="3" t="str">
        <f t="shared" si="29"/>
        <v>N/A</v>
      </c>
      <c r="T97" s="3" t="str">
        <f t="shared" si="30"/>
        <v>N/A</v>
      </c>
      <c r="U97" s="3" t="str">
        <f t="shared" si="31"/>
        <v>N/A</v>
      </c>
      <c r="V97" s="3" t="str">
        <f t="shared" si="32"/>
        <v>N/A</v>
      </c>
      <c r="W97" s="3" t="str">
        <f t="shared" si="33"/>
        <v>N/A</v>
      </c>
      <c r="X97" s="3" t="str">
        <f t="shared" si="34"/>
        <v>N/A</v>
      </c>
      <c r="Y97" s="3" t="str">
        <f t="shared" si="35"/>
        <v>N/A</v>
      </c>
      <c r="Z97" s="3" t="str">
        <f t="shared" si="36"/>
        <v>N/A</v>
      </c>
      <c r="AA97" s="3" t="str">
        <f t="shared" si="37"/>
        <v>N/A</v>
      </c>
    </row>
    <row r="98" spans="1:27" x14ac:dyDescent="0.35">
      <c r="A98" t="s">
        <v>180</v>
      </c>
      <c r="B98" t="s">
        <v>194</v>
      </c>
      <c r="C98" t="s">
        <v>811</v>
      </c>
      <c r="D98" t="s">
        <v>103</v>
      </c>
      <c r="E98" s="1">
        <v>1414</v>
      </c>
      <c r="F98" s="2" t="s">
        <v>1290</v>
      </c>
      <c r="G98" s="2">
        <v>3.8</v>
      </c>
      <c r="H98" t="s">
        <v>1197</v>
      </c>
      <c r="I98" s="3" t="str">
        <f t="shared" si="19"/>
        <v>not eligible</v>
      </c>
      <c r="J98" t="str">
        <f t="shared" si="20"/>
        <v>N/A</v>
      </c>
      <c r="K98" s="3" t="str">
        <f t="shared" si="21"/>
        <v>N/A</v>
      </c>
      <c r="L98" s="3" t="str">
        <f t="shared" si="22"/>
        <v>N/A</v>
      </c>
      <c r="M98" s="3" t="str">
        <f t="shared" si="23"/>
        <v>N/A</v>
      </c>
      <c r="N98" s="3" t="str">
        <f t="shared" si="24"/>
        <v>not eligible</v>
      </c>
      <c r="O98" s="3" t="str">
        <f t="shared" si="25"/>
        <v>N/A</v>
      </c>
      <c r="P98" s="3" t="str">
        <f t="shared" si="26"/>
        <v>N/A</v>
      </c>
      <c r="Q98" s="3" t="str">
        <f t="shared" si="27"/>
        <v>N/A</v>
      </c>
      <c r="R98" s="3" t="str">
        <f t="shared" si="28"/>
        <v>N/A</v>
      </c>
      <c r="S98" s="3" t="str">
        <f t="shared" si="29"/>
        <v>N/A</v>
      </c>
      <c r="T98" s="3" t="str">
        <f t="shared" si="30"/>
        <v>N/A</v>
      </c>
      <c r="U98" s="3" t="str">
        <f t="shared" si="31"/>
        <v>N/A</v>
      </c>
      <c r="V98" s="3" t="str">
        <f t="shared" si="32"/>
        <v>N/A</v>
      </c>
      <c r="W98" s="3" t="str">
        <f t="shared" si="33"/>
        <v>N/A</v>
      </c>
      <c r="X98" s="3" t="str">
        <f t="shared" si="34"/>
        <v>N/A</v>
      </c>
      <c r="Y98" s="3" t="str">
        <f t="shared" si="35"/>
        <v>N/A</v>
      </c>
      <c r="Z98" s="3" t="str">
        <f t="shared" si="36"/>
        <v>N/A</v>
      </c>
      <c r="AA98" s="3" t="str">
        <f t="shared" si="37"/>
        <v>N/A</v>
      </c>
    </row>
    <row r="99" spans="1:27" x14ac:dyDescent="0.35">
      <c r="A99" t="s">
        <v>180</v>
      </c>
      <c r="B99" t="s">
        <v>421</v>
      </c>
      <c r="C99" t="s">
        <v>472</v>
      </c>
      <c r="D99" t="s">
        <v>103</v>
      </c>
      <c r="E99" s="1">
        <v>2088</v>
      </c>
      <c r="F99" s="2" t="s">
        <v>1291</v>
      </c>
      <c r="G99" s="2">
        <v>5.3</v>
      </c>
      <c r="H99" t="s">
        <v>1197</v>
      </c>
      <c r="I99" s="3">
        <f t="shared" si="19"/>
        <v>3654</v>
      </c>
      <c r="J99" t="str">
        <f t="shared" si="20"/>
        <v>N/A</v>
      </c>
      <c r="K99" s="3" t="str">
        <f t="shared" si="21"/>
        <v>N/A</v>
      </c>
      <c r="L99" s="3" t="str">
        <f t="shared" si="22"/>
        <v>N/A</v>
      </c>
      <c r="M99" s="3" t="str">
        <f t="shared" si="23"/>
        <v>N/A</v>
      </c>
      <c r="N99" s="3">
        <f t="shared" si="24"/>
        <v>3654</v>
      </c>
      <c r="O99" s="3" t="str">
        <f t="shared" si="25"/>
        <v>N/A</v>
      </c>
      <c r="P99" s="3" t="str">
        <f t="shared" si="26"/>
        <v>N/A</v>
      </c>
      <c r="Q99" s="3" t="str">
        <f t="shared" si="27"/>
        <v>N/A</v>
      </c>
      <c r="R99" s="3" t="str">
        <f t="shared" si="28"/>
        <v>N/A</v>
      </c>
      <c r="S99" s="3" t="str">
        <f t="shared" si="29"/>
        <v>N/A</v>
      </c>
      <c r="T99" s="3" t="str">
        <f t="shared" si="30"/>
        <v>N/A</v>
      </c>
      <c r="U99" s="3" t="str">
        <f t="shared" si="31"/>
        <v>N/A</v>
      </c>
      <c r="V99" s="3" t="str">
        <f t="shared" si="32"/>
        <v>N/A</v>
      </c>
      <c r="W99" s="3" t="str">
        <f t="shared" si="33"/>
        <v>N/A</v>
      </c>
      <c r="X99" s="3" t="str">
        <f t="shared" si="34"/>
        <v>N/A</v>
      </c>
      <c r="Y99" s="3" t="str">
        <f t="shared" si="35"/>
        <v>N/A</v>
      </c>
      <c r="Z99" s="3" t="str">
        <f t="shared" si="36"/>
        <v>N/A</v>
      </c>
      <c r="AA99" s="3" t="str">
        <f t="shared" si="37"/>
        <v>N/A</v>
      </c>
    </row>
    <row r="100" spans="1:27" x14ac:dyDescent="0.35">
      <c r="A100" t="s">
        <v>180</v>
      </c>
      <c r="B100" t="s">
        <v>405</v>
      </c>
      <c r="C100" t="s">
        <v>602</v>
      </c>
      <c r="D100" t="s">
        <v>103</v>
      </c>
      <c r="E100" s="1">
        <v>5826</v>
      </c>
      <c r="F100" s="2" t="s">
        <v>1292</v>
      </c>
      <c r="G100" s="2">
        <v>15.34</v>
      </c>
      <c r="H100" t="s">
        <v>1197</v>
      </c>
      <c r="I100" s="3">
        <f t="shared" si="19"/>
        <v>10195.5</v>
      </c>
      <c r="J100" t="str">
        <f t="shared" si="20"/>
        <v>N/A</v>
      </c>
      <c r="K100" s="3" t="str">
        <f t="shared" si="21"/>
        <v>N/A</v>
      </c>
      <c r="L100" s="3" t="str">
        <f t="shared" si="22"/>
        <v>N/A</v>
      </c>
      <c r="M100" s="3" t="str">
        <f t="shared" si="23"/>
        <v>N/A</v>
      </c>
      <c r="N100" s="3">
        <f t="shared" si="24"/>
        <v>10195.5</v>
      </c>
      <c r="O100" s="3" t="str">
        <f t="shared" si="25"/>
        <v>N/A</v>
      </c>
      <c r="P100" s="3" t="str">
        <f t="shared" si="26"/>
        <v>N/A</v>
      </c>
      <c r="Q100" s="3" t="str">
        <f t="shared" si="27"/>
        <v>N/A</v>
      </c>
      <c r="R100" s="3" t="str">
        <f t="shared" si="28"/>
        <v>N/A</v>
      </c>
      <c r="S100" s="3" t="str">
        <f t="shared" si="29"/>
        <v>N/A</v>
      </c>
      <c r="T100" s="3" t="str">
        <f t="shared" si="30"/>
        <v>N/A</v>
      </c>
      <c r="U100" s="3" t="str">
        <f t="shared" si="31"/>
        <v>N/A</v>
      </c>
      <c r="V100" s="3" t="str">
        <f t="shared" si="32"/>
        <v>N/A</v>
      </c>
      <c r="W100" s="3" t="str">
        <f t="shared" si="33"/>
        <v>N/A</v>
      </c>
      <c r="X100" s="3" t="str">
        <f t="shared" si="34"/>
        <v>N/A</v>
      </c>
      <c r="Y100" s="3" t="str">
        <f t="shared" si="35"/>
        <v>N/A</v>
      </c>
      <c r="Z100" s="3" t="str">
        <f t="shared" si="36"/>
        <v>N/A</v>
      </c>
      <c r="AA100" s="3" t="str">
        <f t="shared" si="37"/>
        <v>N/A</v>
      </c>
    </row>
    <row r="101" spans="1:27" x14ac:dyDescent="0.35">
      <c r="A101" t="s">
        <v>180</v>
      </c>
      <c r="B101" t="s">
        <v>416</v>
      </c>
      <c r="C101" t="s">
        <v>1068</v>
      </c>
      <c r="D101" t="s">
        <v>103</v>
      </c>
      <c r="E101" s="1">
        <v>3135</v>
      </c>
      <c r="F101" s="2" t="s">
        <v>1293</v>
      </c>
      <c r="G101" s="2">
        <v>7.87</v>
      </c>
      <c r="H101" t="s">
        <v>1197</v>
      </c>
      <c r="I101" s="3">
        <f t="shared" si="19"/>
        <v>5486.25</v>
      </c>
      <c r="J101" t="str">
        <f t="shared" si="20"/>
        <v>N/A</v>
      </c>
      <c r="K101" s="3" t="str">
        <f t="shared" si="21"/>
        <v>N/A</v>
      </c>
      <c r="L101" s="3" t="str">
        <f t="shared" si="22"/>
        <v>N/A</v>
      </c>
      <c r="M101" s="3" t="str">
        <f t="shared" si="23"/>
        <v>N/A</v>
      </c>
      <c r="N101" s="3">
        <f t="shared" si="24"/>
        <v>5486.25</v>
      </c>
      <c r="O101" s="3" t="str">
        <f t="shared" si="25"/>
        <v>N/A</v>
      </c>
      <c r="P101" s="3" t="str">
        <f t="shared" si="26"/>
        <v>N/A</v>
      </c>
      <c r="Q101" s="3" t="str">
        <f t="shared" si="27"/>
        <v>N/A</v>
      </c>
      <c r="R101" s="3" t="str">
        <f t="shared" si="28"/>
        <v>N/A</v>
      </c>
      <c r="S101" s="3" t="str">
        <f t="shared" si="29"/>
        <v>N/A</v>
      </c>
      <c r="T101" s="3" t="str">
        <f t="shared" si="30"/>
        <v>N/A</v>
      </c>
      <c r="U101" s="3" t="str">
        <f t="shared" si="31"/>
        <v>N/A</v>
      </c>
      <c r="V101" s="3" t="str">
        <f t="shared" si="32"/>
        <v>N/A</v>
      </c>
      <c r="W101" s="3" t="str">
        <f t="shared" si="33"/>
        <v>N/A</v>
      </c>
      <c r="X101" s="3" t="str">
        <f t="shared" si="34"/>
        <v>N/A</v>
      </c>
      <c r="Y101" s="3" t="str">
        <f t="shared" si="35"/>
        <v>N/A</v>
      </c>
      <c r="Z101" s="3" t="str">
        <f t="shared" si="36"/>
        <v>N/A</v>
      </c>
      <c r="AA101" s="3" t="str">
        <f t="shared" si="37"/>
        <v>N/A</v>
      </c>
    </row>
    <row r="102" spans="1:27" x14ac:dyDescent="0.35">
      <c r="A102" t="s">
        <v>180</v>
      </c>
      <c r="B102" t="s">
        <v>632</v>
      </c>
      <c r="C102" t="s">
        <v>1009</v>
      </c>
      <c r="D102" t="s">
        <v>103</v>
      </c>
      <c r="E102" s="1">
        <v>4060</v>
      </c>
      <c r="F102" s="2" t="s">
        <v>1294</v>
      </c>
      <c r="G102" s="2">
        <v>9.8000000000000007</v>
      </c>
      <c r="H102" t="s">
        <v>1197</v>
      </c>
      <c r="I102" s="3">
        <f t="shared" si="19"/>
        <v>7105</v>
      </c>
      <c r="J102" t="str">
        <f t="shared" si="20"/>
        <v>N/A</v>
      </c>
      <c r="K102" s="3" t="str">
        <f t="shared" si="21"/>
        <v>N/A</v>
      </c>
      <c r="L102" s="3" t="str">
        <f t="shared" si="22"/>
        <v>N/A</v>
      </c>
      <c r="M102" s="3" t="str">
        <f t="shared" si="23"/>
        <v>N/A</v>
      </c>
      <c r="N102" s="3">
        <f t="shared" si="24"/>
        <v>7105</v>
      </c>
      <c r="O102" s="3" t="str">
        <f t="shared" si="25"/>
        <v>N/A</v>
      </c>
      <c r="P102" s="3" t="str">
        <f t="shared" si="26"/>
        <v>N/A</v>
      </c>
      <c r="Q102" s="3" t="str">
        <f t="shared" si="27"/>
        <v>N/A</v>
      </c>
      <c r="R102" s="3" t="str">
        <f t="shared" si="28"/>
        <v>N/A</v>
      </c>
      <c r="S102" s="3" t="str">
        <f t="shared" si="29"/>
        <v>N/A</v>
      </c>
      <c r="T102" s="3" t="str">
        <f t="shared" si="30"/>
        <v>N/A</v>
      </c>
      <c r="U102" s="3" t="str">
        <f t="shared" si="31"/>
        <v>N/A</v>
      </c>
      <c r="V102" s="3" t="str">
        <f t="shared" si="32"/>
        <v>N/A</v>
      </c>
      <c r="W102" s="3" t="str">
        <f t="shared" si="33"/>
        <v>N/A</v>
      </c>
      <c r="X102" s="3" t="str">
        <f t="shared" si="34"/>
        <v>N/A</v>
      </c>
      <c r="Y102" s="3" t="str">
        <f t="shared" si="35"/>
        <v>N/A</v>
      </c>
      <c r="Z102" s="3" t="str">
        <f t="shared" si="36"/>
        <v>N/A</v>
      </c>
      <c r="AA102" s="3" t="str">
        <f t="shared" si="37"/>
        <v>N/A</v>
      </c>
    </row>
    <row r="103" spans="1:27" x14ac:dyDescent="0.35">
      <c r="A103" t="s">
        <v>180</v>
      </c>
      <c r="B103" t="s">
        <v>299</v>
      </c>
      <c r="C103" t="s">
        <v>337</v>
      </c>
      <c r="D103" t="s">
        <v>103</v>
      </c>
      <c r="E103" s="1">
        <v>1460</v>
      </c>
      <c r="F103" s="2" t="s">
        <v>1295</v>
      </c>
      <c r="G103" s="2">
        <v>3.64</v>
      </c>
      <c r="H103" t="s">
        <v>1197</v>
      </c>
      <c r="I103" s="3" t="str">
        <f t="shared" si="19"/>
        <v>not eligible</v>
      </c>
      <c r="J103" t="str">
        <f t="shared" si="20"/>
        <v>N/A</v>
      </c>
      <c r="K103" s="3" t="str">
        <f t="shared" si="21"/>
        <v>N/A</v>
      </c>
      <c r="L103" s="3" t="str">
        <f t="shared" si="22"/>
        <v>N/A</v>
      </c>
      <c r="M103" s="3" t="str">
        <f t="shared" si="23"/>
        <v>N/A</v>
      </c>
      <c r="N103" s="3" t="str">
        <f t="shared" si="24"/>
        <v>not eligible</v>
      </c>
      <c r="O103" s="3" t="str">
        <f t="shared" si="25"/>
        <v>N/A</v>
      </c>
      <c r="P103" s="3" t="str">
        <f t="shared" si="26"/>
        <v>N/A</v>
      </c>
      <c r="Q103" s="3" t="str">
        <f t="shared" si="27"/>
        <v>N/A</v>
      </c>
      <c r="R103" s="3" t="str">
        <f t="shared" si="28"/>
        <v>N/A</v>
      </c>
      <c r="S103" s="3" t="str">
        <f t="shared" si="29"/>
        <v>N/A</v>
      </c>
      <c r="T103" s="3" t="str">
        <f t="shared" si="30"/>
        <v>N/A</v>
      </c>
      <c r="U103" s="3" t="str">
        <f t="shared" si="31"/>
        <v>N/A</v>
      </c>
      <c r="V103" s="3" t="str">
        <f t="shared" si="32"/>
        <v>N/A</v>
      </c>
      <c r="W103" s="3" t="str">
        <f t="shared" si="33"/>
        <v>N/A</v>
      </c>
      <c r="X103" s="3" t="str">
        <f t="shared" si="34"/>
        <v>N/A</v>
      </c>
      <c r="Y103" s="3" t="str">
        <f t="shared" si="35"/>
        <v>N/A</v>
      </c>
      <c r="Z103" s="3" t="str">
        <f t="shared" si="36"/>
        <v>N/A</v>
      </c>
      <c r="AA103" s="3" t="str">
        <f t="shared" si="37"/>
        <v>N/A</v>
      </c>
    </row>
    <row r="104" spans="1:27" x14ac:dyDescent="0.35">
      <c r="A104" t="s">
        <v>180</v>
      </c>
      <c r="B104" t="s">
        <v>519</v>
      </c>
      <c r="C104" t="s">
        <v>774</v>
      </c>
      <c r="D104" t="s">
        <v>103</v>
      </c>
      <c r="E104" s="1">
        <v>3444</v>
      </c>
      <c r="F104" s="2" t="s">
        <v>1296</v>
      </c>
      <c r="G104" s="2">
        <v>10.23</v>
      </c>
      <c r="H104" t="s">
        <v>1197</v>
      </c>
      <c r="I104" s="3">
        <f t="shared" si="19"/>
        <v>6027</v>
      </c>
      <c r="J104" t="str">
        <f t="shared" si="20"/>
        <v>N/A</v>
      </c>
      <c r="K104" s="3" t="str">
        <f t="shared" si="21"/>
        <v>N/A</v>
      </c>
      <c r="L104" s="3" t="str">
        <f t="shared" si="22"/>
        <v>N/A</v>
      </c>
      <c r="M104" s="3" t="str">
        <f t="shared" si="23"/>
        <v>N/A</v>
      </c>
      <c r="N104" s="3">
        <f t="shared" si="24"/>
        <v>6027</v>
      </c>
      <c r="O104" s="3" t="str">
        <f t="shared" si="25"/>
        <v>N/A</v>
      </c>
      <c r="P104" s="3" t="str">
        <f t="shared" si="26"/>
        <v>N/A</v>
      </c>
      <c r="Q104" s="3" t="str">
        <f t="shared" si="27"/>
        <v>N/A</v>
      </c>
      <c r="R104" s="3" t="str">
        <f t="shared" si="28"/>
        <v>N/A</v>
      </c>
      <c r="S104" s="3" t="str">
        <f t="shared" si="29"/>
        <v>N/A</v>
      </c>
      <c r="T104" s="3" t="str">
        <f t="shared" si="30"/>
        <v>N/A</v>
      </c>
      <c r="U104" s="3" t="str">
        <f t="shared" si="31"/>
        <v>N/A</v>
      </c>
      <c r="V104" s="3" t="str">
        <f t="shared" si="32"/>
        <v>N/A</v>
      </c>
      <c r="W104" s="3" t="str">
        <f t="shared" si="33"/>
        <v>N/A</v>
      </c>
      <c r="X104" s="3" t="str">
        <f t="shared" si="34"/>
        <v>N/A</v>
      </c>
      <c r="Y104" s="3" t="str">
        <f t="shared" si="35"/>
        <v>N/A</v>
      </c>
      <c r="Z104" s="3" t="str">
        <f t="shared" si="36"/>
        <v>N/A</v>
      </c>
      <c r="AA104" s="3" t="str">
        <f t="shared" si="37"/>
        <v>N/A</v>
      </c>
    </row>
    <row r="105" spans="1:27" x14ac:dyDescent="0.35">
      <c r="A105" t="s">
        <v>180</v>
      </c>
      <c r="B105" t="s">
        <v>206</v>
      </c>
      <c r="C105" t="s">
        <v>928</v>
      </c>
      <c r="D105" t="s">
        <v>103</v>
      </c>
      <c r="E105" s="1">
        <v>2154</v>
      </c>
      <c r="F105" s="2" t="s">
        <v>1297</v>
      </c>
      <c r="G105" s="2">
        <v>6.22</v>
      </c>
      <c r="H105" t="s">
        <v>1197</v>
      </c>
      <c r="I105" s="3">
        <f t="shared" si="19"/>
        <v>3769.5</v>
      </c>
      <c r="J105" t="str">
        <f t="shared" si="20"/>
        <v>N/A</v>
      </c>
      <c r="K105" s="3" t="str">
        <f t="shared" si="21"/>
        <v>N/A</v>
      </c>
      <c r="L105" s="3" t="str">
        <f t="shared" si="22"/>
        <v>N/A</v>
      </c>
      <c r="M105" s="3" t="str">
        <f t="shared" si="23"/>
        <v>N/A</v>
      </c>
      <c r="N105" s="3">
        <f t="shared" si="24"/>
        <v>3769.5</v>
      </c>
      <c r="O105" s="3" t="str">
        <f t="shared" si="25"/>
        <v>N/A</v>
      </c>
      <c r="P105" s="3" t="str">
        <f t="shared" si="26"/>
        <v>N/A</v>
      </c>
      <c r="Q105" s="3" t="str">
        <f t="shared" si="27"/>
        <v>N/A</v>
      </c>
      <c r="R105" s="3" t="str">
        <f t="shared" si="28"/>
        <v>N/A</v>
      </c>
      <c r="S105" s="3" t="str">
        <f t="shared" si="29"/>
        <v>N/A</v>
      </c>
      <c r="T105" s="3" t="str">
        <f t="shared" si="30"/>
        <v>N/A</v>
      </c>
      <c r="U105" s="3" t="str">
        <f t="shared" si="31"/>
        <v>N/A</v>
      </c>
      <c r="V105" s="3" t="str">
        <f t="shared" si="32"/>
        <v>N/A</v>
      </c>
      <c r="W105" s="3" t="str">
        <f t="shared" si="33"/>
        <v>N/A</v>
      </c>
      <c r="X105" s="3" t="str">
        <f t="shared" si="34"/>
        <v>N/A</v>
      </c>
      <c r="Y105" s="3" t="str">
        <f t="shared" si="35"/>
        <v>N/A</v>
      </c>
      <c r="Z105" s="3" t="str">
        <f t="shared" si="36"/>
        <v>N/A</v>
      </c>
      <c r="AA105" s="3" t="str">
        <f t="shared" si="37"/>
        <v>N/A</v>
      </c>
    </row>
    <row r="106" spans="1:27" x14ac:dyDescent="0.35">
      <c r="A106" t="s">
        <v>180</v>
      </c>
      <c r="B106" t="s">
        <v>367</v>
      </c>
      <c r="C106" t="s">
        <v>368</v>
      </c>
      <c r="D106" t="s">
        <v>103</v>
      </c>
      <c r="E106" s="1">
        <v>1706</v>
      </c>
      <c r="F106" s="2" t="s">
        <v>1298</v>
      </c>
      <c r="G106" s="2">
        <v>4.25</v>
      </c>
      <c r="H106" t="s">
        <v>1197</v>
      </c>
      <c r="I106" s="3">
        <f t="shared" si="19"/>
        <v>2985.5</v>
      </c>
      <c r="J106" t="str">
        <f t="shared" si="20"/>
        <v>N/A</v>
      </c>
      <c r="K106" s="3" t="str">
        <f t="shared" si="21"/>
        <v>N/A</v>
      </c>
      <c r="L106" s="3" t="str">
        <f t="shared" si="22"/>
        <v>N/A</v>
      </c>
      <c r="M106" s="3" t="str">
        <f t="shared" si="23"/>
        <v>N/A</v>
      </c>
      <c r="N106" s="3">
        <f t="shared" si="24"/>
        <v>2985.5</v>
      </c>
      <c r="O106" s="3" t="str">
        <f t="shared" si="25"/>
        <v>N/A</v>
      </c>
      <c r="P106" s="3" t="str">
        <f t="shared" si="26"/>
        <v>N/A</v>
      </c>
      <c r="Q106" s="3" t="str">
        <f t="shared" si="27"/>
        <v>N/A</v>
      </c>
      <c r="R106" s="3" t="str">
        <f t="shared" si="28"/>
        <v>N/A</v>
      </c>
      <c r="S106" s="3" t="str">
        <f t="shared" si="29"/>
        <v>N/A</v>
      </c>
      <c r="T106" s="3" t="str">
        <f t="shared" si="30"/>
        <v>N/A</v>
      </c>
      <c r="U106" s="3" t="str">
        <f t="shared" si="31"/>
        <v>N/A</v>
      </c>
      <c r="V106" s="3" t="str">
        <f t="shared" si="32"/>
        <v>N/A</v>
      </c>
      <c r="W106" s="3" t="str">
        <f t="shared" si="33"/>
        <v>N/A</v>
      </c>
      <c r="X106" s="3" t="str">
        <f t="shared" si="34"/>
        <v>N/A</v>
      </c>
      <c r="Y106" s="3" t="str">
        <f t="shared" si="35"/>
        <v>N/A</v>
      </c>
      <c r="Z106" s="3" t="str">
        <f t="shared" si="36"/>
        <v>N/A</v>
      </c>
      <c r="AA106" s="3" t="str">
        <f t="shared" si="37"/>
        <v>N/A</v>
      </c>
    </row>
    <row r="107" spans="1:27" x14ac:dyDescent="0.35">
      <c r="A107" t="s">
        <v>180</v>
      </c>
      <c r="B107" t="s">
        <v>292</v>
      </c>
      <c r="C107" t="s">
        <v>616</v>
      </c>
      <c r="D107" t="s">
        <v>103</v>
      </c>
      <c r="E107" s="1">
        <v>2679</v>
      </c>
      <c r="F107" s="2" t="s">
        <v>1299</v>
      </c>
      <c r="G107" s="2">
        <v>5.97</v>
      </c>
      <c r="H107" t="s">
        <v>1197</v>
      </c>
      <c r="I107" s="3">
        <f t="shared" si="19"/>
        <v>4688.25</v>
      </c>
      <c r="J107" t="str">
        <f t="shared" si="20"/>
        <v>N/A</v>
      </c>
      <c r="K107" s="3" t="str">
        <f t="shared" si="21"/>
        <v>N/A</v>
      </c>
      <c r="L107" s="3" t="str">
        <f t="shared" si="22"/>
        <v>N/A</v>
      </c>
      <c r="M107" s="3" t="str">
        <f t="shared" si="23"/>
        <v>N/A</v>
      </c>
      <c r="N107" s="3">
        <f t="shared" si="24"/>
        <v>4688.25</v>
      </c>
      <c r="O107" s="3" t="str">
        <f t="shared" si="25"/>
        <v>N/A</v>
      </c>
      <c r="P107" s="3" t="str">
        <f t="shared" si="26"/>
        <v>N/A</v>
      </c>
      <c r="Q107" s="3" t="str">
        <f t="shared" si="27"/>
        <v>N/A</v>
      </c>
      <c r="R107" s="3" t="str">
        <f t="shared" si="28"/>
        <v>N/A</v>
      </c>
      <c r="S107" s="3" t="str">
        <f t="shared" si="29"/>
        <v>N/A</v>
      </c>
      <c r="T107" s="3" t="str">
        <f t="shared" si="30"/>
        <v>N/A</v>
      </c>
      <c r="U107" s="3" t="str">
        <f t="shared" si="31"/>
        <v>N/A</v>
      </c>
      <c r="V107" s="3" t="str">
        <f t="shared" si="32"/>
        <v>N/A</v>
      </c>
      <c r="W107" s="3" t="str">
        <f t="shared" si="33"/>
        <v>N/A</v>
      </c>
      <c r="X107" s="3" t="str">
        <f t="shared" si="34"/>
        <v>N/A</v>
      </c>
      <c r="Y107" s="3" t="str">
        <f t="shared" si="35"/>
        <v>N/A</v>
      </c>
      <c r="Z107" s="3" t="str">
        <f t="shared" si="36"/>
        <v>N/A</v>
      </c>
      <c r="AA107" s="3" t="str">
        <f t="shared" si="37"/>
        <v>N/A</v>
      </c>
    </row>
    <row r="108" spans="1:27" x14ac:dyDescent="0.35">
      <c r="A108" t="s">
        <v>180</v>
      </c>
      <c r="B108" t="s">
        <v>257</v>
      </c>
      <c r="C108" t="s">
        <v>258</v>
      </c>
      <c r="D108" t="s">
        <v>103</v>
      </c>
      <c r="E108" s="1">
        <v>2313</v>
      </c>
      <c r="F108" s="2" t="s">
        <v>1300</v>
      </c>
      <c r="G108" s="2">
        <v>6.17</v>
      </c>
      <c r="H108" t="s">
        <v>1197</v>
      </c>
      <c r="I108" s="3">
        <f t="shared" si="19"/>
        <v>4047.75</v>
      </c>
      <c r="J108" t="str">
        <f t="shared" si="20"/>
        <v>N/A</v>
      </c>
      <c r="K108" s="3" t="str">
        <f t="shared" si="21"/>
        <v>N/A</v>
      </c>
      <c r="L108" s="3" t="str">
        <f t="shared" si="22"/>
        <v>N/A</v>
      </c>
      <c r="M108" s="3" t="str">
        <f t="shared" si="23"/>
        <v>N/A</v>
      </c>
      <c r="N108" s="3">
        <f t="shared" si="24"/>
        <v>4047.75</v>
      </c>
      <c r="O108" s="3" t="str">
        <f t="shared" si="25"/>
        <v>N/A</v>
      </c>
      <c r="P108" s="3" t="str">
        <f t="shared" si="26"/>
        <v>N/A</v>
      </c>
      <c r="Q108" s="3" t="str">
        <f t="shared" si="27"/>
        <v>N/A</v>
      </c>
      <c r="R108" s="3" t="str">
        <f t="shared" si="28"/>
        <v>N/A</v>
      </c>
      <c r="S108" s="3" t="str">
        <f t="shared" si="29"/>
        <v>N/A</v>
      </c>
      <c r="T108" s="3" t="str">
        <f t="shared" si="30"/>
        <v>N/A</v>
      </c>
      <c r="U108" s="3" t="str">
        <f t="shared" si="31"/>
        <v>N/A</v>
      </c>
      <c r="V108" s="3" t="str">
        <f t="shared" si="32"/>
        <v>N/A</v>
      </c>
      <c r="W108" s="3" t="str">
        <f t="shared" si="33"/>
        <v>N/A</v>
      </c>
      <c r="X108" s="3" t="str">
        <f t="shared" si="34"/>
        <v>N/A</v>
      </c>
      <c r="Y108" s="3" t="str">
        <f t="shared" si="35"/>
        <v>N/A</v>
      </c>
      <c r="Z108" s="3" t="str">
        <f t="shared" si="36"/>
        <v>N/A</v>
      </c>
      <c r="AA108" s="3" t="str">
        <f t="shared" si="37"/>
        <v>N/A</v>
      </c>
    </row>
    <row r="109" spans="1:27" x14ac:dyDescent="0.35">
      <c r="A109" t="s">
        <v>180</v>
      </c>
      <c r="B109" t="s">
        <v>332</v>
      </c>
      <c r="C109" t="s">
        <v>333</v>
      </c>
      <c r="D109" t="s">
        <v>103</v>
      </c>
      <c r="E109" s="1">
        <v>2714</v>
      </c>
      <c r="F109" s="2" t="s">
        <v>1301</v>
      </c>
      <c r="G109" s="2">
        <v>6.52</v>
      </c>
      <c r="H109" t="s">
        <v>1197</v>
      </c>
      <c r="I109" s="3">
        <f t="shared" si="19"/>
        <v>4749.5</v>
      </c>
      <c r="J109" t="str">
        <f t="shared" si="20"/>
        <v>N/A</v>
      </c>
      <c r="K109" s="3" t="str">
        <f t="shared" si="21"/>
        <v>N/A</v>
      </c>
      <c r="L109" s="3" t="str">
        <f t="shared" si="22"/>
        <v>N/A</v>
      </c>
      <c r="M109" s="3" t="str">
        <f t="shared" si="23"/>
        <v>N/A</v>
      </c>
      <c r="N109" s="3">
        <f t="shared" si="24"/>
        <v>4749.5</v>
      </c>
      <c r="O109" s="3" t="str">
        <f t="shared" si="25"/>
        <v>N/A</v>
      </c>
      <c r="P109" s="3" t="str">
        <f t="shared" si="26"/>
        <v>N/A</v>
      </c>
      <c r="Q109" s="3" t="str">
        <f t="shared" si="27"/>
        <v>N/A</v>
      </c>
      <c r="R109" s="3" t="str">
        <f t="shared" si="28"/>
        <v>N/A</v>
      </c>
      <c r="S109" s="3" t="str">
        <f t="shared" si="29"/>
        <v>N/A</v>
      </c>
      <c r="T109" s="3" t="str">
        <f t="shared" si="30"/>
        <v>N/A</v>
      </c>
      <c r="U109" s="3" t="str">
        <f t="shared" si="31"/>
        <v>N/A</v>
      </c>
      <c r="V109" s="3" t="str">
        <f t="shared" si="32"/>
        <v>N/A</v>
      </c>
      <c r="W109" s="3" t="str">
        <f t="shared" si="33"/>
        <v>N/A</v>
      </c>
      <c r="X109" s="3" t="str">
        <f t="shared" si="34"/>
        <v>N/A</v>
      </c>
      <c r="Y109" s="3" t="str">
        <f t="shared" si="35"/>
        <v>N/A</v>
      </c>
      <c r="Z109" s="3" t="str">
        <f t="shared" si="36"/>
        <v>N/A</v>
      </c>
      <c r="AA109" s="3" t="str">
        <f t="shared" si="37"/>
        <v>N/A</v>
      </c>
    </row>
    <row r="110" spans="1:27" x14ac:dyDescent="0.35">
      <c r="A110" t="s">
        <v>180</v>
      </c>
      <c r="B110" t="s">
        <v>307</v>
      </c>
      <c r="C110" t="s">
        <v>981</v>
      </c>
      <c r="D110" t="s">
        <v>103</v>
      </c>
      <c r="E110" s="1">
        <v>5080</v>
      </c>
      <c r="F110" s="2" t="s">
        <v>1302</v>
      </c>
      <c r="G110" s="2">
        <v>12.02</v>
      </c>
      <c r="H110" t="s">
        <v>1197</v>
      </c>
      <c r="I110" s="3">
        <f t="shared" si="19"/>
        <v>8890</v>
      </c>
      <c r="J110" t="str">
        <f t="shared" si="20"/>
        <v>N/A</v>
      </c>
      <c r="K110" s="3" t="str">
        <f t="shared" si="21"/>
        <v>N/A</v>
      </c>
      <c r="L110" s="3" t="str">
        <f t="shared" si="22"/>
        <v>N/A</v>
      </c>
      <c r="M110" s="3" t="str">
        <f t="shared" si="23"/>
        <v>N/A</v>
      </c>
      <c r="N110" s="3">
        <f t="shared" si="24"/>
        <v>8890</v>
      </c>
      <c r="O110" s="3" t="str">
        <f t="shared" si="25"/>
        <v>N/A</v>
      </c>
      <c r="P110" s="3" t="str">
        <f t="shared" si="26"/>
        <v>N/A</v>
      </c>
      <c r="Q110" s="3" t="str">
        <f t="shared" si="27"/>
        <v>N/A</v>
      </c>
      <c r="R110" s="3" t="str">
        <f t="shared" si="28"/>
        <v>N/A</v>
      </c>
      <c r="S110" s="3" t="str">
        <f t="shared" si="29"/>
        <v>N/A</v>
      </c>
      <c r="T110" s="3" t="str">
        <f t="shared" si="30"/>
        <v>N/A</v>
      </c>
      <c r="U110" s="3" t="str">
        <f t="shared" si="31"/>
        <v>N/A</v>
      </c>
      <c r="V110" s="3" t="str">
        <f t="shared" si="32"/>
        <v>N/A</v>
      </c>
      <c r="W110" s="3" t="str">
        <f t="shared" si="33"/>
        <v>N/A</v>
      </c>
      <c r="X110" s="3" t="str">
        <f t="shared" si="34"/>
        <v>N/A</v>
      </c>
      <c r="Y110" s="3" t="str">
        <f t="shared" si="35"/>
        <v>N/A</v>
      </c>
      <c r="Z110" s="3" t="str">
        <f t="shared" si="36"/>
        <v>N/A</v>
      </c>
      <c r="AA110" s="3" t="str">
        <f t="shared" si="37"/>
        <v>N/A</v>
      </c>
    </row>
    <row r="111" spans="1:27" x14ac:dyDescent="0.35">
      <c r="A111" t="s">
        <v>180</v>
      </c>
      <c r="B111" t="s">
        <v>346</v>
      </c>
      <c r="C111" t="s">
        <v>442</v>
      </c>
      <c r="D111" t="s">
        <v>103</v>
      </c>
      <c r="E111" s="1">
        <v>2629</v>
      </c>
      <c r="F111" s="2" t="s">
        <v>1303</v>
      </c>
      <c r="G111" s="2">
        <v>6.85</v>
      </c>
      <c r="H111" t="s">
        <v>1197</v>
      </c>
      <c r="I111" s="3">
        <f t="shared" si="19"/>
        <v>4600.75</v>
      </c>
      <c r="J111" t="str">
        <f t="shared" si="20"/>
        <v>N/A</v>
      </c>
      <c r="K111" s="3" t="str">
        <f t="shared" si="21"/>
        <v>N/A</v>
      </c>
      <c r="L111" s="3" t="str">
        <f t="shared" si="22"/>
        <v>N/A</v>
      </c>
      <c r="M111" s="3" t="str">
        <f t="shared" si="23"/>
        <v>N/A</v>
      </c>
      <c r="N111" s="3">
        <f t="shared" si="24"/>
        <v>4600.75</v>
      </c>
      <c r="O111" s="3" t="str">
        <f t="shared" si="25"/>
        <v>N/A</v>
      </c>
      <c r="P111" s="3" t="str">
        <f t="shared" si="26"/>
        <v>N/A</v>
      </c>
      <c r="Q111" s="3" t="str">
        <f t="shared" si="27"/>
        <v>N/A</v>
      </c>
      <c r="R111" s="3" t="str">
        <f t="shared" si="28"/>
        <v>N/A</v>
      </c>
      <c r="S111" s="3" t="str">
        <f t="shared" si="29"/>
        <v>N/A</v>
      </c>
      <c r="T111" s="3" t="str">
        <f t="shared" si="30"/>
        <v>N/A</v>
      </c>
      <c r="U111" s="3" t="str">
        <f t="shared" si="31"/>
        <v>N/A</v>
      </c>
      <c r="V111" s="3" t="str">
        <f t="shared" si="32"/>
        <v>N/A</v>
      </c>
      <c r="W111" s="3" t="str">
        <f t="shared" si="33"/>
        <v>N/A</v>
      </c>
      <c r="X111" s="3" t="str">
        <f t="shared" si="34"/>
        <v>N/A</v>
      </c>
      <c r="Y111" s="3" t="str">
        <f t="shared" si="35"/>
        <v>N/A</v>
      </c>
      <c r="Z111" s="3" t="str">
        <f t="shared" si="36"/>
        <v>N/A</v>
      </c>
      <c r="AA111" s="3" t="str">
        <f t="shared" si="37"/>
        <v>N/A</v>
      </c>
    </row>
    <row r="112" spans="1:27" x14ac:dyDescent="0.35">
      <c r="A112" t="s">
        <v>180</v>
      </c>
      <c r="B112" t="s">
        <v>305</v>
      </c>
      <c r="C112" t="s">
        <v>1085</v>
      </c>
      <c r="D112" t="s">
        <v>103</v>
      </c>
      <c r="E112" s="1">
        <v>16816</v>
      </c>
      <c r="F112" s="2" t="s">
        <v>1304</v>
      </c>
      <c r="G112" s="2">
        <v>39.520000000000003</v>
      </c>
      <c r="H112" t="s">
        <v>1197</v>
      </c>
      <c r="I112" s="3">
        <f t="shared" si="19"/>
        <v>29428</v>
      </c>
      <c r="J112" t="str">
        <f t="shared" si="20"/>
        <v>N/A</v>
      </c>
      <c r="K112" s="3" t="str">
        <f t="shared" si="21"/>
        <v>N/A</v>
      </c>
      <c r="L112" s="3" t="str">
        <f t="shared" si="22"/>
        <v>N/A</v>
      </c>
      <c r="M112" s="3" t="str">
        <f t="shared" si="23"/>
        <v>N/A</v>
      </c>
      <c r="N112" s="3">
        <f t="shared" si="24"/>
        <v>29428</v>
      </c>
      <c r="O112" s="3" t="str">
        <f t="shared" si="25"/>
        <v>N/A</v>
      </c>
      <c r="P112" s="3" t="str">
        <f t="shared" si="26"/>
        <v>N/A</v>
      </c>
      <c r="Q112" s="3" t="str">
        <f t="shared" si="27"/>
        <v>N/A</v>
      </c>
      <c r="R112" s="3" t="str">
        <f t="shared" si="28"/>
        <v>N/A</v>
      </c>
      <c r="S112" s="3" t="str">
        <f t="shared" si="29"/>
        <v>N/A</v>
      </c>
      <c r="T112" s="3" t="str">
        <f t="shared" si="30"/>
        <v>N/A</v>
      </c>
      <c r="U112" s="3" t="str">
        <f t="shared" si="31"/>
        <v>N/A</v>
      </c>
      <c r="V112" s="3" t="str">
        <f t="shared" si="32"/>
        <v>N/A</v>
      </c>
      <c r="W112" s="3" t="str">
        <f t="shared" si="33"/>
        <v>N/A</v>
      </c>
      <c r="X112" s="3" t="str">
        <f t="shared" si="34"/>
        <v>N/A</v>
      </c>
      <c r="Y112" s="3" t="str">
        <f t="shared" si="35"/>
        <v>N/A</v>
      </c>
      <c r="Z112" s="3" t="str">
        <f t="shared" si="36"/>
        <v>N/A</v>
      </c>
      <c r="AA112" s="3" t="str">
        <f t="shared" si="37"/>
        <v>N/A</v>
      </c>
    </row>
    <row r="113" spans="1:27" x14ac:dyDescent="0.35">
      <c r="A113" t="s">
        <v>180</v>
      </c>
      <c r="B113" t="s">
        <v>449</v>
      </c>
      <c r="C113" t="s">
        <v>819</v>
      </c>
      <c r="D113" t="s">
        <v>103</v>
      </c>
      <c r="E113" s="1">
        <v>3897</v>
      </c>
      <c r="F113" s="2" t="s">
        <v>1305</v>
      </c>
      <c r="G113" s="2">
        <v>10.87</v>
      </c>
      <c r="H113" t="s">
        <v>1197</v>
      </c>
      <c r="I113" s="3">
        <f t="shared" si="19"/>
        <v>6819.75</v>
      </c>
      <c r="J113" t="str">
        <f t="shared" si="20"/>
        <v>N/A</v>
      </c>
      <c r="K113" s="3" t="str">
        <f t="shared" si="21"/>
        <v>N/A</v>
      </c>
      <c r="L113" s="3" t="str">
        <f t="shared" si="22"/>
        <v>N/A</v>
      </c>
      <c r="M113" s="3" t="str">
        <f t="shared" si="23"/>
        <v>N/A</v>
      </c>
      <c r="N113" s="3">
        <f t="shared" si="24"/>
        <v>6819.75</v>
      </c>
      <c r="O113" s="3" t="str">
        <f t="shared" si="25"/>
        <v>N/A</v>
      </c>
      <c r="P113" s="3" t="str">
        <f t="shared" si="26"/>
        <v>N/A</v>
      </c>
      <c r="Q113" s="3" t="str">
        <f t="shared" si="27"/>
        <v>N/A</v>
      </c>
      <c r="R113" s="3" t="str">
        <f t="shared" si="28"/>
        <v>N/A</v>
      </c>
      <c r="S113" s="3" t="str">
        <f t="shared" si="29"/>
        <v>N/A</v>
      </c>
      <c r="T113" s="3" t="str">
        <f t="shared" si="30"/>
        <v>N/A</v>
      </c>
      <c r="U113" s="3" t="str">
        <f t="shared" si="31"/>
        <v>N/A</v>
      </c>
      <c r="V113" s="3" t="str">
        <f t="shared" si="32"/>
        <v>N/A</v>
      </c>
      <c r="W113" s="3" t="str">
        <f t="shared" si="33"/>
        <v>N/A</v>
      </c>
      <c r="X113" s="3" t="str">
        <f t="shared" si="34"/>
        <v>N/A</v>
      </c>
      <c r="Y113" s="3" t="str">
        <f t="shared" si="35"/>
        <v>N/A</v>
      </c>
      <c r="Z113" s="3" t="str">
        <f t="shared" si="36"/>
        <v>N/A</v>
      </c>
      <c r="AA113" s="3" t="str">
        <f t="shared" si="37"/>
        <v>N/A</v>
      </c>
    </row>
    <row r="114" spans="1:27" x14ac:dyDescent="0.35">
      <c r="A114" t="s">
        <v>180</v>
      </c>
      <c r="B114" t="s">
        <v>222</v>
      </c>
      <c r="C114" t="s">
        <v>279</v>
      </c>
      <c r="D114" t="s">
        <v>103</v>
      </c>
      <c r="E114" s="1">
        <v>1687</v>
      </c>
      <c r="F114" s="2" t="s">
        <v>1237</v>
      </c>
      <c r="G114" s="2">
        <v>4.51</v>
      </c>
      <c r="H114" t="s">
        <v>1197</v>
      </c>
      <c r="I114" s="3">
        <f t="shared" si="19"/>
        <v>2952.25</v>
      </c>
      <c r="J114" t="str">
        <f t="shared" si="20"/>
        <v>N/A</v>
      </c>
      <c r="K114" s="3" t="str">
        <f t="shared" si="21"/>
        <v>N/A</v>
      </c>
      <c r="L114" s="3" t="str">
        <f t="shared" si="22"/>
        <v>N/A</v>
      </c>
      <c r="M114" s="3" t="str">
        <f t="shared" si="23"/>
        <v>N/A</v>
      </c>
      <c r="N114" s="3">
        <f t="shared" si="24"/>
        <v>2952.25</v>
      </c>
      <c r="O114" s="3" t="str">
        <f t="shared" si="25"/>
        <v>N/A</v>
      </c>
      <c r="P114" s="3" t="str">
        <f t="shared" si="26"/>
        <v>N/A</v>
      </c>
      <c r="Q114" s="3" t="str">
        <f t="shared" si="27"/>
        <v>N/A</v>
      </c>
      <c r="R114" s="3" t="str">
        <f t="shared" si="28"/>
        <v>N/A</v>
      </c>
      <c r="S114" s="3" t="str">
        <f t="shared" si="29"/>
        <v>N/A</v>
      </c>
      <c r="T114" s="3" t="str">
        <f t="shared" si="30"/>
        <v>N/A</v>
      </c>
      <c r="U114" s="3" t="str">
        <f t="shared" si="31"/>
        <v>N/A</v>
      </c>
      <c r="V114" s="3" t="str">
        <f t="shared" si="32"/>
        <v>N/A</v>
      </c>
      <c r="W114" s="3" t="str">
        <f t="shared" si="33"/>
        <v>N/A</v>
      </c>
      <c r="X114" s="3" t="str">
        <f t="shared" si="34"/>
        <v>N/A</v>
      </c>
      <c r="Y114" s="3" t="str">
        <f t="shared" si="35"/>
        <v>N/A</v>
      </c>
      <c r="Z114" s="3" t="str">
        <f t="shared" si="36"/>
        <v>N/A</v>
      </c>
      <c r="AA114" s="3" t="str">
        <f t="shared" si="37"/>
        <v>N/A</v>
      </c>
    </row>
    <row r="115" spans="1:27" x14ac:dyDescent="0.35">
      <c r="A115" t="s">
        <v>180</v>
      </c>
      <c r="B115" t="s">
        <v>261</v>
      </c>
      <c r="C115" t="s">
        <v>635</v>
      </c>
      <c r="D115" t="s">
        <v>103</v>
      </c>
      <c r="E115" s="1">
        <v>5451</v>
      </c>
      <c r="F115" s="2" t="s">
        <v>1306</v>
      </c>
      <c r="G115" s="2">
        <v>12.94</v>
      </c>
      <c r="H115" t="s">
        <v>1197</v>
      </c>
      <c r="I115" s="3">
        <f t="shared" si="19"/>
        <v>9539.25</v>
      </c>
      <c r="J115" t="str">
        <f t="shared" si="20"/>
        <v>N/A</v>
      </c>
      <c r="K115" s="3" t="str">
        <f t="shared" si="21"/>
        <v>N/A</v>
      </c>
      <c r="L115" s="3" t="str">
        <f t="shared" si="22"/>
        <v>N/A</v>
      </c>
      <c r="M115" s="3" t="str">
        <f t="shared" si="23"/>
        <v>N/A</v>
      </c>
      <c r="N115" s="3">
        <f t="shared" si="24"/>
        <v>9539.25</v>
      </c>
      <c r="O115" s="3" t="str">
        <f t="shared" si="25"/>
        <v>N/A</v>
      </c>
      <c r="P115" s="3" t="str">
        <f t="shared" si="26"/>
        <v>N/A</v>
      </c>
      <c r="Q115" s="3" t="str">
        <f t="shared" si="27"/>
        <v>N/A</v>
      </c>
      <c r="R115" s="3" t="str">
        <f t="shared" si="28"/>
        <v>N/A</v>
      </c>
      <c r="S115" s="3" t="str">
        <f t="shared" si="29"/>
        <v>N/A</v>
      </c>
      <c r="T115" s="3" t="str">
        <f t="shared" si="30"/>
        <v>N/A</v>
      </c>
      <c r="U115" s="3" t="str">
        <f t="shared" si="31"/>
        <v>N/A</v>
      </c>
      <c r="V115" s="3" t="str">
        <f t="shared" si="32"/>
        <v>N/A</v>
      </c>
      <c r="W115" s="3" t="str">
        <f t="shared" si="33"/>
        <v>N/A</v>
      </c>
      <c r="X115" s="3" t="str">
        <f t="shared" si="34"/>
        <v>N/A</v>
      </c>
      <c r="Y115" s="3" t="str">
        <f t="shared" si="35"/>
        <v>N/A</v>
      </c>
      <c r="Z115" s="3" t="str">
        <f t="shared" si="36"/>
        <v>N/A</v>
      </c>
      <c r="AA115" s="3" t="str">
        <f t="shared" si="37"/>
        <v>N/A</v>
      </c>
    </row>
    <row r="116" spans="1:27" x14ac:dyDescent="0.35">
      <c r="A116" t="s">
        <v>180</v>
      </c>
      <c r="B116" t="s">
        <v>527</v>
      </c>
      <c r="C116" t="s">
        <v>528</v>
      </c>
      <c r="D116" t="s">
        <v>103</v>
      </c>
      <c r="E116" s="1">
        <v>3949</v>
      </c>
      <c r="F116" s="2" t="s">
        <v>1307</v>
      </c>
      <c r="G116" s="2">
        <v>9.7899999999999991</v>
      </c>
      <c r="H116" t="s">
        <v>1197</v>
      </c>
      <c r="I116" s="3">
        <f t="shared" si="19"/>
        <v>6910.75</v>
      </c>
      <c r="J116" t="str">
        <f t="shared" si="20"/>
        <v>N/A</v>
      </c>
      <c r="K116" s="3" t="str">
        <f t="shared" si="21"/>
        <v>N/A</v>
      </c>
      <c r="L116" s="3" t="str">
        <f t="shared" si="22"/>
        <v>N/A</v>
      </c>
      <c r="M116" s="3" t="str">
        <f t="shared" si="23"/>
        <v>N/A</v>
      </c>
      <c r="N116" s="3">
        <f t="shared" si="24"/>
        <v>6910.75</v>
      </c>
      <c r="O116" s="3" t="str">
        <f t="shared" si="25"/>
        <v>N/A</v>
      </c>
      <c r="P116" s="3" t="str">
        <f t="shared" si="26"/>
        <v>N/A</v>
      </c>
      <c r="Q116" s="3" t="str">
        <f t="shared" si="27"/>
        <v>N/A</v>
      </c>
      <c r="R116" s="3" t="str">
        <f t="shared" si="28"/>
        <v>N/A</v>
      </c>
      <c r="S116" s="3" t="str">
        <f t="shared" si="29"/>
        <v>N/A</v>
      </c>
      <c r="T116" s="3" t="str">
        <f t="shared" si="30"/>
        <v>N/A</v>
      </c>
      <c r="U116" s="3" t="str">
        <f t="shared" si="31"/>
        <v>N/A</v>
      </c>
      <c r="V116" s="3" t="str">
        <f t="shared" si="32"/>
        <v>N/A</v>
      </c>
      <c r="W116" s="3" t="str">
        <f t="shared" si="33"/>
        <v>N/A</v>
      </c>
      <c r="X116" s="3" t="str">
        <f t="shared" si="34"/>
        <v>N/A</v>
      </c>
      <c r="Y116" s="3" t="str">
        <f t="shared" si="35"/>
        <v>N/A</v>
      </c>
      <c r="Z116" s="3" t="str">
        <f t="shared" si="36"/>
        <v>N/A</v>
      </c>
      <c r="AA116" s="3" t="str">
        <f t="shared" si="37"/>
        <v>N/A</v>
      </c>
    </row>
    <row r="117" spans="1:27" x14ac:dyDescent="0.35">
      <c r="A117" t="s">
        <v>180</v>
      </c>
      <c r="B117" t="s">
        <v>198</v>
      </c>
      <c r="C117" t="s">
        <v>600</v>
      </c>
      <c r="D117" t="s">
        <v>103</v>
      </c>
      <c r="E117" s="1">
        <v>11347</v>
      </c>
      <c r="F117" s="2" t="s">
        <v>1308</v>
      </c>
      <c r="G117" s="2">
        <v>28.07</v>
      </c>
      <c r="H117" t="s">
        <v>187</v>
      </c>
      <c r="I117" s="3">
        <f t="shared" si="19"/>
        <v>19857.25</v>
      </c>
      <c r="J117" t="str">
        <f t="shared" si="20"/>
        <v>N/A</v>
      </c>
      <c r="K117" s="3" t="str">
        <f t="shared" si="21"/>
        <v>N/A</v>
      </c>
      <c r="L117" s="3" t="str">
        <f t="shared" si="22"/>
        <v>N/A</v>
      </c>
      <c r="M117" s="3" t="str">
        <f t="shared" si="23"/>
        <v>N/A</v>
      </c>
      <c r="N117" s="3">
        <f t="shared" si="24"/>
        <v>19857.25</v>
      </c>
      <c r="O117" s="3" t="str">
        <f t="shared" si="25"/>
        <v>N/A</v>
      </c>
      <c r="P117" s="3" t="str">
        <f t="shared" si="26"/>
        <v>N/A</v>
      </c>
      <c r="Q117" s="3" t="str">
        <f t="shared" si="27"/>
        <v>N/A</v>
      </c>
      <c r="R117" s="3" t="str">
        <f t="shared" si="28"/>
        <v>N/A</v>
      </c>
      <c r="S117" s="3" t="str">
        <f t="shared" si="29"/>
        <v>N/A</v>
      </c>
      <c r="T117" s="3" t="str">
        <f t="shared" si="30"/>
        <v>N/A</v>
      </c>
      <c r="U117" s="3" t="str">
        <f t="shared" si="31"/>
        <v>N/A</v>
      </c>
      <c r="V117" s="3" t="str">
        <f t="shared" si="32"/>
        <v>N/A</v>
      </c>
      <c r="W117" s="3" t="str">
        <f t="shared" si="33"/>
        <v>N/A</v>
      </c>
      <c r="X117" s="3" t="str">
        <f t="shared" si="34"/>
        <v>N/A</v>
      </c>
      <c r="Y117" s="3" t="str">
        <f t="shared" si="35"/>
        <v>N/A</v>
      </c>
      <c r="Z117" s="3" t="str">
        <f t="shared" si="36"/>
        <v>N/A</v>
      </c>
      <c r="AA117" s="3" t="str">
        <f t="shared" si="37"/>
        <v>N/A</v>
      </c>
    </row>
    <row r="118" spans="1:27" x14ac:dyDescent="0.35">
      <c r="A118" t="s">
        <v>180</v>
      </c>
      <c r="B118" t="s">
        <v>543</v>
      </c>
      <c r="C118" t="s">
        <v>844</v>
      </c>
      <c r="D118" t="s">
        <v>103</v>
      </c>
      <c r="E118" s="1">
        <v>5636</v>
      </c>
      <c r="F118" s="2" t="s">
        <v>1309</v>
      </c>
      <c r="G118" s="2">
        <v>15.09</v>
      </c>
      <c r="H118" t="s">
        <v>1197</v>
      </c>
      <c r="I118" s="3">
        <f t="shared" si="19"/>
        <v>9863</v>
      </c>
      <c r="J118" t="str">
        <f t="shared" si="20"/>
        <v>N/A</v>
      </c>
      <c r="K118" s="3" t="str">
        <f t="shared" si="21"/>
        <v>N/A</v>
      </c>
      <c r="L118" s="3" t="str">
        <f t="shared" si="22"/>
        <v>N/A</v>
      </c>
      <c r="M118" s="3" t="str">
        <f t="shared" si="23"/>
        <v>N/A</v>
      </c>
      <c r="N118" s="3">
        <f t="shared" si="24"/>
        <v>9863</v>
      </c>
      <c r="O118" s="3" t="str">
        <f t="shared" si="25"/>
        <v>N/A</v>
      </c>
      <c r="P118" s="3" t="str">
        <f t="shared" si="26"/>
        <v>N/A</v>
      </c>
      <c r="Q118" s="3" t="str">
        <f t="shared" si="27"/>
        <v>N/A</v>
      </c>
      <c r="R118" s="3" t="str">
        <f t="shared" si="28"/>
        <v>N/A</v>
      </c>
      <c r="S118" s="3" t="str">
        <f t="shared" si="29"/>
        <v>N/A</v>
      </c>
      <c r="T118" s="3" t="str">
        <f t="shared" si="30"/>
        <v>N/A</v>
      </c>
      <c r="U118" s="3" t="str">
        <f t="shared" si="31"/>
        <v>N/A</v>
      </c>
      <c r="V118" s="3" t="str">
        <f t="shared" si="32"/>
        <v>N/A</v>
      </c>
      <c r="W118" s="3" t="str">
        <f t="shared" si="33"/>
        <v>N/A</v>
      </c>
      <c r="X118" s="3" t="str">
        <f t="shared" si="34"/>
        <v>N/A</v>
      </c>
      <c r="Y118" s="3" t="str">
        <f t="shared" si="35"/>
        <v>N/A</v>
      </c>
      <c r="Z118" s="3" t="str">
        <f t="shared" si="36"/>
        <v>N/A</v>
      </c>
      <c r="AA118" s="3" t="str">
        <f t="shared" si="37"/>
        <v>N/A</v>
      </c>
    </row>
    <row r="119" spans="1:27" x14ac:dyDescent="0.35">
      <c r="A119" t="s">
        <v>180</v>
      </c>
      <c r="B119" t="s">
        <v>667</v>
      </c>
      <c r="C119" t="s">
        <v>753</v>
      </c>
      <c r="D119" t="s">
        <v>103</v>
      </c>
      <c r="E119" s="1">
        <v>15197</v>
      </c>
      <c r="F119" s="2" t="s">
        <v>1310</v>
      </c>
      <c r="G119" s="2">
        <v>34.229999999999997</v>
      </c>
      <c r="H119" t="s">
        <v>1197</v>
      </c>
      <c r="I119" s="3">
        <f t="shared" si="19"/>
        <v>26594.75</v>
      </c>
      <c r="J119" t="str">
        <f t="shared" si="20"/>
        <v>N/A</v>
      </c>
      <c r="K119" s="3" t="str">
        <f t="shared" si="21"/>
        <v>N/A</v>
      </c>
      <c r="L119" s="3" t="str">
        <f t="shared" si="22"/>
        <v>N/A</v>
      </c>
      <c r="M119" s="3" t="str">
        <f t="shared" si="23"/>
        <v>N/A</v>
      </c>
      <c r="N119" s="3">
        <f t="shared" si="24"/>
        <v>26594.75</v>
      </c>
      <c r="O119" s="3" t="str">
        <f t="shared" si="25"/>
        <v>N/A</v>
      </c>
      <c r="P119" s="3" t="str">
        <f t="shared" si="26"/>
        <v>N/A</v>
      </c>
      <c r="Q119" s="3" t="str">
        <f t="shared" si="27"/>
        <v>N/A</v>
      </c>
      <c r="R119" s="3" t="str">
        <f t="shared" si="28"/>
        <v>N/A</v>
      </c>
      <c r="S119" s="3" t="str">
        <f t="shared" si="29"/>
        <v>N/A</v>
      </c>
      <c r="T119" s="3" t="str">
        <f t="shared" si="30"/>
        <v>N/A</v>
      </c>
      <c r="U119" s="3" t="str">
        <f t="shared" si="31"/>
        <v>N/A</v>
      </c>
      <c r="V119" s="3" t="str">
        <f t="shared" si="32"/>
        <v>N/A</v>
      </c>
      <c r="W119" s="3" t="str">
        <f t="shared" si="33"/>
        <v>N/A</v>
      </c>
      <c r="X119" s="3" t="str">
        <f t="shared" si="34"/>
        <v>N/A</v>
      </c>
      <c r="Y119" s="3" t="str">
        <f t="shared" si="35"/>
        <v>N/A</v>
      </c>
      <c r="Z119" s="3" t="str">
        <f t="shared" si="36"/>
        <v>N/A</v>
      </c>
      <c r="AA119" s="3" t="str">
        <f t="shared" si="37"/>
        <v>N/A</v>
      </c>
    </row>
    <row r="120" spans="1:27" x14ac:dyDescent="0.35">
      <c r="A120" t="s">
        <v>180</v>
      </c>
      <c r="B120" t="s">
        <v>576</v>
      </c>
      <c r="C120" t="s">
        <v>626</v>
      </c>
      <c r="D120" t="s">
        <v>103</v>
      </c>
      <c r="E120" s="1">
        <v>4926</v>
      </c>
      <c r="F120" s="2" t="s">
        <v>1311</v>
      </c>
      <c r="G120" s="2">
        <v>13.71</v>
      </c>
      <c r="H120" t="s">
        <v>1197</v>
      </c>
      <c r="I120" s="3">
        <f t="shared" si="19"/>
        <v>8620.5</v>
      </c>
      <c r="J120" t="str">
        <f t="shared" si="20"/>
        <v>N/A</v>
      </c>
      <c r="K120" s="3" t="str">
        <f t="shared" si="21"/>
        <v>N/A</v>
      </c>
      <c r="L120" s="3" t="str">
        <f t="shared" si="22"/>
        <v>N/A</v>
      </c>
      <c r="M120" s="3" t="str">
        <f t="shared" si="23"/>
        <v>N/A</v>
      </c>
      <c r="N120" s="3">
        <f t="shared" si="24"/>
        <v>8620.5</v>
      </c>
      <c r="O120" s="3" t="str">
        <f t="shared" si="25"/>
        <v>N/A</v>
      </c>
      <c r="P120" s="3" t="str">
        <f t="shared" si="26"/>
        <v>N/A</v>
      </c>
      <c r="Q120" s="3" t="str">
        <f t="shared" si="27"/>
        <v>N/A</v>
      </c>
      <c r="R120" s="3" t="str">
        <f t="shared" si="28"/>
        <v>N/A</v>
      </c>
      <c r="S120" s="3" t="str">
        <f t="shared" si="29"/>
        <v>N/A</v>
      </c>
      <c r="T120" s="3" t="str">
        <f t="shared" si="30"/>
        <v>N/A</v>
      </c>
      <c r="U120" s="3" t="str">
        <f t="shared" si="31"/>
        <v>N/A</v>
      </c>
      <c r="V120" s="3" t="str">
        <f t="shared" si="32"/>
        <v>N/A</v>
      </c>
      <c r="W120" s="3" t="str">
        <f t="shared" si="33"/>
        <v>N/A</v>
      </c>
      <c r="X120" s="3" t="str">
        <f t="shared" si="34"/>
        <v>N/A</v>
      </c>
      <c r="Y120" s="3" t="str">
        <f t="shared" si="35"/>
        <v>N/A</v>
      </c>
      <c r="Z120" s="3" t="str">
        <f t="shared" si="36"/>
        <v>N/A</v>
      </c>
      <c r="AA120" s="3" t="str">
        <f t="shared" si="37"/>
        <v>N/A</v>
      </c>
    </row>
    <row r="121" spans="1:27" x14ac:dyDescent="0.35">
      <c r="A121" t="s">
        <v>180</v>
      </c>
      <c r="B121" t="s">
        <v>432</v>
      </c>
      <c r="C121" t="s">
        <v>1006</v>
      </c>
      <c r="D121" t="s">
        <v>103</v>
      </c>
      <c r="E121" s="1">
        <v>1667</v>
      </c>
      <c r="F121" s="2" t="s">
        <v>1312</v>
      </c>
      <c r="G121" s="2">
        <v>4.16</v>
      </c>
      <c r="H121" t="s">
        <v>1197</v>
      </c>
      <c r="I121" s="3">
        <f t="shared" si="19"/>
        <v>2917.25</v>
      </c>
      <c r="J121" t="str">
        <f t="shared" si="20"/>
        <v>N/A</v>
      </c>
      <c r="K121" s="3" t="str">
        <f t="shared" si="21"/>
        <v>N/A</v>
      </c>
      <c r="L121" s="3" t="str">
        <f t="shared" si="22"/>
        <v>N/A</v>
      </c>
      <c r="M121" s="3" t="str">
        <f t="shared" si="23"/>
        <v>N/A</v>
      </c>
      <c r="N121" s="3">
        <f t="shared" si="24"/>
        <v>2917.25</v>
      </c>
      <c r="O121" s="3" t="str">
        <f t="shared" si="25"/>
        <v>N/A</v>
      </c>
      <c r="P121" s="3" t="str">
        <f t="shared" si="26"/>
        <v>N/A</v>
      </c>
      <c r="Q121" s="3" t="str">
        <f t="shared" si="27"/>
        <v>N/A</v>
      </c>
      <c r="R121" s="3" t="str">
        <f t="shared" si="28"/>
        <v>N/A</v>
      </c>
      <c r="S121" s="3" t="str">
        <f t="shared" si="29"/>
        <v>N/A</v>
      </c>
      <c r="T121" s="3" t="str">
        <f t="shared" si="30"/>
        <v>N/A</v>
      </c>
      <c r="U121" s="3" t="str">
        <f t="shared" si="31"/>
        <v>N/A</v>
      </c>
      <c r="V121" s="3" t="str">
        <f t="shared" si="32"/>
        <v>N/A</v>
      </c>
      <c r="W121" s="3" t="str">
        <f t="shared" si="33"/>
        <v>N/A</v>
      </c>
      <c r="X121" s="3" t="str">
        <f t="shared" si="34"/>
        <v>N/A</v>
      </c>
      <c r="Y121" s="3" t="str">
        <f t="shared" si="35"/>
        <v>N/A</v>
      </c>
      <c r="Z121" s="3" t="str">
        <f t="shared" si="36"/>
        <v>N/A</v>
      </c>
      <c r="AA121" s="3" t="str">
        <f t="shared" si="37"/>
        <v>N/A</v>
      </c>
    </row>
    <row r="122" spans="1:27" x14ac:dyDescent="0.35">
      <c r="A122" t="s">
        <v>180</v>
      </c>
      <c r="B122" t="s">
        <v>392</v>
      </c>
      <c r="C122" t="s">
        <v>998</v>
      </c>
      <c r="D122" t="s">
        <v>103</v>
      </c>
      <c r="E122" s="1">
        <v>3483</v>
      </c>
      <c r="F122" s="2" t="s">
        <v>1313</v>
      </c>
      <c r="G122" s="2">
        <v>10</v>
      </c>
      <c r="H122" t="s">
        <v>1197</v>
      </c>
      <c r="I122" s="3">
        <f t="shared" si="19"/>
        <v>6095.25</v>
      </c>
      <c r="J122" t="str">
        <f t="shared" si="20"/>
        <v>N/A</v>
      </c>
      <c r="K122" s="3" t="str">
        <f t="shared" si="21"/>
        <v>N/A</v>
      </c>
      <c r="L122" s="3" t="str">
        <f t="shared" si="22"/>
        <v>N/A</v>
      </c>
      <c r="M122" s="3" t="str">
        <f t="shared" si="23"/>
        <v>N/A</v>
      </c>
      <c r="N122" s="3">
        <f t="shared" si="24"/>
        <v>6095.25</v>
      </c>
      <c r="O122" s="3" t="str">
        <f t="shared" si="25"/>
        <v>N/A</v>
      </c>
      <c r="P122" s="3" t="str">
        <f t="shared" si="26"/>
        <v>N/A</v>
      </c>
      <c r="Q122" s="3" t="str">
        <f t="shared" si="27"/>
        <v>N/A</v>
      </c>
      <c r="R122" s="3" t="str">
        <f t="shared" si="28"/>
        <v>N/A</v>
      </c>
      <c r="S122" s="3" t="str">
        <f t="shared" si="29"/>
        <v>N/A</v>
      </c>
      <c r="T122" s="3" t="str">
        <f t="shared" si="30"/>
        <v>N/A</v>
      </c>
      <c r="U122" s="3" t="str">
        <f t="shared" si="31"/>
        <v>N/A</v>
      </c>
      <c r="V122" s="3" t="str">
        <f t="shared" si="32"/>
        <v>N/A</v>
      </c>
      <c r="W122" s="3" t="str">
        <f t="shared" si="33"/>
        <v>N/A</v>
      </c>
      <c r="X122" s="3" t="str">
        <f t="shared" si="34"/>
        <v>N/A</v>
      </c>
      <c r="Y122" s="3" t="str">
        <f t="shared" si="35"/>
        <v>N/A</v>
      </c>
      <c r="Z122" s="3" t="str">
        <f t="shared" si="36"/>
        <v>N/A</v>
      </c>
      <c r="AA122" s="3" t="str">
        <f t="shared" si="37"/>
        <v>N/A</v>
      </c>
    </row>
    <row r="123" spans="1:27" x14ac:dyDescent="0.35">
      <c r="A123" t="s">
        <v>180</v>
      </c>
      <c r="B123" t="s">
        <v>515</v>
      </c>
      <c r="C123" t="s">
        <v>901</v>
      </c>
      <c r="D123" t="s">
        <v>103</v>
      </c>
      <c r="E123" s="1">
        <v>3201</v>
      </c>
      <c r="F123" s="2" t="s">
        <v>1314</v>
      </c>
      <c r="G123" s="2">
        <v>8.15</v>
      </c>
      <c r="H123" t="s">
        <v>1197</v>
      </c>
      <c r="I123" s="3">
        <f t="shared" si="19"/>
        <v>5601.75</v>
      </c>
      <c r="J123" t="str">
        <f t="shared" si="20"/>
        <v>N/A</v>
      </c>
      <c r="K123" s="3" t="str">
        <f t="shared" si="21"/>
        <v>N/A</v>
      </c>
      <c r="L123" s="3" t="str">
        <f t="shared" si="22"/>
        <v>N/A</v>
      </c>
      <c r="M123" s="3" t="str">
        <f t="shared" si="23"/>
        <v>N/A</v>
      </c>
      <c r="N123" s="3">
        <f t="shared" si="24"/>
        <v>5601.75</v>
      </c>
      <c r="O123" s="3" t="str">
        <f t="shared" si="25"/>
        <v>N/A</v>
      </c>
      <c r="P123" s="3" t="str">
        <f t="shared" si="26"/>
        <v>N/A</v>
      </c>
      <c r="Q123" s="3" t="str">
        <f t="shared" si="27"/>
        <v>N/A</v>
      </c>
      <c r="R123" s="3" t="str">
        <f t="shared" si="28"/>
        <v>N/A</v>
      </c>
      <c r="S123" s="3" t="str">
        <f t="shared" si="29"/>
        <v>N/A</v>
      </c>
      <c r="T123" s="3" t="str">
        <f t="shared" si="30"/>
        <v>N/A</v>
      </c>
      <c r="U123" s="3" t="str">
        <f t="shared" si="31"/>
        <v>N/A</v>
      </c>
      <c r="V123" s="3" t="str">
        <f t="shared" si="32"/>
        <v>N/A</v>
      </c>
      <c r="W123" s="3" t="str">
        <f t="shared" si="33"/>
        <v>N/A</v>
      </c>
      <c r="X123" s="3" t="str">
        <f t="shared" si="34"/>
        <v>N/A</v>
      </c>
      <c r="Y123" s="3" t="str">
        <f t="shared" si="35"/>
        <v>N/A</v>
      </c>
      <c r="Z123" s="3" t="str">
        <f t="shared" si="36"/>
        <v>N/A</v>
      </c>
      <c r="AA123" s="3" t="str">
        <f t="shared" si="37"/>
        <v>N/A</v>
      </c>
    </row>
    <row r="124" spans="1:27" x14ac:dyDescent="0.35">
      <c r="A124" t="s">
        <v>180</v>
      </c>
      <c r="B124" t="s">
        <v>517</v>
      </c>
      <c r="C124" t="s">
        <v>518</v>
      </c>
      <c r="D124" t="s">
        <v>103</v>
      </c>
      <c r="E124">
        <v>999</v>
      </c>
      <c r="F124" s="2" t="s">
        <v>1315</v>
      </c>
      <c r="G124" s="2">
        <v>2.42</v>
      </c>
      <c r="H124" t="s">
        <v>1197</v>
      </c>
      <c r="I124" s="3" t="str">
        <f t="shared" si="19"/>
        <v>not eligible</v>
      </c>
      <c r="J124" t="str">
        <f t="shared" si="20"/>
        <v>N/A</v>
      </c>
      <c r="K124" s="3" t="str">
        <f t="shared" si="21"/>
        <v>N/A</v>
      </c>
      <c r="L124" s="3" t="str">
        <f t="shared" si="22"/>
        <v>N/A</v>
      </c>
      <c r="M124" s="3" t="str">
        <f t="shared" si="23"/>
        <v>N/A</v>
      </c>
      <c r="N124" s="3" t="str">
        <f t="shared" si="24"/>
        <v>not eligible</v>
      </c>
      <c r="O124" s="3" t="str">
        <f t="shared" si="25"/>
        <v>N/A</v>
      </c>
      <c r="P124" s="3" t="str">
        <f t="shared" si="26"/>
        <v>N/A</v>
      </c>
      <c r="Q124" s="3" t="str">
        <f t="shared" si="27"/>
        <v>N/A</v>
      </c>
      <c r="R124" s="3" t="str">
        <f t="shared" si="28"/>
        <v>N/A</v>
      </c>
      <c r="S124" s="3" t="str">
        <f t="shared" si="29"/>
        <v>N/A</v>
      </c>
      <c r="T124" s="3" t="str">
        <f t="shared" si="30"/>
        <v>N/A</v>
      </c>
      <c r="U124" s="3" t="str">
        <f t="shared" si="31"/>
        <v>N/A</v>
      </c>
      <c r="V124" s="3" t="str">
        <f t="shared" si="32"/>
        <v>N/A</v>
      </c>
      <c r="W124" s="3" t="str">
        <f t="shared" si="33"/>
        <v>N/A</v>
      </c>
      <c r="X124" s="3" t="str">
        <f t="shared" si="34"/>
        <v>N/A</v>
      </c>
      <c r="Y124" s="3" t="str">
        <f t="shared" si="35"/>
        <v>N/A</v>
      </c>
      <c r="Z124" s="3" t="str">
        <f t="shared" si="36"/>
        <v>N/A</v>
      </c>
      <c r="AA124" s="3" t="str">
        <f t="shared" si="37"/>
        <v>N/A</v>
      </c>
    </row>
    <row r="125" spans="1:27" x14ac:dyDescent="0.35">
      <c r="A125" t="s">
        <v>180</v>
      </c>
      <c r="B125" t="s">
        <v>240</v>
      </c>
      <c r="C125" t="s">
        <v>1023</v>
      </c>
      <c r="D125" t="s">
        <v>103</v>
      </c>
      <c r="E125" s="1">
        <v>4164</v>
      </c>
      <c r="F125" s="2" t="s">
        <v>1316</v>
      </c>
      <c r="G125" s="2">
        <v>8.6199999999999992</v>
      </c>
      <c r="H125" t="s">
        <v>1197</v>
      </c>
      <c r="I125" s="3">
        <f t="shared" si="19"/>
        <v>7287</v>
      </c>
      <c r="J125" t="str">
        <f t="shared" si="20"/>
        <v>N/A</v>
      </c>
      <c r="K125" s="3" t="str">
        <f t="shared" si="21"/>
        <v>N/A</v>
      </c>
      <c r="L125" s="3" t="str">
        <f t="shared" si="22"/>
        <v>N/A</v>
      </c>
      <c r="M125" s="3" t="str">
        <f t="shared" si="23"/>
        <v>N/A</v>
      </c>
      <c r="N125" s="3">
        <f t="shared" si="24"/>
        <v>7287</v>
      </c>
      <c r="O125" s="3" t="str">
        <f t="shared" si="25"/>
        <v>N/A</v>
      </c>
      <c r="P125" s="3" t="str">
        <f t="shared" si="26"/>
        <v>N/A</v>
      </c>
      <c r="Q125" s="3" t="str">
        <f t="shared" si="27"/>
        <v>N/A</v>
      </c>
      <c r="R125" s="3" t="str">
        <f t="shared" si="28"/>
        <v>N/A</v>
      </c>
      <c r="S125" s="3" t="str">
        <f t="shared" si="29"/>
        <v>N/A</v>
      </c>
      <c r="T125" s="3" t="str">
        <f t="shared" si="30"/>
        <v>N/A</v>
      </c>
      <c r="U125" s="3" t="str">
        <f t="shared" si="31"/>
        <v>N/A</v>
      </c>
      <c r="V125" s="3" t="str">
        <f t="shared" si="32"/>
        <v>N/A</v>
      </c>
      <c r="W125" s="3" t="str">
        <f t="shared" si="33"/>
        <v>N/A</v>
      </c>
      <c r="X125" s="3" t="str">
        <f t="shared" si="34"/>
        <v>N/A</v>
      </c>
      <c r="Y125" s="3" t="str">
        <f t="shared" si="35"/>
        <v>N/A</v>
      </c>
      <c r="Z125" s="3" t="str">
        <f t="shared" si="36"/>
        <v>N/A</v>
      </c>
      <c r="AA125" s="3" t="str">
        <f t="shared" si="37"/>
        <v>N/A</v>
      </c>
    </row>
    <row r="126" spans="1:27" x14ac:dyDescent="0.35">
      <c r="A126" t="s">
        <v>180</v>
      </c>
      <c r="B126" t="s">
        <v>313</v>
      </c>
      <c r="C126" t="s">
        <v>341</v>
      </c>
      <c r="D126" t="s">
        <v>103</v>
      </c>
      <c r="E126" s="1">
        <v>2540</v>
      </c>
      <c r="F126" s="2" t="s">
        <v>1317</v>
      </c>
      <c r="G126" s="2">
        <v>6.19</v>
      </c>
      <c r="H126" t="s">
        <v>1197</v>
      </c>
      <c r="I126" s="3">
        <f t="shared" si="19"/>
        <v>4445</v>
      </c>
      <c r="J126" t="str">
        <f t="shared" si="20"/>
        <v>N/A</v>
      </c>
      <c r="K126" s="3" t="str">
        <f t="shared" si="21"/>
        <v>N/A</v>
      </c>
      <c r="L126" s="3" t="str">
        <f t="shared" si="22"/>
        <v>N/A</v>
      </c>
      <c r="M126" s="3" t="str">
        <f t="shared" si="23"/>
        <v>N/A</v>
      </c>
      <c r="N126" s="3">
        <f t="shared" si="24"/>
        <v>4445</v>
      </c>
      <c r="O126" s="3" t="str">
        <f t="shared" si="25"/>
        <v>N/A</v>
      </c>
      <c r="P126" s="3" t="str">
        <f t="shared" si="26"/>
        <v>N/A</v>
      </c>
      <c r="Q126" s="3" t="str">
        <f t="shared" si="27"/>
        <v>N/A</v>
      </c>
      <c r="R126" s="3" t="str">
        <f t="shared" si="28"/>
        <v>N/A</v>
      </c>
      <c r="S126" s="3" t="str">
        <f t="shared" si="29"/>
        <v>N/A</v>
      </c>
      <c r="T126" s="3" t="str">
        <f t="shared" si="30"/>
        <v>N/A</v>
      </c>
      <c r="U126" s="3" t="str">
        <f t="shared" si="31"/>
        <v>N/A</v>
      </c>
      <c r="V126" s="3" t="str">
        <f t="shared" si="32"/>
        <v>N/A</v>
      </c>
      <c r="W126" s="3" t="str">
        <f t="shared" si="33"/>
        <v>N/A</v>
      </c>
      <c r="X126" s="3" t="str">
        <f t="shared" si="34"/>
        <v>N/A</v>
      </c>
      <c r="Y126" s="3" t="str">
        <f t="shared" si="35"/>
        <v>N/A</v>
      </c>
      <c r="Z126" s="3" t="str">
        <f t="shared" si="36"/>
        <v>N/A</v>
      </c>
      <c r="AA126" s="3" t="str">
        <f t="shared" si="37"/>
        <v>N/A</v>
      </c>
    </row>
    <row r="127" spans="1:27" x14ac:dyDescent="0.35">
      <c r="A127" t="s">
        <v>180</v>
      </c>
      <c r="B127" t="s">
        <v>629</v>
      </c>
      <c r="C127" t="s">
        <v>749</v>
      </c>
      <c r="D127" t="s">
        <v>103</v>
      </c>
      <c r="E127" s="1">
        <v>4600</v>
      </c>
      <c r="F127" s="2" t="s">
        <v>1318</v>
      </c>
      <c r="G127" s="2">
        <v>12.28</v>
      </c>
      <c r="H127" t="s">
        <v>1197</v>
      </c>
      <c r="I127" s="3">
        <f t="shared" si="19"/>
        <v>8050</v>
      </c>
      <c r="J127" t="str">
        <f t="shared" si="20"/>
        <v>N/A</v>
      </c>
      <c r="K127" s="3" t="str">
        <f t="shared" si="21"/>
        <v>N/A</v>
      </c>
      <c r="L127" s="3" t="str">
        <f t="shared" si="22"/>
        <v>N/A</v>
      </c>
      <c r="M127" s="3" t="str">
        <f t="shared" si="23"/>
        <v>N/A</v>
      </c>
      <c r="N127" s="3">
        <f t="shared" si="24"/>
        <v>8050</v>
      </c>
      <c r="O127" s="3" t="str">
        <f t="shared" si="25"/>
        <v>N/A</v>
      </c>
      <c r="P127" s="3" t="str">
        <f t="shared" si="26"/>
        <v>N/A</v>
      </c>
      <c r="Q127" s="3" t="str">
        <f t="shared" si="27"/>
        <v>N/A</v>
      </c>
      <c r="R127" s="3" t="str">
        <f t="shared" si="28"/>
        <v>N/A</v>
      </c>
      <c r="S127" s="3" t="str">
        <f t="shared" si="29"/>
        <v>N/A</v>
      </c>
      <c r="T127" s="3" t="str">
        <f t="shared" si="30"/>
        <v>N/A</v>
      </c>
      <c r="U127" s="3" t="str">
        <f t="shared" si="31"/>
        <v>N/A</v>
      </c>
      <c r="V127" s="3" t="str">
        <f t="shared" si="32"/>
        <v>N/A</v>
      </c>
      <c r="W127" s="3" t="str">
        <f t="shared" si="33"/>
        <v>N/A</v>
      </c>
      <c r="X127" s="3" t="str">
        <f t="shared" si="34"/>
        <v>N/A</v>
      </c>
      <c r="Y127" s="3" t="str">
        <f t="shared" si="35"/>
        <v>N/A</v>
      </c>
      <c r="Z127" s="3" t="str">
        <f t="shared" si="36"/>
        <v>N/A</v>
      </c>
      <c r="AA127" s="3" t="str">
        <f t="shared" si="37"/>
        <v>N/A</v>
      </c>
    </row>
    <row r="128" spans="1:27" x14ac:dyDescent="0.35">
      <c r="A128" t="s">
        <v>180</v>
      </c>
      <c r="B128" t="s">
        <v>326</v>
      </c>
      <c r="C128" t="s">
        <v>666</v>
      </c>
      <c r="D128" t="s">
        <v>103</v>
      </c>
      <c r="E128" s="1">
        <v>3028</v>
      </c>
      <c r="F128" s="2" t="s">
        <v>1319</v>
      </c>
      <c r="G128" s="2">
        <v>7.77</v>
      </c>
      <c r="H128" t="s">
        <v>1197</v>
      </c>
      <c r="I128" s="3">
        <f t="shared" si="19"/>
        <v>5299</v>
      </c>
      <c r="J128" t="str">
        <f t="shared" si="20"/>
        <v>N/A</v>
      </c>
      <c r="K128" s="3" t="str">
        <f t="shared" si="21"/>
        <v>N/A</v>
      </c>
      <c r="L128" s="3" t="str">
        <f t="shared" si="22"/>
        <v>N/A</v>
      </c>
      <c r="M128" s="3" t="str">
        <f t="shared" si="23"/>
        <v>N/A</v>
      </c>
      <c r="N128" s="3">
        <f t="shared" si="24"/>
        <v>5299</v>
      </c>
      <c r="O128" s="3" t="str">
        <f t="shared" si="25"/>
        <v>N/A</v>
      </c>
      <c r="P128" s="3" t="str">
        <f t="shared" si="26"/>
        <v>N/A</v>
      </c>
      <c r="Q128" s="3" t="str">
        <f t="shared" si="27"/>
        <v>N/A</v>
      </c>
      <c r="R128" s="3" t="str">
        <f t="shared" si="28"/>
        <v>N/A</v>
      </c>
      <c r="S128" s="3" t="str">
        <f t="shared" si="29"/>
        <v>N/A</v>
      </c>
      <c r="T128" s="3" t="str">
        <f t="shared" si="30"/>
        <v>N/A</v>
      </c>
      <c r="U128" s="3" t="str">
        <f t="shared" si="31"/>
        <v>N/A</v>
      </c>
      <c r="V128" s="3" t="str">
        <f t="shared" si="32"/>
        <v>N/A</v>
      </c>
      <c r="W128" s="3" t="str">
        <f t="shared" si="33"/>
        <v>N/A</v>
      </c>
      <c r="X128" s="3" t="str">
        <f t="shared" si="34"/>
        <v>N/A</v>
      </c>
      <c r="Y128" s="3" t="str">
        <f t="shared" si="35"/>
        <v>N/A</v>
      </c>
      <c r="Z128" s="3" t="str">
        <f t="shared" si="36"/>
        <v>N/A</v>
      </c>
      <c r="AA128" s="3" t="str">
        <f t="shared" si="37"/>
        <v>N/A</v>
      </c>
    </row>
    <row r="129" spans="1:27" x14ac:dyDescent="0.35">
      <c r="A129" t="s">
        <v>180</v>
      </c>
      <c r="B129" t="s">
        <v>584</v>
      </c>
      <c r="C129" t="s">
        <v>585</v>
      </c>
      <c r="D129" t="s">
        <v>103</v>
      </c>
      <c r="E129" s="1">
        <v>2754</v>
      </c>
      <c r="F129" s="2" t="s">
        <v>1320</v>
      </c>
      <c r="G129" s="2">
        <v>6.39</v>
      </c>
      <c r="H129" t="s">
        <v>1197</v>
      </c>
      <c r="I129" s="3">
        <f t="shared" si="19"/>
        <v>4819.5</v>
      </c>
      <c r="J129" t="str">
        <f t="shared" si="20"/>
        <v>N/A</v>
      </c>
      <c r="K129" s="3" t="str">
        <f t="shared" si="21"/>
        <v>N/A</v>
      </c>
      <c r="L129" s="3" t="str">
        <f t="shared" si="22"/>
        <v>N/A</v>
      </c>
      <c r="M129" s="3" t="str">
        <f t="shared" si="23"/>
        <v>N/A</v>
      </c>
      <c r="N129" s="3">
        <f t="shared" si="24"/>
        <v>4819.5</v>
      </c>
      <c r="O129" s="3" t="str">
        <f t="shared" si="25"/>
        <v>N/A</v>
      </c>
      <c r="P129" s="3" t="str">
        <f t="shared" si="26"/>
        <v>N/A</v>
      </c>
      <c r="Q129" s="3" t="str">
        <f t="shared" si="27"/>
        <v>N/A</v>
      </c>
      <c r="R129" s="3" t="str">
        <f t="shared" si="28"/>
        <v>N/A</v>
      </c>
      <c r="S129" s="3" t="str">
        <f t="shared" si="29"/>
        <v>N/A</v>
      </c>
      <c r="T129" s="3" t="str">
        <f t="shared" si="30"/>
        <v>N/A</v>
      </c>
      <c r="U129" s="3" t="str">
        <f t="shared" si="31"/>
        <v>N/A</v>
      </c>
      <c r="V129" s="3" t="str">
        <f t="shared" si="32"/>
        <v>N/A</v>
      </c>
      <c r="W129" s="3" t="str">
        <f t="shared" si="33"/>
        <v>N/A</v>
      </c>
      <c r="X129" s="3" t="str">
        <f t="shared" si="34"/>
        <v>N/A</v>
      </c>
      <c r="Y129" s="3" t="str">
        <f t="shared" si="35"/>
        <v>N/A</v>
      </c>
      <c r="Z129" s="3" t="str">
        <f t="shared" si="36"/>
        <v>N/A</v>
      </c>
      <c r="AA129" s="3" t="str">
        <f t="shared" si="37"/>
        <v>N/A</v>
      </c>
    </row>
    <row r="130" spans="1:27" x14ac:dyDescent="0.35">
      <c r="A130" t="s">
        <v>180</v>
      </c>
      <c r="B130" t="s">
        <v>200</v>
      </c>
      <c r="C130" t="s">
        <v>1002</v>
      </c>
      <c r="D130" t="s">
        <v>103</v>
      </c>
      <c r="E130" s="1">
        <v>3398</v>
      </c>
      <c r="F130" s="2" t="s">
        <v>1321</v>
      </c>
      <c r="G130" s="2">
        <v>7.61</v>
      </c>
      <c r="H130" t="s">
        <v>1197</v>
      </c>
      <c r="I130" s="3">
        <f t="shared" ref="I130:I193" si="38">IF(G130&gt;=4,E130*1.75,"not eligible")</f>
        <v>5946.5</v>
      </c>
      <c r="J130" t="str">
        <f t="shared" ref="J130:J193" si="39">IF(AND(I130="not eligible",H130="Yes"),E130*1.75,"N/A")</f>
        <v>N/A</v>
      </c>
      <c r="K130" s="3" t="str">
        <f t="shared" ref="K130:K193" si="40">IF($D130="Australian Labor Party",$I130,"N/A")</f>
        <v>N/A</v>
      </c>
      <c r="L130" s="3" t="str">
        <f t="shared" ref="L130:L193" si="41">IF($D130="Liberal",$I130,"N/A")</f>
        <v>N/A</v>
      </c>
      <c r="M130" s="3" t="str">
        <f t="shared" ref="M130:M193" si="42">IF($D130="The Nationals",$I130,"N/A")</f>
        <v>N/A</v>
      </c>
      <c r="N130" s="3">
        <f t="shared" ref="N130:N193" si="43">IF($D130="Australian Greens",$I130,"N/A")</f>
        <v>5946.5</v>
      </c>
      <c r="O130" s="3" t="str">
        <f t="shared" ref="O130:O193" si="44">IF($D130="Animal Justice Party",$I130,"N/A")</f>
        <v>N/A</v>
      </c>
      <c r="P130" s="3" t="str">
        <f t="shared" ref="P130:P193" si="45">IF($D130="AUSSIE BATTLER PARTY",$I130,"N/A")</f>
        <v>N/A</v>
      </c>
      <c r="Q130" s="3" t="str">
        <f t="shared" ref="Q130:Q193" si="46">IF($D130="AUSTRALIAN COUNTRY PARTY",$I130,"N/A")</f>
        <v>N/A</v>
      </c>
      <c r="R130" s="3" t="str">
        <f t="shared" ref="R130:R193" si="47">IF($D130="AUSTRALIAN LIBERTY ALLIANCE",$I130,"N/A")</f>
        <v>N/A</v>
      </c>
      <c r="S130" s="3" t="str">
        <f t="shared" ref="S130:S193" si="48">IF($D130="DERRYN HINCH'S JUSTICE PARTY",$I130,"N/A")</f>
        <v>N/A</v>
      </c>
      <c r="T130" s="3" t="str">
        <f t="shared" ref="T130:T193" si="49">IF($D130="FIONA PATTEN'S REASON PARTY",$I130,"N/A")</f>
        <v>N/A</v>
      </c>
      <c r="U130" s="3" t="str">
        <f t="shared" ref="U130:U193" si="50">IF($D130="LABOUR DLP",$I130,"N/A")</f>
        <v>N/A</v>
      </c>
      <c r="V130" s="3" t="str">
        <f t="shared" ref="V130:V193" si="51">IF($D130="LIBERAL DEMOCRATS",$I130,"N/A")</f>
        <v>N/A</v>
      </c>
      <c r="W130" s="3" t="str">
        <f t="shared" ref="W130:W193" si="52">IF($D130="SHOOTERS, FISHERS &amp; FARMERS VIC",$I130,"N/A")</f>
        <v>N/A</v>
      </c>
      <c r="X130" s="3" t="str">
        <f t="shared" ref="X130:X193" si="53">IF($D130="SUSTAINABLE AUSTRALIA",$I130,"N/A")</f>
        <v>N/A</v>
      </c>
      <c r="Y130" s="3" t="str">
        <f t="shared" ref="Y130:Y193" si="54">IF($D130="TRANSPORT MATTERS",$I130,"N/A")</f>
        <v>N/A</v>
      </c>
      <c r="Z130" s="3" t="str">
        <f t="shared" ref="Z130:Z193" si="55">IF($D130="VICTORIAN SOCIALISTS",$I130,"N/A")</f>
        <v>N/A</v>
      </c>
      <c r="AA130" s="3" t="str">
        <f t="shared" ref="AA130:AA193" si="56">IF($D130="",$I130,"N/A")</f>
        <v>N/A</v>
      </c>
    </row>
    <row r="131" spans="1:27" x14ac:dyDescent="0.35">
      <c r="A131" t="s">
        <v>180</v>
      </c>
      <c r="B131" t="s">
        <v>440</v>
      </c>
      <c r="C131" t="s">
        <v>1025</v>
      </c>
      <c r="D131" t="s">
        <v>103</v>
      </c>
      <c r="E131" s="1">
        <v>1474</v>
      </c>
      <c r="F131" s="2" t="s">
        <v>1298</v>
      </c>
      <c r="G131" s="2">
        <v>4.25</v>
      </c>
      <c r="H131" t="s">
        <v>1197</v>
      </c>
      <c r="I131" s="3">
        <f t="shared" si="38"/>
        <v>2579.5</v>
      </c>
      <c r="J131" t="str">
        <f t="shared" si="39"/>
        <v>N/A</v>
      </c>
      <c r="K131" s="3" t="str">
        <f t="shared" si="40"/>
        <v>N/A</v>
      </c>
      <c r="L131" s="3" t="str">
        <f t="shared" si="41"/>
        <v>N/A</v>
      </c>
      <c r="M131" s="3" t="str">
        <f t="shared" si="42"/>
        <v>N/A</v>
      </c>
      <c r="N131" s="3">
        <f t="shared" si="43"/>
        <v>2579.5</v>
      </c>
      <c r="O131" s="3" t="str">
        <f t="shared" si="44"/>
        <v>N/A</v>
      </c>
      <c r="P131" s="3" t="str">
        <f t="shared" si="45"/>
        <v>N/A</v>
      </c>
      <c r="Q131" s="3" t="str">
        <f t="shared" si="46"/>
        <v>N/A</v>
      </c>
      <c r="R131" s="3" t="str">
        <f t="shared" si="47"/>
        <v>N/A</v>
      </c>
      <c r="S131" s="3" t="str">
        <f t="shared" si="48"/>
        <v>N/A</v>
      </c>
      <c r="T131" s="3" t="str">
        <f t="shared" si="49"/>
        <v>N/A</v>
      </c>
      <c r="U131" s="3" t="str">
        <f t="shared" si="50"/>
        <v>N/A</v>
      </c>
      <c r="V131" s="3" t="str">
        <f t="shared" si="51"/>
        <v>N/A</v>
      </c>
      <c r="W131" s="3" t="str">
        <f t="shared" si="52"/>
        <v>N/A</v>
      </c>
      <c r="X131" s="3" t="str">
        <f t="shared" si="53"/>
        <v>N/A</v>
      </c>
      <c r="Y131" s="3" t="str">
        <f t="shared" si="54"/>
        <v>N/A</v>
      </c>
      <c r="Z131" s="3" t="str">
        <f t="shared" si="55"/>
        <v>N/A</v>
      </c>
      <c r="AA131" s="3" t="str">
        <f t="shared" si="56"/>
        <v>N/A</v>
      </c>
    </row>
    <row r="132" spans="1:27" x14ac:dyDescent="0.35">
      <c r="A132" t="s">
        <v>180</v>
      </c>
      <c r="B132" t="s">
        <v>783</v>
      </c>
      <c r="C132" t="s">
        <v>929</v>
      </c>
      <c r="D132" t="s">
        <v>103</v>
      </c>
      <c r="E132" s="1">
        <v>3927</v>
      </c>
      <c r="F132" s="2" t="s">
        <v>1322</v>
      </c>
      <c r="G132" s="2">
        <v>10.37</v>
      </c>
      <c r="H132" t="s">
        <v>1197</v>
      </c>
      <c r="I132" s="3">
        <f t="shared" si="38"/>
        <v>6872.25</v>
      </c>
      <c r="J132" t="str">
        <f t="shared" si="39"/>
        <v>N/A</v>
      </c>
      <c r="K132" s="3" t="str">
        <f t="shared" si="40"/>
        <v>N/A</v>
      </c>
      <c r="L132" s="3" t="str">
        <f t="shared" si="41"/>
        <v>N/A</v>
      </c>
      <c r="M132" s="3" t="str">
        <f t="shared" si="42"/>
        <v>N/A</v>
      </c>
      <c r="N132" s="3">
        <f t="shared" si="43"/>
        <v>6872.25</v>
      </c>
      <c r="O132" s="3" t="str">
        <f t="shared" si="44"/>
        <v>N/A</v>
      </c>
      <c r="P132" s="3" t="str">
        <f t="shared" si="45"/>
        <v>N/A</v>
      </c>
      <c r="Q132" s="3" t="str">
        <f t="shared" si="46"/>
        <v>N/A</v>
      </c>
      <c r="R132" s="3" t="str">
        <f t="shared" si="47"/>
        <v>N/A</v>
      </c>
      <c r="S132" s="3" t="str">
        <f t="shared" si="48"/>
        <v>N/A</v>
      </c>
      <c r="T132" s="3" t="str">
        <f t="shared" si="49"/>
        <v>N/A</v>
      </c>
      <c r="U132" s="3" t="str">
        <f t="shared" si="50"/>
        <v>N/A</v>
      </c>
      <c r="V132" s="3" t="str">
        <f t="shared" si="51"/>
        <v>N/A</v>
      </c>
      <c r="W132" s="3" t="str">
        <f t="shared" si="52"/>
        <v>N/A</v>
      </c>
      <c r="X132" s="3" t="str">
        <f t="shared" si="53"/>
        <v>N/A</v>
      </c>
      <c r="Y132" s="3" t="str">
        <f t="shared" si="54"/>
        <v>N/A</v>
      </c>
      <c r="Z132" s="3" t="str">
        <f t="shared" si="55"/>
        <v>N/A</v>
      </c>
      <c r="AA132" s="3" t="str">
        <f t="shared" si="56"/>
        <v>N/A</v>
      </c>
    </row>
    <row r="133" spans="1:27" x14ac:dyDescent="0.35">
      <c r="A133" t="s">
        <v>180</v>
      </c>
      <c r="B133" t="s">
        <v>185</v>
      </c>
      <c r="C133" t="s">
        <v>246</v>
      </c>
      <c r="D133" t="s">
        <v>103</v>
      </c>
      <c r="E133" s="1">
        <v>3647</v>
      </c>
      <c r="F133" s="2" t="s">
        <v>1323</v>
      </c>
      <c r="G133" s="2">
        <v>9.68</v>
      </c>
      <c r="H133" t="s">
        <v>1197</v>
      </c>
      <c r="I133" s="3">
        <f t="shared" si="38"/>
        <v>6382.25</v>
      </c>
      <c r="J133" t="str">
        <f t="shared" si="39"/>
        <v>N/A</v>
      </c>
      <c r="K133" s="3" t="str">
        <f t="shared" si="40"/>
        <v>N/A</v>
      </c>
      <c r="L133" s="3" t="str">
        <f t="shared" si="41"/>
        <v>N/A</v>
      </c>
      <c r="M133" s="3" t="str">
        <f t="shared" si="42"/>
        <v>N/A</v>
      </c>
      <c r="N133" s="3">
        <f t="shared" si="43"/>
        <v>6382.25</v>
      </c>
      <c r="O133" s="3" t="str">
        <f t="shared" si="44"/>
        <v>N/A</v>
      </c>
      <c r="P133" s="3" t="str">
        <f t="shared" si="45"/>
        <v>N/A</v>
      </c>
      <c r="Q133" s="3" t="str">
        <f t="shared" si="46"/>
        <v>N/A</v>
      </c>
      <c r="R133" s="3" t="str">
        <f t="shared" si="47"/>
        <v>N/A</v>
      </c>
      <c r="S133" s="3" t="str">
        <f t="shared" si="48"/>
        <v>N/A</v>
      </c>
      <c r="T133" s="3" t="str">
        <f t="shared" si="49"/>
        <v>N/A</v>
      </c>
      <c r="U133" s="3" t="str">
        <f t="shared" si="50"/>
        <v>N/A</v>
      </c>
      <c r="V133" s="3" t="str">
        <f t="shared" si="51"/>
        <v>N/A</v>
      </c>
      <c r="W133" s="3" t="str">
        <f t="shared" si="52"/>
        <v>N/A</v>
      </c>
      <c r="X133" s="3" t="str">
        <f t="shared" si="53"/>
        <v>N/A</v>
      </c>
      <c r="Y133" s="3" t="str">
        <f t="shared" si="54"/>
        <v>N/A</v>
      </c>
      <c r="Z133" s="3" t="str">
        <f t="shared" si="55"/>
        <v>N/A</v>
      </c>
      <c r="AA133" s="3" t="str">
        <f t="shared" si="56"/>
        <v>N/A</v>
      </c>
    </row>
    <row r="134" spans="1:27" x14ac:dyDescent="0.35">
      <c r="A134" t="s">
        <v>180</v>
      </c>
      <c r="B134" t="s">
        <v>309</v>
      </c>
      <c r="C134" t="s">
        <v>443</v>
      </c>
      <c r="D134" t="s">
        <v>103</v>
      </c>
      <c r="E134" s="1">
        <v>2522</v>
      </c>
      <c r="F134" s="2" t="s">
        <v>1324</v>
      </c>
      <c r="G134" s="2">
        <v>6.53</v>
      </c>
      <c r="H134" t="s">
        <v>1197</v>
      </c>
      <c r="I134" s="3">
        <f t="shared" si="38"/>
        <v>4413.5</v>
      </c>
      <c r="J134" t="str">
        <f t="shared" si="39"/>
        <v>N/A</v>
      </c>
      <c r="K134" s="3" t="str">
        <f t="shared" si="40"/>
        <v>N/A</v>
      </c>
      <c r="L134" s="3" t="str">
        <f t="shared" si="41"/>
        <v>N/A</v>
      </c>
      <c r="M134" s="3" t="str">
        <f t="shared" si="42"/>
        <v>N/A</v>
      </c>
      <c r="N134" s="3">
        <f t="shared" si="43"/>
        <v>4413.5</v>
      </c>
      <c r="O134" s="3" t="str">
        <f t="shared" si="44"/>
        <v>N/A</v>
      </c>
      <c r="P134" s="3" t="str">
        <f t="shared" si="45"/>
        <v>N/A</v>
      </c>
      <c r="Q134" s="3" t="str">
        <f t="shared" si="46"/>
        <v>N/A</v>
      </c>
      <c r="R134" s="3" t="str">
        <f t="shared" si="47"/>
        <v>N/A</v>
      </c>
      <c r="S134" s="3" t="str">
        <f t="shared" si="48"/>
        <v>N/A</v>
      </c>
      <c r="T134" s="3" t="str">
        <f t="shared" si="49"/>
        <v>N/A</v>
      </c>
      <c r="U134" s="3" t="str">
        <f t="shared" si="50"/>
        <v>N/A</v>
      </c>
      <c r="V134" s="3" t="str">
        <f t="shared" si="51"/>
        <v>N/A</v>
      </c>
      <c r="W134" s="3" t="str">
        <f t="shared" si="52"/>
        <v>N/A</v>
      </c>
      <c r="X134" s="3" t="str">
        <f t="shared" si="53"/>
        <v>N/A</v>
      </c>
      <c r="Y134" s="3" t="str">
        <f t="shared" si="54"/>
        <v>N/A</v>
      </c>
      <c r="Z134" s="3" t="str">
        <f t="shared" si="55"/>
        <v>N/A</v>
      </c>
      <c r="AA134" s="3" t="str">
        <f t="shared" si="56"/>
        <v>N/A</v>
      </c>
    </row>
    <row r="135" spans="1:27" x14ac:dyDescent="0.35">
      <c r="A135" t="s">
        <v>180</v>
      </c>
      <c r="B135" t="s">
        <v>276</v>
      </c>
      <c r="C135" t="s">
        <v>729</v>
      </c>
      <c r="D135" t="s">
        <v>103</v>
      </c>
      <c r="E135" s="1">
        <v>6960</v>
      </c>
      <c r="F135" s="2" t="s">
        <v>1325</v>
      </c>
      <c r="G135" s="2">
        <v>16.05</v>
      </c>
      <c r="H135" t="s">
        <v>1197</v>
      </c>
      <c r="I135" s="3">
        <f t="shared" si="38"/>
        <v>12180</v>
      </c>
      <c r="J135" t="str">
        <f t="shared" si="39"/>
        <v>N/A</v>
      </c>
      <c r="K135" s="3" t="str">
        <f t="shared" si="40"/>
        <v>N/A</v>
      </c>
      <c r="L135" s="3" t="str">
        <f t="shared" si="41"/>
        <v>N/A</v>
      </c>
      <c r="M135" s="3" t="str">
        <f t="shared" si="42"/>
        <v>N/A</v>
      </c>
      <c r="N135" s="3">
        <f t="shared" si="43"/>
        <v>12180</v>
      </c>
      <c r="O135" s="3" t="str">
        <f t="shared" si="44"/>
        <v>N/A</v>
      </c>
      <c r="P135" s="3" t="str">
        <f t="shared" si="45"/>
        <v>N/A</v>
      </c>
      <c r="Q135" s="3" t="str">
        <f t="shared" si="46"/>
        <v>N/A</v>
      </c>
      <c r="R135" s="3" t="str">
        <f t="shared" si="47"/>
        <v>N/A</v>
      </c>
      <c r="S135" s="3" t="str">
        <f t="shared" si="48"/>
        <v>N/A</v>
      </c>
      <c r="T135" s="3" t="str">
        <f t="shared" si="49"/>
        <v>N/A</v>
      </c>
      <c r="U135" s="3" t="str">
        <f t="shared" si="50"/>
        <v>N/A</v>
      </c>
      <c r="V135" s="3" t="str">
        <f t="shared" si="51"/>
        <v>N/A</v>
      </c>
      <c r="W135" s="3" t="str">
        <f t="shared" si="52"/>
        <v>N/A</v>
      </c>
      <c r="X135" s="3" t="str">
        <f t="shared" si="53"/>
        <v>N/A</v>
      </c>
      <c r="Y135" s="3" t="str">
        <f t="shared" si="54"/>
        <v>N/A</v>
      </c>
      <c r="Z135" s="3" t="str">
        <f t="shared" si="55"/>
        <v>N/A</v>
      </c>
      <c r="AA135" s="3" t="str">
        <f t="shared" si="56"/>
        <v>N/A</v>
      </c>
    </row>
    <row r="136" spans="1:27" x14ac:dyDescent="0.35">
      <c r="A136" t="s">
        <v>180</v>
      </c>
      <c r="B136" t="s">
        <v>192</v>
      </c>
      <c r="C136" t="s">
        <v>790</v>
      </c>
      <c r="D136" t="s">
        <v>103</v>
      </c>
      <c r="E136" s="1">
        <v>3354</v>
      </c>
      <c r="F136" s="2" t="s">
        <v>1326</v>
      </c>
      <c r="G136" s="2">
        <v>6.82</v>
      </c>
      <c r="H136" t="s">
        <v>1197</v>
      </c>
      <c r="I136" s="3">
        <f t="shared" si="38"/>
        <v>5869.5</v>
      </c>
      <c r="J136" t="str">
        <f t="shared" si="39"/>
        <v>N/A</v>
      </c>
      <c r="K136" s="3" t="str">
        <f t="shared" si="40"/>
        <v>N/A</v>
      </c>
      <c r="L136" s="3" t="str">
        <f t="shared" si="41"/>
        <v>N/A</v>
      </c>
      <c r="M136" s="3" t="str">
        <f t="shared" si="42"/>
        <v>N/A</v>
      </c>
      <c r="N136" s="3">
        <f t="shared" si="43"/>
        <v>5869.5</v>
      </c>
      <c r="O136" s="3" t="str">
        <f t="shared" si="44"/>
        <v>N/A</v>
      </c>
      <c r="P136" s="3" t="str">
        <f t="shared" si="45"/>
        <v>N/A</v>
      </c>
      <c r="Q136" s="3" t="str">
        <f t="shared" si="46"/>
        <v>N/A</v>
      </c>
      <c r="R136" s="3" t="str">
        <f t="shared" si="47"/>
        <v>N/A</v>
      </c>
      <c r="S136" s="3" t="str">
        <f t="shared" si="48"/>
        <v>N/A</v>
      </c>
      <c r="T136" s="3" t="str">
        <f t="shared" si="49"/>
        <v>N/A</v>
      </c>
      <c r="U136" s="3" t="str">
        <f t="shared" si="50"/>
        <v>N/A</v>
      </c>
      <c r="V136" s="3" t="str">
        <f t="shared" si="51"/>
        <v>N/A</v>
      </c>
      <c r="W136" s="3" t="str">
        <f t="shared" si="52"/>
        <v>N/A</v>
      </c>
      <c r="X136" s="3" t="str">
        <f t="shared" si="53"/>
        <v>N/A</v>
      </c>
      <c r="Y136" s="3" t="str">
        <f t="shared" si="54"/>
        <v>N/A</v>
      </c>
      <c r="Z136" s="3" t="str">
        <f t="shared" si="55"/>
        <v>N/A</v>
      </c>
      <c r="AA136" s="3" t="str">
        <f t="shared" si="56"/>
        <v>N/A</v>
      </c>
    </row>
    <row r="137" spans="1:27" x14ac:dyDescent="0.35">
      <c r="A137" t="s">
        <v>180</v>
      </c>
      <c r="B137" t="s">
        <v>456</v>
      </c>
      <c r="C137" t="s">
        <v>977</v>
      </c>
      <c r="D137" t="s">
        <v>103</v>
      </c>
      <c r="E137" s="1">
        <v>3070</v>
      </c>
      <c r="F137" s="2" t="s">
        <v>1327</v>
      </c>
      <c r="G137" s="2">
        <v>6.4</v>
      </c>
      <c r="H137" t="s">
        <v>1197</v>
      </c>
      <c r="I137" s="3">
        <f t="shared" si="38"/>
        <v>5372.5</v>
      </c>
      <c r="J137" t="str">
        <f t="shared" si="39"/>
        <v>N/A</v>
      </c>
      <c r="K137" s="3" t="str">
        <f t="shared" si="40"/>
        <v>N/A</v>
      </c>
      <c r="L137" s="3" t="str">
        <f t="shared" si="41"/>
        <v>N/A</v>
      </c>
      <c r="M137" s="3" t="str">
        <f t="shared" si="42"/>
        <v>N/A</v>
      </c>
      <c r="N137" s="3">
        <f t="shared" si="43"/>
        <v>5372.5</v>
      </c>
      <c r="O137" s="3" t="str">
        <f t="shared" si="44"/>
        <v>N/A</v>
      </c>
      <c r="P137" s="3" t="str">
        <f t="shared" si="45"/>
        <v>N/A</v>
      </c>
      <c r="Q137" s="3" t="str">
        <f t="shared" si="46"/>
        <v>N/A</v>
      </c>
      <c r="R137" s="3" t="str">
        <f t="shared" si="47"/>
        <v>N/A</v>
      </c>
      <c r="S137" s="3" t="str">
        <f t="shared" si="48"/>
        <v>N/A</v>
      </c>
      <c r="T137" s="3" t="str">
        <f t="shared" si="49"/>
        <v>N/A</v>
      </c>
      <c r="U137" s="3" t="str">
        <f t="shared" si="50"/>
        <v>N/A</v>
      </c>
      <c r="V137" s="3" t="str">
        <f t="shared" si="51"/>
        <v>N/A</v>
      </c>
      <c r="W137" s="3" t="str">
        <f t="shared" si="52"/>
        <v>N/A</v>
      </c>
      <c r="X137" s="3" t="str">
        <f t="shared" si="53"/>
        <v>N/A</v>
      </c>
      <c r="Y137" s="3" t="str">
        <f t="shared" si="54"/>
        <v>N/A</v>
      </c>
      <c r="Z137" s="3" t="str">
        <f t="shared" si="55"/>
        <v>N/A</v>
      </c>
      <c r="AA137" s="3" t="str">
        <f t="shared" si="56"/>
        <v>N/A</v>
      </c>
    </row>
    <row r="138" spans="1:27" x14ac:dyDescent="0.35">
      <c r="A138" t="s">
        <v>180</v>
      </c>
      <c r="B138" t="s">
        <v>217</v>
      </c>
      <c r="C138" t="s">
        <v>501</v>
      </c>
      <c r="D138" t="s">
        <v>91</v>
      </c>
      <c r="E138" s="1">
        <v>17287</v>
      </c>
      <c r="F138" s="2" t="s">
        <v>1328</v>
      </c>
      <c r="G138" s="2">
        <v>43.37</v>
      </c>
      <c r="H138" t="s">
        <v>187</v>
      </c>
      <c r="I138" s="3">
        <f t="shared" si="38"/>
        <v>30252.25</v>
      </c>
      <c r="J138" t="str">
        <f t="shared" si="39"/>
        <v>N/A</v>
      </c>
      <c r="K138" s="3">
        <f t="shared" si="40"/>
        <v>30252.25</v>
      </c>
      <c r="L138" s="3" t="str">
        <f t="shared" si="41"/>
        <v>N/A</v>
      </c>
      <c r="M138" s="3" t="str">
        <f t="shared" si="42"/>
        <v>N/A</v>
      </c>
      <c r="N138" s="3" t="str">
        <f t="shared" si="43"/>
        <v>N/A</v>
      </c>
      <c r="O138" s="3" t="str">
        <f t="shared" si="44"/>
        <v>N/A</v>
      </c>
      <c r="P138" s="3" t="str">
        <f t="shared" si="45"/>
        <v>N/A</v>
      </c>
      <c r="Q138" s="3" t="str">
        <f t="shared" si="46"/>
        <v>N/A</v>
      </c>
      <c r="R138" s="3" t="str">
        <f t="shared" si="47"/>
        <v>N/A</v>
      </c>
      <c r="S138" s="3" t="str">
        <f t="shared" si="48"/>
        <v>N/A</v>
      </c>
      <c r="T138" s="3" t="str">
        <f t="shared" si="49"/>
        <v>N/A</v>
      </c>
      <c r="U138" s="3" t="str">
        <f t="shared" si="50"/>
        <v>N/A</v>
      </c>
      <c r="V138" s="3" t="str">
        <f t="shared" si="51"/>
        <v>N/A</v>
      </c>
      <c r="W138" s="3" t="str">
        <f t="shared" si="52"/>
        <v>N/A</v>
      </c>
      <c r="X138" s="3" t="str">
        <f t="shared" si="53"/>
        <v>N/A</v>
      </c>
      <c r="Y138" s="3" t="str">
        <f t="shared" si="54"/>
        <v>N/A</v>
      </c>
      <c r="Z138" s="3" t="str">
        <f t="shared" si="55"/>
        <v>N/A</v>
      </c>
      <c r="AA138" s="3" t="str">
        <f t="shared" si="56"/>
        <v>N/A</v>
      </c>
    </row>
    <row r="139" spans="1:27" x14ac:dyDescent="0.35">
      <c r="A139" t="s">
        <v>180</v>
      </c>
      <c r="B139" t="s">
        <v>225</v>
      </c>
      <c r="C139" t="s">
        <v>597</v>
      </c>
      <c r="D139" t="s">
        <v>91</v>
      </c>
      <c r="E139" s="1">
        <v>24112</v>
      </c>
      <c r="F139" s="2" t="s">
        <v>1329</v>
      </c>
      <c r="G139" s="2">
        <v>51.4</v>
      </c>
      <c r="H139" t="s">
        <v>187</v>
      </c>
      <c r="I139" s="3">
        <f t="shared" si="38"/>
        <v>42196</v>
      </c>
      <c r="J139" t="str">
        <f t="shared" si="39"/>
        <v>N/A</v>
      </c>
      <c r="K139" s="3">
        <f t="shared" si="40"/>
        <v>42196</v>
      </c>
      <c r="L139" s="3" t="str">
        <f t="shared" si="41"/>
        <v>N/A</v>
      </c>
      <c r="M139" s="3" t="str">
        <f t="shared" si="42"/>
        <v>N/A</v>
      </c>
      <c r="N139" s="3" t="str">
        <f t="shared" si="43"/>
        <v>N/A</v>
      </c>
      <c r="O139" s="3" t="str">
        <f t="shared" si="44"/>
        <v>N/A</v>
      </c>
      <c r="P139" s="3" t="str">
        <f t="shared" si="45"/>
        <v>N/A</v>
      </c>
      <c r="Q139" s="3" t="str">
        <f t="shared" si="46"/>
        <v>N/A</v>
      </c>
      <c r="R139" s="3" t="str">
        <f t="shared" si="47"/>
        <v>N/A</v>
      </c>
      <c r="S139" s="3" t="str">
        <f t="shared" si="48"/>
        <v>N/A</v>
      </c>
      <c r="T139" s="3" t="str">
        <f t="shared" si="49"/>
        <v>N/A</v>
      </c>
      <c r="U139" s="3" t="str">
        <f t="shared" si="50"/>
        <v>N/A</v>
      </c>
      <c r="V139" s="3" t="str">
        <f t="shared" si="51"/>
        <v>N/A</v>
      </c>
      <c r="W139" s="3" t="str">
        <f t="shared" si="52"/>
        <v>N/A</v>
      </c>
      <c r="X139" s="3" t="str">
        <f t="shared" si="53"/>
        <v>N/A</v>
      </c>
      <c r="Y139" s="3" t="str">
        <f t="shared" si="54"/>
        <v>N/A</v>
      </c>
      <c r="Z139" s="3" t="str">
        <f t="shared" si="55"/>
        <v>N/A</v>
      </c>
      <c r="AA139" s="3" t="str">
        <f t="shared" si="56"/>
        <v>N/A</v>
      </c>
    </row>
    <row r="140" spans="1:27" x14ac:dyDescent="0.35">
      <c r="A140" t="s">
        <v>180</v>
      </c>
      <c r="B140" t="s">
        <v>219</v>
      </c>
      <c r="C140" t="s">
        <v>410</v>
      </c>
      <c r="D140" t="s">
        <v>91</v>
      </c>
      <c r="E140" s="1">
        <v>19954</v>
      </c>
      <c r="F140" s="2" t="s">
        <v>1330</v>
      </c>
      <c r="G140" s="2">
        <v>40.24</v>
      </c>
      <c r="H140" t="s">
        <v>187</v>
      </c>
      <c r="I140" s="3">
        <f t="shared" si="38"/>
        <v>34919.5</v>
      </c>
      <c r="J140" t="str">
        <f t="shared" si="39"/>
        <v>N/A</v>
      </c>
      <c r="K140" s="3">
        <f t="shared" si="40"/>
        <v>34919.5</v>
      </c>
      <c r="L140" s="3" t="str">
        <f t="shared" si="41"/>
        <v>N/A</v>
      </c>
      <c r="M140" s="3" t="str">
        <f t="shared" si="42"/>
        <v>N/A</v>
      </c>
      <c r="N140" s="3" t="str">
        <f t="shared" si="43"/>
        <v>N/A</v>
      </c>
      <c r="O140" s="3" t="str">
        <f t="shared" si="44"/>
        <v>N/A</v>
      </c>
      <c r="P140" s="3" t="str">
        <f t="shared" si="45"/>
        <v>N/A</v>
      </c>
      <c r="Q140" s="3" t="str">
        <f t="shared" si="46"/>
        <v>N/A</v>
      </c>
      <c r="R140" s="3" t="str">
        <f t="shared" si="47"/>
        <v>N/A</v>
      </c>
      <c r="S140" s="3" t="str">
        <f t="shared" si="48"/>
        <v>N/A</v>
      </c>
      <c r="T140" s="3" t="str">
        <f t="shared" si="49"/>
        <v>N/A</v>
      </c>
      <c r="U140" s="3" t="str">
        <f t="shared" si="50"/>
        <v>N/A</v>
      </c>
      <c r="V140" s="3" t="str">
        <f t="shared" si="51"/>
        <v>N/A</v>
      </c>
      <c r="W140" s="3" t="str">
        <f t="shared" si="52"/>
        <v>N/A</v>
      </c>
      <c r="X140" s="3" t="str">
        <f t="shared" si="53"/>
        <v>N/A</v>
      </c>
      <c r="Y140" s="3" t="str">
        <f t="shared" si="54"/>
        <v>N/A</v>
      </c>
      <c r="Z140" s="3" t="str">
        <f t="shared" si="55"/>
        <v>N/A</v>
      </c>
      <c r="AA140" s="3" t="str">
        <f t="shared" si="56"/>
        <v>N/A</v>
      </c>
    </row>
    <row r="141" spans="1:27" x14ac:dyDescent="0.35">
      <c r="A141" t="s">
        <v>180</v>
      </c>
      <c r="B141" t="s">
        <v>389</v>
      </c>
      <c r="C141" t="s">
        <v>1069</v>
      </c>
      <c r="D141" t="s">
        <v>91</v>
      </c>
      <c r="E141" s="1">
        <v>15548</v>
      </c>
      <c r="F141" s="2" t="s">
        <v>1331</v>
      </c>
      <c r="G141" s="2">
        <v>40.78</v>
      </c>
      <c r="H141" t="s">
        <v>187</v>
      </c>
      <c r="I141" s="3">
        <f t="shared" si="38"/>
        <v>27209</v>
      </c>
      <c r="J141" t="str">
        <f t="shared" si="39"/>
        <v>N/A</v>
      </c>
      <c r="K141" s="3">
        <f t="shared" si="40"/>
        <v>27209</v>
      </c>
      <c r="L141" s="3" t="str">
        <f t="shared" si="41"/>
        <v>N/A</v>
      </c>
      <c r="M141" s="3" t="str">
        <f t="shared" si="42"/>
        <v>N/A</v>
      </c>
      <c r="N141" s="3" t="str">
        <f t="shared" si="43"/>
        <v>N/A</v>
      </c>
      <c r="O141" s="3" t="str">
        <f t="shared" si="44"/>
        <v>N/A</v>
      </c>
      <c r="P141" s="3" t="str">
        <f t="shared" si="45"/>
        <v>N/A</v>
      </c>
      <c r="Q141" s="3" t="str">
        <f t="shared" si="46"/>
        <v>N/A</v>
      </c>
      <c r="R141" s="3" t="str">
        <f t="shared" si="47"/>
        <v>N/A</v>
      </c>
      <c r="S141" s="3" t="str">
        <f t="shared" si="48"/>
        <v>N/A</v>
      </c>
      <c r="T141" s="3" t="str">
        <f t="shared" si="49"/>
        <v>N/A</v>
      </c>
      <c r="U141" s="3" t="str">
        <f t="shared" si="50"/>
        <v>N/A</v>
      </c>
      <c r="V141" s="3" t="str">
        <f t="shared" si="51"/>
        <v>N/A</v>
      </c>
      <c r="W141" s="3" t="str">
        <f t="shared" si="52"/>
        <v>N/A</v>
      </c>
      <c r="X141" s="3" t="str">
        <f t="shared" si="53"/>
        <v>N/A</v>
      </c>
      <c r="Y141" s="3" t="str">
        <f t="shared" si="54"/>
        <v>N/A</v>
      </c>
      <c r="Z141" s="3" t="str">
        <f t="shared" si="55"/>
        <v>N/A</v>
      </c>
      <c r="AA141" s="3" t="str">
        <f t="shared" si="56"/>
        <v>N/A</v>
      </c>
    </row>
    <row r="142" spans="1:27" x14ac:dyDescent="0.35">
      <c r="A142" t="s">
        <v>180</v>
      </c>
      <c r="B142" t="s">
        <v>181</v>
      </c>
      <c r="C142" t="s">
        <v>841</v>
      </c>
      <c r="D142" t="s">
        <v>91</v>
      </c>
      <c r="E142" s="1">
        <v>21948</v>
      </c>
      <c r="F142" s="2" t="s">
        <v>1332</v>
      </c>
      <c r="G142" s="2">
        <v>49.87</v>
      </c>
      <c r="H142" t="s">
        <v>187</v>
      </c>
      <c r="I142" s="3">
        <f t="shared" si="38"/>
        <v>38409</v>
      </c>
      <c r="J142" t="str">
        <f t="shared" si="39"/>
        <v>N/A</v>
      </c>
      <c r="K142" s="3">
        <f t="shared" si="40"/>
        <v>38409</v>
      </c>
      <c r="L142" s="3" t="str">
        <f t="shared" si="41"/>
        <v>N/A</v>
      </c>
      <c r="M142" s="3" t="str">
        <f t="shared" si="42"/>
        <v>N/A</v>
      </c>
      <c r="N142" s="3" t="str">
        <f t="shared" si="43"/>
        <v>N/A</v>
      </c>
      <c r="O142" s="3" t="str">
        <f t="shared" si="44"/>
        <v>N/A</v>
      </c>
      <c r="P142" s="3" t="str">
        <f t="shared" si="45"/>
        <v>N/A</v>
      </c>
      <c r="Q142" s="3" t="str">
        <f t="shared" si="46"/>
        <v>N/A</v>
      </c>
      <c r="R142" s="3" t="str">
        <f t="shared" si="47"/>
        <v>N/A</v>
      </c>
      <c r="S142" s="3" t="str">
        <f t="shared" si="48"/>
        <v>N/A</v>
      </c>
      <c r="T142" s="3" t="str">
        <f t="shared" si="49"/>
        <v>N/A</v>
      </c>
      <c r="U142" s="3" t="str">
        <f t="shared" si="50"/>
        <v>N/A</v>
      </c>
      <c r="V142" s="3" t="str">
        <f t="shared" si="51"/>
        <v>N/A</v>
      </c>
      <c r="W142" s="3" t="str">
        <f t="shared" si="52"/>
        <v>N/A</v>
      </c>
      <c r="X142" s="3" t="str">
        <f t="shared" si="53"/>
        <v>N/A</v>
      </c>
      <c r="Y142" s="3" t="str">
        <f t="shared" si="54"/>
        <v>N/A</v>
      </c>
      <c r="Z142" s="3" t="str">
        <f t="shared" si="55"/>
        <v>N/A</v>
      </c>
      <c r="AA142" s="3" t="str">
        <f t="shared" si="56"/>
        <v>N/A</v>
      </c>
    </row>
    <row r="143" spans="1:27" x14ac:dyDescent="0.35">
      <c r="A143" t="s">
        <v>180</v>
      </c>
      <c r="B143" t="s">
        <v>244</v>
      </c>
      <c r="C143" t="s">
        <v>1063</v>
      </c>
      <c r="D143" t="s">
        <v>91</v>
      </c>
      <c r="E143" s="1">
        <v>7467</v>
      </c>
      <c r="F143" s="2" t="s">
        <v>1333</v>
      </c>
      <c r="G143" s="2">
        <v>18.02</v>
      </c>
      <c r="H143" t="s">
        <v>1197</v>
      </c>
      <c r="I143" s="3">
        <f t="shared" si="38"/>
        <v>13067.25</v>
      </c>
      <c r="J143" t="str">
        <f t="shared" si="39"/>
        <v>N/A</v>
      </c>
      <c r="K143" s="3">
        <f t="shared" si="40"/>
        <v>13067.25</v>
      </c>
      <c r="L143" s="3" t="str">
        <f t="shared" si="41"/>
        <v>N/A</v>
      </c>
      <c r="M143" s="3" t="str">
        <f t="shared" si="42"/>
        <v>N/A</v>
      </c>
      <c r="N143" s="3" t="str">
        <f t="shared" si="43"/>
        <v>N/A</v>
      </c>
      <c r="O143" s="3" t="str">
        <f t="shared" si="44"/>
        <v>N/A</v>
      </c>
      <c r="P143" s="3" t="str">
        <f t="shared" si="45"/>
        <v>N/A</v>
      </c>
      <c r="Q143" s="3" t="str">
        <f t="shared" si="46"/>
        <v>N/A</v>
      </c>
      <c r="R143" s="3" t="str">
        <f t="shared" si="47"/>
        <v>N/A</v>
      </c>
      <c r="S143" s="3" t="str">
        <f t="shared" si="48"/>
        <v>N/A</v>
      </c>
      <c r="T143" s="3" t="str">
        <f t="shared" si="49"/>
        <v>N/A</v>
      </c>
      <c r="U143" s="3" t="str">
        <f t="shared" si="50"/>
        <v>N/A</v>
      </c>
      <c r="V143" s="3" t="str">
        <f t="shared" si="51"/>
        <v>N/A</v>
      </c>
      <c r="W143" s="3" t="str">
        <f t="shared" si="52"/>
        <v>N/A</v>
      </c>
      <c r="X143" s="3" t="str">
        <f t="shared" si="53"/>
        <v>N/A</v>
      </c>
      <c r="Y143" s="3" t="str">
        <f t="shared" si="54"/>
        <v>N/A</v>
      </c>
      <c r="Z143" s="3" t="str">
        <f t="shared" si="55"/>
        <v>N/A</v>
      </c>
      <c r="AA143" s="3" t="str">
        <f t="shared" si="56"/>
        <v>N/A</v>
      </c>
    </row>
    <row r="144" spans="1:27" x14ac:dyDescent="0.35">
      <c r="A144" t="s">
        <v>180</v>
      </c>
      <c r="B144" t="s">
        <v>196</v>
      </c>
      <c r="C144" t="s">
        <v>197</v>
      </c>
      <c r="D144" t="s">
        <v>91</v>
      </c>
      <c r="E144" s="1">
        <v>21693</v>
      </c>
      <c r="F144" s="2" t="s">
        <v>1334</v>
      </c>
      <c r="G144" s="2">
        <v>50.35</v>
      </c>
      <c r="H144" t="s">
        <v>187</v>
      </c>
      <c r="I144" s="3">
        <f t="shared" si="38"/>
        <v>37962.75</v>
      </c>
      <c r="J144" t="str">
        <f t="shared" si="39"/>
        <v>N/A</v>
      </c>
      <c r="K144" s="3">
        <f t="shared" si="40"/>
        <v>37962.75</v>
      </c>
      <c r="L144" s="3" t="str">
        <f t="shared" si="41"/>
        <v>N/A</v>
      </c>
      <c r="M144" s="3" t="str">
        <f t="shared" si="42"/>
        <v>N/A</v>
      </c>
      <c r="N144" s="3" t="str">
        <f t="shared" si="43"/>
        <v>N/A</v>
      </c>
      <c r="O144" s="3" t="str">
        <f t="shared" si="44"/>
        <v>N/A</v>
      </c>
      <c r="P144" s="3" t="str">
        <f t="shared" si="45"/>
        <v>N/A</v>
      </c>
      <c r="Q144" s="3" t="str">
        <f t="shared" si="46"/>
        <v>N/A</v>
      </c>
      <c r="R144" s="3" t="str">
        <f t="shared" si="47"/>
        <v>N/A</v>
      </c>
      <c r="S144" s="3" t="str">
        <f t="shared" si="48"/>
        <v>N/A</v>
      </c>
      <c r="T144" s="3" t="str">
        <f t="shared" si="49"/>
        <v>N/A</v>
      </c>
      <c r="U144" s="3" t="str">
        <f t="shared" si="50"/>
        <v>N/A</v>
      </c>
      <c r="V144" s="3" t="str">
        <f t="shared" si="51"/>
        <v>N/A</v>
      </c>
      <c r="W144" s="3" t="str">
        <f t="shared" si="52"/>
        <v>N/A</v>
      </c>
      <c r="X144" s="3" t="str">
        <f t="shared" si="53"/>
        <v>N/A</v>
      </c>
      <c r="Y144" s="3" t="str">
        <f t="shared" si="54"/>
        <v>N/A</v>
      </c>
      <c r="Z144" s="3" t="str">
        <f t="shared" si="55"/>
        <v>N/A</v>
      </c>
      <c r="AA144" s="3" t="str">
        <f t="shared" si="56"/>
        <v>N/A</v>
      </c>
    </row>
    <row r="145" spans="1:27" x14ac:dyDescent="0.35">
      <c r="A145" t="s">
        <v>180</v>
      </c>
      <c r="B145" t="s">
        <v>474</v>
      </c>
      <c r="C145" t="s">
        <v>475</v>
      </c>
      <c r="D145" t="s">
        <v>91</v>
      </c>
      <c r="E145" s="1">
        <v>21004</v>
      </c>
      <c r="F145" s="2" t="s">
        <v>1335</v>
      </c>
      <c r="G145" s="2">
        <v>53.48</v>
      </c>
      <c r="H145" t="s">
        <v>187</v>
      </c>
      <c r="I145" s="3">
        <f t="shared" si="38"/>
        <v>36757</v>
      </c>
      <c r="J145" t="str">
        <f t="shared" si="39"/>
        <v>N/A</v>
      </c>
      <c r="K145" s="3">
        <f t="shared" si="40"/>
        <v>36757</v>
      </c>
      <c r="L145" s="3" t="str">
        <f t="shared" si="41"/>
        <v>N/A</v>
      </c>
      <c r="M145" s="3" t="str">
        <f t="shared" si="42"/>
        <v>N/A</v>
      </c>
      <c r="N145" s="3" t="str">
        <f t="shared" si="43"/>
        <v>N/A</v>
      </c>
      <c r="O145" s="3" t="str">
        <f t="shared" si="44"/>
        <v>N/A</v>
      </c>
      <c r="P145" s="3" t="str">
        <f t="shared" si="45"/>
        <v>N/A</v>
      </c>
      <c r="Q145" s="3" t="str">
        <f t="shared" si="46"/>
        <v>N/A</v>
      </c>
      <c r="R145" s="3" t="str">
        <f t="shared" si="47"/>
        <v>N/A</v>
      </c>
      <c r="S145" s="3" t="str">
        <f t="shared" si="48"/>
        <v>N/A</v>
      </c>
      <c r="T145" s="3" t="str">
        <f t="shared" si="49"/>
        <v>N/A</v>
      </c>
      <c r="U145" s="3" t="str">
        <f t="shared" si="50"/>
        <v>N/A</v>
      </c>
      <c r="V145" s="3" t="str">
        <f t="shared" si="51"/>
        <v>N/A</v>
      </c>
      <c r="W145" s="3" t="str">
        <f t="shared" si="52"/>
        <v>N/A</v>
      </c>
      <c r="X145" s="3" t="str">
        <f t="shared" si="53"/>
        <v>N/A</v>
      </c>
      <c r="Y145" s="3" t="str">
        <f t="shared" si="54"/>
        <v>N/A</v>
      </c>
      <c r="Z145" s="3" t="str">
        <f t="shared" si="55"/>
        <v>N/A</v>
      </c>
      <c r="AA145" s="3" t="str">
        <f t="shared" si="56"/>
        <v>N/A</v>
      </c>
    </row>
    <row r="146" spans="1:27" x14ac:dyDescent="0.35">
      <c r="A146" t="s">
        <v>180</v>
      </c>
      <c r="B146" t="s">
        <v>360</v>
      </c>
      <c r="C146" t="s">
        <v>1041</v>
      </c>
      <c r="D146" t="s">
        <v>91</v>
      </c>
      <c r="E146" s="1">
        <v>18443</v>
      </c>
      <c r="F146" s="2" t="s">
        <v>1336</v>
      </c>
      <c r="G146" s="2">
        <v>50.2</v>
      </c>
      <c r="H146" t="s">
        <v>187</v>
      </c>
      <c r="I146" s="3">
        <f t="shared" si="38"/>
        <v>32275.25</v>
      </c>
      <c r="J146" t="str">
        <f t="shared" si="39"/>
        <v>N/A</v>
      </c>
      <c r="K146" s="3">
        <f t="shared" si="40"/>
        <v>32275.25</v>
      </c>
      <c r="L146" s="3" t="str">
        <f t="shared" si="41"/>
        <v>N/A</v>
      </c>
      <c r="M146" s="3" t="str">
        <f t="shared" si="42"/>
        <v>N/A</v>
      </c>
      <c r="N146" s="3" t="str">
        <f t="shared" si="43"/>
        <v>N/A</v>
      </c>
      <c r="O146" s="3" t="str">
        <f t="shared" si="44"/>
        <v>N/A</v>
      </c>
      <c r="P146" s="3" t="str">
        <f t="shared" si="45"/>
        <v>N/A</v>
      </c>
      <c r="Q146" s="3" t="str">
        <f t="shared" si="46"/>
        <v>N/A</v>
      </c>
      <c r="R146" s="3" t="str">
        <f t="shared" si="47"/>
        <v>N/A</v>
      </c>
      <c r="S146" s="3" t="str">
        <f t="shared" si="48"/>
        <v>N/A</v>
      </c>
      <c r="T146" s="3" t="str">
        <f t="shared" si="49"/>
        <v>N/A</v>
      </c>
      <c r="U146" s="3" t="str">
        <f t="shared" si="50"/>
        <v>N/A</v>
      </c>
      <c r="V146" s="3" t="str">
        <f t="shared" si="51"/>
        <v>N/A</v>
      </c>
      <c r="W146" s="3" t="str">
        <f t="shared" si="52"/>
        <v>N/A</v>
      </c>
      <c r="X146" s="3" t="str">
        <f t="shared" si="53"/>
        <v>N/A</v>
      </c>
      <c r="Y146" s="3" t="str">
        <f t="shared" si="54"/>
        <v>N/A</v>
      </c>
      <c r="Z146" s="3" t="str">
        <f t="shared" si="55"/>
        <v>N/A</v>
      </c>
      <c r="AA146" s="3" t="str">
        <f t="shared" si="56"/>
        <v>N/A</v>
      </c>
    </row>
    <row r="147" spans="1:27" x14ac:dyDescent="0.35">
      <c r="A147" t="s">
        <v>180</v>
      </c>
      <c r="B147" t="s">
        <v>371</v>
      </c>
      <c r="C147" t="s">
        <v>578</v>
      </c>
      <c r="D147" t="s">
        <v>91</v>
      </c>
      <c r="E147" s="1">
        <v>15360</v>
      </c>
      <c r="F147" s="2" t="s">
        <v>1337</v>
      </c>
      <c r="G147" s="2">
        <v>40.049999999999997</v>
      </c>
      <c r="H147" t="s">
        <v>187</v>
      </c>
      <c r="I147" s="3">
        <f t="shared" si="38"/>
        <v>26880</v>
      </c>
      <c r="J147" t="str">
        <f t="shared" si="39"/>
        <v>N/A</v>
      </c>
      <c r="K147" s="3">
        <f t="shared" si="40"/>
        <v>26880</v>
      </c>
      <c r="L147" s="3" t="str">
        <f t="shared" si="41"/>
        <v>N/A</v>
      </c>
      <c r="M147" s="3" t="str">
        <f t="shared" si="42"/>
        <v>N/A</v>
      </c>
      <c r="N147" s="3" t="str">
        <f t="shared" si="43"/>
        <v>N/A</v>
      </c>
      <c r="O147" s="3" t="str">
        <f t="shared" si="44"/>
        <v>N/A</v>
      </c>
      <c r="P147" s="3" t="str">
        <f t="shared" si="45"/>
        <v>N/A</v>
      </c>
      <c r="Q147" s="3" t="str">
        <f t="shared" si="46"/>
        <v>N/A</v>
      </c>
      <c r="R147" s="3" t="str">
        <f t="shared" si="47"/>
        <v>N/A</v>
      </c>
      <c r="S147" s="3" t="str">
        <f t="shared" si="48"/>
        <v>N/A</v>
      </c>
      <c r="T147" s="3" t="str">
        <f t="shared" si="49"/>
        <v>N/A</v>
      </c>
      <c r="U147" s="3" t="str">
        <f t="shared" si="50"/>
        <v>N/A</v>
      </c>
      <c r="V147" s="3" t="str">
        <f t="shared" si="51"/>
        <v>N/A</v>
      </c>
      <c r="W147" s="3" t="str">
        <f t="shared" si="52"/>
        <v>N/A</v>
      </c>
      <c r="X147" s="3" t="str">
        <f t="shared" si="53"/>
        <v>N/A</v>
      </c>
      <c r="Y147" s="3" t="str">
        <f t="shared" si="54"/>
        <v>N/A</v>
      </c>
      <c r="Z147" s="3" t="str">
        <f t="shared" si="55"/>
        <v>N/A</v>
      </c>
      <c r="AA147" s="3" t="str">
        <f t="shared" si="56"/>
        <v>N/A</v>
      </c>
    </row>
    <row r="148" spans="1:27" x14ac:dyDescent="0.35">
      <c r="A148" t="s">
        <v>180</v>
      </c>
      <c r="B148" t="s">
        <v>350</v>
      </c>
      <c r="C148" t="s">
        <v>758</v>
      </c>
      <c r="D148" t="s">
        <v>91</v>
      </c>
      <c r="E148" s="1">
        <v>12193</v>
      </c>
      <c r="F148" s="2" t="s">
        <v>1338</v>
      </c>
      <c r="G148" s="2">
        <v>31.46</v>
      </c>
      <c r="H148" t="s">
        <v>1197</v>
      </c>
      <c r="I148" s="3">
        <f t="shared" si="38"/>
        <v>21337.75</v>
      </c>
      <c r="J148" t="str">
        <f t="shared" si="39"/>
        <v>N/A</v>
      </c>
      <c r="K148" s="3">
        <f t="shared" si="40"/>
        <v>21337.75</v>
      </c>
      <c r="L148" s="3" t="str">
        <f t="shared" si="41"/>
        <v>N/A</v>
      </c>
      <c r="M148" s="3" t="str">
        <f t="shared" si="42"/>
        <v>N/A</v>
      </c>
      <c r="N148" s="3" t="str">
        <f t="shared" si="43"/>
        <v>N/A</v>
      </c>
      <c r="O148" s="3" t="str">
        <f t="shared" si="44"/>
        <v>N/A</v>
      </c>
      <c r="P148" s="3" t="str">
        <f t="shared" si="45"/>
        <v>N/A</v>
      </c>
      <c r="Q148" s="3" t="str">
        <f t="shared" si="46"/>
        <v>N/A</v>
      </c>
      <c r="R148" s="3" t="str">
        <f t="shared" si="47"/>
        <v>N/A</v>
      </c>
      <c r="S148" s="3" t="str">
        <f t="shared" si="48"/>
        <v>N/A</v>
      </c>
      <c r="T148" s="3" t="str">
        <f t="shared" si="49"/>
        <v>N/A</v>
      </c>
      <c r="U148" s="3" t="str">
        <f t="shared" si="50"/>
        <v>N/A</v>
      </c>
      <c r="V148" s="3" t="str">
        <f t="shared" si="51"/>
        <v>N/A</v>
      </c>
      <c r="W148" s="3" t="str">
        <f t="shared" si="52"/>
        <v>N/A</v>
      </c>
      <c r="X148" s="3" t="str">
        <f t="shared" si="53"/>
        <v>N/A</v>
      </c>
      <c r="Y148" s="3" t="str">
        <f t="shared" si="54"/>
        <v>N/A</v>
      </c>
      <c r="Z148" s="3" t="str">
        <f t="shared" si="55"/>
        <v>N/A</v>
      </c>
      <c r="AA148" s="3" t="str">
        <f t="shared" si="56"/>
        <v>N/A</v>
      </c>
    </row>
    <row r="149" spans="1:27" x14ac:dyDescent="0.35">
      <c r="A149" t="s">
        <v>180</v>
      </c>
      <c r="B149" t="s">
        <v>460</v>
      </c>
      <c r="C149" t="s">
        <v>787</v>
      </c>
      <c r="D149" t="s">
        <v>91</v>
      </c>
      <c r="E149" s="1">
        <v>22047</v>
      </c>
      <c r="F149" s="2" t="s">
        <v>1339</v>
      </c>
      <c r="G149" s="2">
        <v>68.28</v>
      </c>
      <c r="H149" t="s">
        <v>187</v>
      </c>
      <c r="I149" s="3">
        <f t="shared" si="38"/>
        <v>38582.25</v>
      </c>
      <c r="J149" t="str">
        <f t="shared" si="39"/>
        <v>N/A</v>
      </c>
      <c r="K149" s="3">
        <f t="shared" si="40"/>
        <v>38582.25</v>
      </c>
      <c r="L149" s="3" t="str">
        <f t="shared" si="41"/>
        <v>N/A</v>
      </c>
      <c r="M149" s="3" t="str">
        <f t="shared" si="42"/>
        <v>N/A</v>
      </c>
      <c r="N149" s="3" t="str">
        <f t="shared" si="43"/>
        <v>N/A</v>
      </c>
      <c r="O149" s="3" t="str">
        <f t="shared" si="44"/>
        <v>N/A</v>
      </c>
      <c r="P149" s="3" t="str">
        <f t="shared" si="45"/>
        <v>N/A</v>
      </c>
      <c r="Q149" s="3" t="str">
        <f t="shared" si="46"/>
        <v>N/A</v>
      </c>
      <c r="R149" s="3" t="str">
        <f t="shared" si="47"/>
        <v>N/A</v>
      </c>
      <c r="S149" s="3" t="str">
        <f t="shared" si="48"/>
        <v>N/A</v>
      </c>
      <c r="T149" s="3" t="str">
        <f t="shared" si="49"/>
        <v>N/A</v>
      </c>
      <c r="U149" s="3" t="str">
        <f t="shared" si="50"/>
        <v>N/A</v>
      </c>
      <c r="V149" s="3" t="str">
        <f t="shared" si="51"/>
        <v>N/A</v>
      </c>
      <c r="W149" s="3" t="str">
        <f t="shared" si="52"/>
        <v>N/A</v>
      </c>
      <c r="X149" s="3" t="str">
        <f t="shared" si="53"/>
        <v>N/A</v>
      </c>
      <c r="Y149" s="3" t="str">
        <f t="shared" si="54"/>
        <v>N/A</v>
      </c>
      <c r="Z149" s="3" t="str">
        <f t="shared" si="55"/>
        <v>N/A</v>
      </c>
      <c r="AA149" s="3" t="str">
        <f t="shared" si="56"/>
        <v>N/A</v>
      </c>
    </row>
    <row r="150" spans="1:27" x14ac:dyDescent="0.35">
      <c r="A150" t="s">
        <v>180</v>
      </c>
      <c r="B150" t="s">
        <v>202</v>
      </c>
      <c r="C150" t="s">
        <v>861</v>
      </c>
      <c r="D150" t="s">
        <v>91</v>
      </c>
      <c r="E150" s="1">
        <v>16701</v>
      </c>
      <c r="F150" s="2" t="s">
        <v>1340</v>
      </c>
      <c r="G150" s="2">
        <v>38.020000000000003</v>
      </c>
      <c r="H150" t="s">
        <v>1197</v>
      </c>
      <c r="I150" s="3">
        <f t="shared" si="38"/>
        <v>29226.75</v>
      </c>
      <c r="J150" t="str">
        <f t="shared" si="39"/>
        <v>N/A</v>
      </c>
      <c r="K150" s="3">
        <f t="shared" si="40"/>
        <v>29226.75</v>
      </c>
      <c r="L150" s="3" t="str">
        <f t="shared" si="41"/>
        <v>N/A</v>
      </c>
      <c r="M150" s="3" t="str">
        <f t="shared" si="42"/>
        <v>N/A</v>
      </c>
      <c r="N150" s="3" t="str">
        <f t="shared" si="43"/>
        <v>N/A</v>
      </c>
      <c r="O150" s="3" t="str">
        <f t="shared" si="44"/>
        <v>N/A</v>
      </c>
      <c r="P150" s="3" t="str">
        <f t="shared" si="45"/>
        <v>N/A</v>
      </c>
      <c r="Q150" s="3" t="str">
        <f t="shared" si="46"/>
        <v>N/A</v>
      </c>
      <c r="R150" s="3" t="str">
        <f t="shared" si="47"/>
        <v>N/A</v>
      </c>
      <c r="S150" s="3" t="str">
        <f t="shared" si="48"/>
        <v>N/A</v>
      </c>
      <c r="T150" s="3" t="str">
        <f t="shared" si="49"/>
        <v>N/A</v>
      </c>
      <c r="U150" s="3" t="str">
        <f t="shared" si="50"/>
        <v>N/A</v>
      </c>
      <c r="V150" s="3" t="str">
        <f t="shared" si="51"/>
        <v>N/A</v>
      </c>
      <c r="W150" s="3" t="str">
        <f t="shared" si="52"/>
        <v>N/A</v>
      </c>
      <c r="X150" s="3" t="str">
        <f t="shared" si="53"/>
        <v>N/A</v>
      </c>
      <c r="Y150" s="3" t="str">
        <f t="shared" si="54"/>
        <v>N/A</v>
      </c>
      <c r="Z150" s="3" t="str">
        <f t="shared" si="55"/>
        <v>N/A</v>
      </c>
      <c r="AA150" s="3" t="str">
        <f t="shared" si="56"/>
        <v>N/A</v>
      </c>
    </row>
    <row r="151" spans="1:27" x14ac:dyDescent="0.35">
      <c r="A151" t="s">
        <v>180</v>
      </c>
      <c r="B151" t="s">
        <v>567</v>
      </c>
      <c r="C151" t="s">
        <v>744</v>
      </c>
      <c r="D151" t="s">
        <v>91</v>
      </c>
      <c r="E151" s="1">
        <v>13597</v>
      </c>
      <c r="F151" s="2" t="s">
        <v>1341</v>
      </c>
      <c r="G151" s="2">
        <v>36.5</v>
      </c>
      <c r="H151" t="s">
        <v>1197</v>
      </c>
      <c r="I151" s="3">
        <f t="shared" si="38"/>
        <v>23794.75</v>
      </c>
      <c r="J151" t="str">
        <f t="shared" si="39"/>
        <v>N/A</v>
      </c>
      <c r="K151" s="3">
        <f t="shared" si="40"/>
        <v>23794.75</v>
      </c>
      <c r="L151" s="3" t="str">
        <f t="shared" si="41"/>
        <v>N/A</v>
      </c>
      <c r="M151" s="3" t="str">
        <f t="shared" si="42"/>
        <v>N/A</v>
      </c>
      <c r="N151" s="3" t="str">
        <f t="shared" si="43"/>
        <v>N/A</v>
      </c>
      <c r="O151" s="3" t="str">
        <f t="shared" si="44"/>
        <v>N/A</v>
      </c>
      <c r="P151" s="3" t="str">
        <f t="shared" si="45"/>
        <v>N/A</v>
      </c>
      <c r="Q151" s="3" t="str">
        <f t="shared" si="46"/>
        <v>N/A</v>
      </c>
      <c r="R151" s="3" t="str">
        <f t="shared" si="47"/>
        <v>N/A</v>
      </c>
      <c r="S151" s="3" t="str">
        <f t="shared" si="48"/>
        <v>N/A</v>
      </c>
      <c r="T151" s="3" t="str">
        <f t="shared" si="49"/>
        <v>N/A</v>
      </c>
      <c r="U151" s="3" t="str">
        <f t="shared" si="50"/>
        <v>N/A</v>
      </c>
      <c r="V151" s="3" t="str">
        <f t="shared" si="51"/>
        <v>N/A</v>
      </c>
      <c r="W151" s="3" t="str">
        <f t="shared" si="52"/>
        <v>N/A</v>
      </c>
      <c r="X151" s="3" t="str">
        <f t="shared" si="53"/>
        <v>N/A</v>
      </c>
      <c r="Y151" s="3" t="str">
        <f t="shared" si="54"/>
        <v>N/A</v>
      </c>
      <c r="Z151" s="3" t="str">
        <f t="shared" si="55"/>
        <v>N/A</v>
      </c>
      <c r="AA151" s="3" t="str">
        <f t="shared" si="56"/>
        <v>N/A</v>
      </c>
    </row>
    <row r="152" spans="1:27" x14ac:dyDescent="0.35">
      <c r="A152" t="s">
        <v>180</v>
      </c>
      <c r="B152" t="s">
        <v>204</v>
      </c>
      <c r="C152" t="s">
        <v>317</v>
      </c>
      <c r="D152" t="s">
        <v>91</v>
      </c>
      <c r="E152" s="1">
        <v>19716</v>
      </c>
      <c r="F152" s="2" t="s">
        <v>1342</v>
      </c>
      <c r="G152" s="2">
        <v>56.17</v>
      </c>
      <c r="H152" t="s">
        <v>187</v>
      </c>
      <c r="I152" s="3">
        <f t="shared" si="38"/>
        <v>34503</v>
      </c>
      <c r="J152" t="str">
        <f t="shared" si="39"/>
        <v>N/A</v>
      </c>
      <c r="K152" s="3">
        <f t="shared" si="40"/>
        <v>34503</v>
      </c>
      <c r="L152" s="3" t="str">
        <f t="shared" si="41"/>
        <v>N/A</v>
      </c>
      <c r="M152" s="3" t="str">
        <f t="shared" si="42"/>
        <v>N/A</v>
      </c>
      <c r="N152" s="3" t="str">
        <f t="shared" si="43"/>
        <v>N/A</v>
      </c>
      <c r="O152" s="3" t="str">
        <f t="shared" si="44"/>
        <v>N/A</v>
      </c>
      <c r="P152" s="3" t="str">
        <f t="shared" si="45"/>
        <v>N/A</v>
      </c>
      <c r="Q152" s="3" t="str">
        <f t="shared" si="46"/>
        <v>N/A</v>
      </c>
      <c r="R152" s="3" t="str">
        <f t="shared" si="47"/>
        <v>N/A</v>
      </c>
      <c r="S152" s="3" t="str">
        <f t="shared" si="48"/>
        <v>N/A</v>
      </c>
      <c r="T152" s="3" t="str">
        <f t="shared" si="49"/>
        <v>N/A</v>
      </c>
      <c r="U152" s="3" t="str">
        <f t="shared" si="50"/>
        <v>N/A</v>
      </c>
      <c r="V152" s="3" t="str">
        <f t="shared" si="51"/>
        <v>N/A</v>
      </c>
      <c r="W152" s="3" t="str">
        <f t="shared" si="52"/>
        <v>N/A</v>
      </c>
      <c r="X152" s="3" t="str">
        <f t="shared" si="53"/>
        <v>N/A</v>
      </c>
      <c r="Y152" s="3" t="str">
        <f t="shared" si="54"/>
        <v>N/A</v>
      </c>
      <c r="Z152" s="3" t="str">
        <f t="shared" si="55"/>
        <v>N/A</v>
      </c>
      <c r="AA152" s="3" t="str">
        <f t="shared" si="56"/>
        <v>N/A</v>
      </c>
    </row>
    <row r="153" spans="1:27" x14ac:dyDescent="0.35">
      <c r="A153" t="s">
        <v>180</v>
      </c>
      <c r="B153" t="s">
        <v>380</v>
      </c>
      <c r="C153" t="s">
        <v>995</v>
      </c>
      <c r="D153" t="s">
        <v>91</v>
      </c>
      <c r="E153" s="1">
        <v>18965</v>
      </c>
      <c r="F153" s="2" t="s">
        <v>1343</v>
      </c>
      <c r="G153" s="2">
        <v>49.14</v>
      </c>
      <c r="H153" t="s">
        <v>187</v>
      </c>
      <c r="I153" s="3">
        <f t="shared" si="38"/>
        <v>33188.75</v>
      </c>
      <c r="J153" t="str">
        <f t="shared" si="39"/>
        <v>N/A</v>
      </c>
      <c r="K153" s="3">
        <f t="shared" si="40"/>
        <v>33188.75</v>
      </c>
      <c r="L153" s="3" t="str">
        <f t="shared" si="41"/>
        <v>N/A</v>
      </c>
      <c r="M153" s="3" t="str">
        <f t="shared" si="42"/>
        <v>N/A</v>
      </c>
      <c r="N153" s="3" t="str">
        <f t="shared" si="43"/>
        <v>N/A</v>
      </c>
      <c r="O153" s="3" t="str">
        <f t="shared" si="44"/>
        <v>N/A</v>
      </c>
      <c r="P153" s="3" t="str">
        <f t="shared" si="45"/>
        <v>N/A</v>
      </c>
      <c r="Q153" s="3" t="str">
        <f t="shared" si="46"/>
        <v>N/A</v>
      </c>
      <c r="R153" s="3" t="str">
        <f t="shared" si="47"/>
        <v>N/A</v>
      </c>
      <c r="S153" s="3" t="str">
        <f t="shared" si="48"/>
        <v>N/A</v>
      </c>
      <c r="T153" s="3" t="str">
        <f t="shared" si="49"/>
        <v>N/A</v>
      </c>
      <c r="U153" s="3" t="str">
        <f t="shared" si="50"/>
        <v>N/A</v>
      </c>
      <c r="V153" s="3" t="str">
        <f t="shared" si="51"/>
        <v>N/A</v>
      </c>
      <c r="W153" s="3" t="str">
        <f t="shared" si="52"/>
        <v>N/A</v>
      </c>
      <c r="X153" s="3" t="str">
        <f t="shared" si="53"/>
        <v>N/A</v>
      </c>
      <c r="Y153" s="3" t="str">
        <f t="shared" si="54"/>
        <v>N/A</v>
      </c>
      <c r="Z153" s="3" t="str">
        <f t="shared" si="55"/>
        <v>N/A</v>
      </c>
      <c r="AA153" s="3" t="str">
        <f t="shared" si="56"/>
        <v>N/A</v>
      </c>
    </row>
    <row r="154" spans="1:27" x14ac:dyDescent="0.35">
      <c r="A154" t="s">
        <v>180</v>
      </c>
      <c r="B154" t="s">
        <v>263</v>
      </c>
      <c r="C154" t="s">
        <v>511</v>
      </c>
      <c r="D154" t="s">
        <v>91</v>
      </c>
      <c r="E154" s="1">
        <v>14924</v>
      </c>
      <c r="F154" s="2" t="s">
        <v>1304</v>
      </c>
      <c r="G154" s="2">
        <v>39.520000000000003</v>
      </c>
      <c r="H154" t="s">
        <v>187</v>
      </c>
      <c r="I154" s="3">
        <f t="shared" si="38"/>
        <v>26117</v>
      </c>
      <c r="J154" t="str">
        <f t="shared" si="39"/>
        <v>N/A</v>
      </c>
      <c r="K154" s="3">
        <f t="shared" si="40"/>
        <v>26117</v>
      </c>
      <c r="L154" s="3" t="str">
        <f t="shared" si="41"/>
        <v>N/A</v>
      </c>
      <c r="M154" s="3" t="str">
        <f t="shared" si="42"/>
        <v>N/A</v>
      </c>
      <c r="N154" s="3" t="str">
        <f t="shared" si="43"/>
        <v>N/A</v>
      </c>
      <c r="O154" s="3" t="str">
        <f t="shared" si="44"/>
        <v>N/A</v>
      </c>
      <c r="P154" s="3" t="str">
        <f t="shared" si="45"/>
        <v>N/A</v>
      </c>
      <c r="Q154" s="3" t="str">
        <f t="shared" si="46"/>
        <v>N/A</v>
      </c>
      <c r="R154" s="3" t="str">
        <f t="shared" si="47"/>
        <v>N/A</v>
      </c>
      <c r="S154" s="3" t="str">
        <f t="shared" si="48"/>
        <v>N/A</v>
      </c>
      <c r="T154" s="3" t="str">
        <f t="shared" si="49"/>
        <v>N/A</v>
      </c>
      <c r="U154" s="3" t="str">
        <f t="shared" si="50"/>
        <v>N/A</v>
      </c>
      <c r="V154" s="3" t="str">
        <f t="shared" si="51"/>
        <v>N/A</v>
      </c>
      <c r="W154" s="3" t="str">
        <f t="shared" si="52"/>
        <v>N/A</v>
      </c>
      <c r="X154" s="3" t="str">
        <f t="shared" si="53"/>
        <v>N/A</v>
      </c>
      <c r="Y154" s="3" t="str">
        <f t="shared" si="54"/>
        <v>N/A</v>
      </c>
      <c r="Z154" s="3" t="str">
        <f t="shared" si="55"/>
        <v>N/A</v>
      </c>
      <c r="AA154" s="3" t="str">
        <f t="shared" si="56"/>
        <v>N/A</v>
      </c>
    </row>
    <row r="155" spans="1:27" x14ac:dyDescent="0.35">
      <c r="A155" t="s">
        <v>180</v>
      </c>
      <c r="B155" t="s">
        <v>254</v>
      </c>
      <c r="C155" t="s">
        <v>682</v>
      </c>
      <c r="D155" t="s">
        <v>91</v>
      </c>
      <c r="E155" s="1">
        <v>21844</v>
      </c>
      <c r="F155" s="2" t="s">
        <v>1344</v>
      </c>
      <c r="G155" s="2">
        <v>52.74</v>
      </c>
      <c r="H155" t="s">
        <v>187</v>
      </c>
      <c r="I155" s="3">
        <f t="shared" si="38"/>
        <v>38227</v>
      </c>
      <c r="J155" t="str">
        <f t="shared" si="39"/>
        <v>N/A</v>
      </c>
      <c r="K155" s="3">
        <f t="shared" si="40"/>
        <v>38227</v>
      </c>
      <c r="L155" s="3" t="str">
        <f t="shared" si="41"/>
        <v>N/A</v>
      </c>
      <c r="M155" s="3" t="str">
        <f t="shared" si="42"/>
        <v>N/A</v>
      </c>
      <c r="N155" s="3" t="str">
        <f t="shared" si="43"/>
        <v>N/A</v>
      </c>
      <c r="O155" s="3" t="str">
        <f t="shared" si="44"/>
        <v>N/A</v>
      </c>
      <c r="P155" s="3" t="str">
        <f t="shared" si="45"/>
        <v>N/A</v>
      </c>
      <c r="Q155" s="3" t="str">
        <f t="shared" si="46"/>
        <v>N/A</v>
      </c>
      <c r="R155" s="3" t="str">
        <f t="shared" si="47"/>
        <v>N/A</v>
      </c>
      <c r="S155" s="3" t="str">
        <f t="shared" si="48"/>
        <v>N/A</v>
      </c>
      <c r="T155" s="3" t="str">
        <f t="shared" si="49"/>
        <v>N/A</v>
      </c>
      <c r="U155" s="3" t="str">
        <f t="shared" si="50"/>
        <v>N/A</v>
      </c>
      <c r="V155" s="3" t="str">
        <f t="shared" si="51"/>
        <v>N/A</v>
      </c>
      <c r="W155" s="3" t="str">
        <f t="shared" si="52"/>
        <v>N/A</v>
      </c>
      <c r="X155" s="3" t="str">
        <f t="shared" si="53"/>
        <v>N/A</v>
      </c>
      <c r="Y155" s="3" t="str">
        <f t="shared" si="54"/>
        <v>N/A</v>
      </c>
      <c r="Z155" s="3" t="str">
        <f t="shared" si="55"/>
        <v>N/A</v>
      </c>
      <c r="AA155" s="3" t="str">
        <f t="shared" si="56"/>
        <v>N/A</v>
      </c>
    </row>
    <row r="156" spans="1:27" x14ac:dyDescent="0.35">
      <c r="A156" t="s">
        <v>180</v>
      </c>
      <c r="B156" t="s">
        <v>259</v>
      </c>
      <c r="C156" t="s">
        <v>554</v>
      </c>
      <c r="D156" t="s">
        <v>91</v>
      </c>
      <c r="E156" s="1">
        <v>13054</v>
      </c>
      <c r="F156" s="2" t="s">
        <v>1345</v>
      </c>
      <c r="G156" s="2">
        <v>34.24</v>
      </c>
      <c r="H156" t="s">
        <v>1197</v>
      </c>
      <c r="I156" s="3">
        <f t="shared" si="38"/>
        <v>22844.5</v>
      </c>
      <c r="J156" t="str">
        <f t="shared" si="39"/>
        <v>N/A</v>
      </c>
      <c r="K156" s="3">
        <f t="shared" si="40"/>
        <v>22844.5</v>
      </c>
      <c r="L156" s="3" t="str">
        <f t="shared" si="41"/>
        <v>N/A</v>
      </c>
      <c r="M156" s="3" t="str">
        <f t="shared" si="42"/>
        <v>N/A</v>
      </c>
      <c r="N156" s="3" t="str">
        <f t="shared" si="43"/>
        <v>N/A</v>
      </c>
      <c r="O156" s="3" t="str">
        <f t="shared" si="44"/>
        <v>N/A</v>
      </c>
      <c r="P156" s="3" t="str">
        <f t="shared" si="45"/>
        <v>N/A</v>
      </c>
      <c r="Q156" s="3" t="str">
        <f t="shared" si="46"/>
        <v>N/A</v>
      </c>
      <c r="R156" s="3" t="str">
        <f t="shared" si="47"/>
        <v>N/A</v>
      </c>
      <c r="S156" s="3" t="str">
        <f t="shared" si="48"/>
        <v>N/A</v>
      </c>
      <c r="T156" s="3" t="str">
        <f t="shared" si="49"/>
        <v>N/A</v>
      </c>
      <c r="U156" s="3" t="str">
        <f t="shared" si="50"/>
        <v>N/A</v>
      </c>
      <c r="V156" s="3" t="str">
        <f t="shared" si="51"/>
        <v>N/A</v>
      </c>
      <c r="W156" s="3" t="str">
        <f t="shared" si="52"/>
        <v>N/A</v>
      </c>
      <c r="X156" s="3" t="str">
        <f t="shared" si="53"/>
        <v>N/A</v>
      </c>
      <c r="Y156" s="3" t="str">
        <f t="shared" si="54"/>
        <v>N/A</v>
      </c>
      <c r="Z156" s="3" t="str">
        <f t="shared" si="55"/>
        <v>N/A</v>
      </c>
      <c r="AA156" s="3" t="str">
        <f t="shared" si="56"/>
        <v>N/A</v>
      </c>
    </row>
    <row r="157" spans="1:27" x14ac:dyDescent="0.35">
      <c r="A157" t="s">
        <v>180</v>
      </c>
      <c r="B157" t="s">
        <v>280</v>
      </c>
      <c r="C157" t="s">
        <v>1064</v>
      </c>
      <c r="D157" t="s">
        <v>91</v>
      </c>
      <c r="E157" s="1">
        <v>20421</v>
      </c>
      <c r="F157" s="2" t="s">
        <v>1346</v>
      </c>
      <c r="G157" s="2">
        <v>55.55</v>
      </c>
      <c r="H157" t="s">
        <v>187</v>
      </c>
      <c r="I157" s="3">
        <f t="shared" si="38"/>
        <v>35736.75</v>
      </c>
      <c r="J157" t="str">
        <f t="shared" si="39"/>
        <v>N/A</v>
      </c>
      <c r="K157" s="3">
        <f t="shared" si="40"/>
        <v>35736.75</v>
      </c>
      <c r="L157" s="3" t="str">
        <f t="shared" si="41"/>
        <v>N/A</v>
      </c>
      <c r="M157" s="3" t="str">
        <f t="shared" si="42"/>
        <v>N/A</v>
      </c>
      <c r="N157" s="3" t="str">
        <f t="shared" si="43"/>
        <v>N/A</v>
      </c>
      <c r="O157" s="3" t="str">
        <f t="shared" si="44"/>
        <v>N/A</v>
      </c>
      <c r="P157" s="3" t="str">
        <f t="shared" si="45"/>
        <v>N/A</v>
      </c>
      <c r="Q157" s="3" t="str">
        <f t="shared" si="46"/>
        <v>N/A</v>
      </c>
      <c r="R157" s="3" t="str">
        <f t="shared" si="47"/>
        <v>N/A</v>
      </c>
      <c r="S157" s="3" t="str">
        <f t="shared" si="48"/>
        <v>N/A</v>
      </c>
      <c r="T157" s="3" t="str">
        <f t="shared" si="49"/>
        <v>N/A</v>
      </c>
      <c r="U157" s="3" t="str">
        <f t="shared" si="50"/>
        <v>N/A</v>
      </c>
      <c r="V157" s="3" t="str">
        <f t="shared" si="51"/>
        <v>N/A</v>
      </c>
      <c r="W157" s="3" t="str">
        <f t="shared" si="52"/>
        <v>N/A</v>
      </c>
      <c r="X157" s="3" t="str">
        <f t="shared" si="53"/>
        <v>N/A</v>
      </c>
      <c r="Y157" s="3" t="str">
        <f t="shared" si="54"/>
        <v>N/A</v>
      </c>
      <c r="Z157" s="3" t="str">
        <f t="shared" si="55"/>
        <v>N/A</v>
      </c>
      <c r="AA157" s="3" t="str">
        <f t="shared" si="56"/>
        <v>N/A</v>
      </c>
    </row>
    <row r="158" spans="1:27" x14ac:dyDescent="0.35">
      <c r="A158" t="s">
        <v>180</v>
      </c>
      <c r="B158" t="s">
        <v>508</v>
      </c>
      <c r="C158" t="s">
        <v>945</v>
      </c>
      <c r="D158" t="s">
        <v>91</v>
      </c>
      <c r="E158" s="1">
        <v>25725</v>
      </c>
      <c r="F158" s="2" t="s">
        <v>1347</v>
      </c>
      <c r="G158" s="2">
        <v>50.29</v>
      </c>
      <c r="H158" t="s">
        <v>187</v>
      </c>
      <c r="I158" s="3">
        <f t="shared" si="38"/>
        <v>45018.75</v>
      </c>
      <c r="J158" t="str">
        <f t="shared" si="39"/>
        <v>N/A</v>
      </c>
      <c r="K158" s="3">
        <f t="shared" si="40"/>
        <v>45018.75</v>
      </c>
      <c r="L158" s="3" t="str">
        <f t="shared" si="41"/>
        <v>N/A</v>
      </c>
      <c r="M158" s="3" t="str">
        <f t="shared" si="42"/>
        <v>N/A</v>
      </c>
      <c r="N158" s="3" t="str">
        <f t="shared" si="43"/>
        <v>N/A</v>
      </c>
      <c r="O158" s="3" t="str">
        <f t="shared" si="44"/>
        <v>N/A</v>
      </c>
      <c r="P158" s="3" t="str">
        <f t="shared" si="45"/>
        <v>N/A</v>
      </c>
      <c r="Q158" s="3" t="str">
        <f t="shared" si="46"/>
        <v>N/A</v>
      </c>
      <c r="R158" s="3" t="str">
        <f t="shared" si="47"/>
        <v>N/A</v>
      </c>
      <c r="S158" s="3" t="str">
        <f t="shared" si="48"/>
        <v>N/A</v>
      </c>
      <c r="T158" s="3" t="str">
        <f t="shared" si="49"/>
        <v>N/A</v>
      </c>
      <c r="U158" s="3" t="str">
        <f t="shared" si="50"/>
        <v>N/A</v>
      </c>
      <c r="V158" s="3" t="str">
        <f t="shared" si="51"/>
        <v>N/A</v>
      </c>
      <c r="W158" s="3" t="str">
        <f t="shared" si="52"/>
        <v>N/A</v>
      </c>
      <c r="X158" s="3" t="str">
        <f t="shared" si="53"/>
        <v>N/A</v>
      </c>
      <c r="Y158" s="3" t="str">
        <f t="shared" si="54"/>
        <v>N/A</v>
      </c>
      <c r="Z158" s="3" t="str">
        <f t="shared" si="55"/>
        <v>N/A</v>
      </c>
      <c r="AA158" s="3" t="str">
        <f t="shared" si="56"/>
        <v>N/A</v>
      </c>
    </row>
    <row r="159" spans="1:27" x14ac:dyDescent="0.35">
      <c r="A159" t="s">
        <v>180</v>
      </c>
      <c r="B159" t="s">
        <v>394</v>
      </c>
      <c r="C159" t="s">
        <v>418</v>
      </c>
      <c r="D159" t="s">
        <v>91</v>
      </c>
      <c r="E159" s="1">
        <v>14307</v>
      </c>
      <c r="F159" s="2" t="s">
        <v>1348</v>
      </c>
      <c r="G159" s="2">
        <v>37.9</v>
      </c>
      <c r="H159" t="s">
        <v>1197</v>
      </c>
      <c r="I159" s="3">
        <f t="shared" si="38"/>
        <v>25037.25</v>
      </c>
      <c r="J159" t="str">
        <f t="shared" si="39"/>
        <v>N/A</v>
      </c>
      <c r="K159" s="3">
        <f t="shared" si="40"/>
        <v>25037.25</v>
      </c>
      <c r="L159" s="3" t="str">
        <f t="shared" si="41"/>
        <v>N/A</v>
      </c>
      <c r="M159" s="3" t="str">
        <f t="shared" si="42"/>
        <v>N/A</v>
      </c>
      <c r="N159" s="3" t="str">
        <f t="shared" si="43"/>
        <v>N/A</v>
      </c>
      <c r="O159" s="3" t="str">
        <f t="shared" si="44"/>
        <v>N/A</v>
      </c>
      <c r="P159" s="3" t="str">
        <f t="shared" si="45"/>
        <v>N/A</v>
      </c>
      <c r="Q159" s="3" t="str">
        <f t="shared" si="46"/>
        <v>N/A</v>
      </c>
      <c r="R159" s="3" t="str">
        <f t="shared" si="47"/>
        <v>N/A</v>
      </c>
      <c r="S159" s="3" t="str">
        <f t="shared" si="48"/>
        <v>N/A</v>
      </c>
      <c r="T159" s="3" t="str">
        <f t="shared" si="49"/>
        <v>N/A</v>
      </c>
      <c r="U159" s="3" t="str">
        <f t="shared" si="50"/>
        <v>N/A</v>
      </c>
      <c r="V159" s="3" t="str">
        <f t="shared" si="51"/>
        <v>N/A</v>
      </c>
      <c r="W159" s="3" t="str">
        <f t="shared" si="52"/>
        <v>N/A</v>
      </c>
      <c r="X159" s="3" t="str">
        <f t="shared" si="53"/>
        <v>N/A</v>
      </c>
      <c r="Y159" s="3" t="str">
        <f t="shared" si="54"/>
        <v>N/A</v>
      </c>
      <c r="Z159" s="3" t="str">
        <f t="shared" si="55"/>
        <v>N/A</v>
      </c>
      <c r="AA159" s="3" t="str">
        <f t="shared" si="56"/>
        <v>N/A</v>
      </c>
    </row>
    <row r="160" spans="1:27" x14ac:dyDescent="0.35">
      <c r="A160" t="s">
        <v>180</v>
      </c>
      <c r="B160" t="s">
        <v>190</v>
      </c>
      <c r="C160" t="s">
        <v>1137</v>
      </c>
      <c r="D160" t="s">
        <v>91</v>
      </c>
      <c r="E160" s="1">
        <v>21823</v>
      </c>
      <c r="F160" s="2" t="s">
        <v>1349</v>
      </c>
      <c r="G160" s="2">
        <v>66</v>
      </c>
      <c r="H160" t="s">
        <v>187</v>
      </c>
      <c r="I160" s="3">
        <f t="shared" si="38"/>
        <v>38190.25</v>
      </c>
      <c r="J160" t="str">
        <f t="shared" si="39"/>
        <v>N/A</v>
      </c>
      <c r="K160" s="3">
        <f t="shared" si="40"/>
        <v>38190.25</v>
      </c>
      <c r="L160" s="3" t="str">
        <f t="shared" si="41"/>
        <v>N/A</v>
      </c>
      <c r="M160" s="3" t="str">
        <f t="shared" si="42"/>
        <v>N/A</v>
      </c>
      <c r="N160" s="3" t="str">
        <f t="shared" si="43"/>
        <v>N/A</v>
      </c>
      <c r="O160" s="3" t="str">
        <f t="shared" si="44"/>
        <v>N/A</v>
      </c>
      <c r="P160" s="3" t="str">
        <f t="shared" si="45"/>
        <v>N/A</v>
      </c>
      <c r="Q160" s="3" t="str">
        <f t="shared" si="46"/>
        <v>N/A</v>
      </c>
      <c r="R160" s="3" t="str">
        <f t="shared" si="47"/>
        <v>N/A</v>
      </c>
      <c r="S160" s="3" t="str">
        <f t="shared" si="48"/>
        <v>N/A</v>
      </c>
      <c r="T160" s="3" t="str">
        <f t="shared" si="49"/>
        <v>N/A</v>
      </c>
      <c r="U160" s="3" t="str">
        <f t="shared" si="50"/>
        <v>N/A</v>
      </c>
      <c r="V160" s="3" t="str">
        <f t="shared" si="51"/>
        <v>N/A</v>
      </c>
      <c r="W160" s="3" t="str">
        <f t="shared" si="52"/>
        <v>N/A</v>
      </c>
      <c r="X160" s="3" t="str">
        <f t="shared" si="53"/>
        <v>N/A</v>
      </c>
      <c r="Y160" s="3" t="str">
        <f t="shared" si="54"/>
        <v>N/A</v>
      </c>
      <c r="Z160" s="3" t="str">
        <f t="shared" si="55"/>
        <v>N/A</v>
      </c>
      <c r="AA160" s="3" t="str">
        <f t="shared" si="56"/>
        <v>N/A</v>
      </c>
    </row>
    <row r="161" spans="1:27" x14ac:dyDescent="0.35">
      <c r="A161" t="s">
        <v>180</v>
      </c>
      <c r="B161" t="s">
        <v>311</v>
      </c>
      <c r="C161" t="s">
        <v>312</v>
      </c>
      <c r="D161" t="s">
        <v>91</v>
      </c>
      <c r="E161" s="1">
        <v>13850</v>
      </c>
      <c r="F161" s="2" t="s">
        <v>1350</v>
      </c>
      <c r="G161" s="2">
        <v>35.770000000000003</v>
      </c>
      <c r="H161" t="s">
        <v>1197</v>
      </c>
      <c r="I161" s="3">
        <f t="shared" si="38"/>
        <v>24237.5</v>
      </c>
      <c r="J161" t="str">
        <f t="shared" si="39"/>
        <v>N/A</v>
      </c>
      <c r="K161" s="3">
        <f t="shared" si="40"/>
        <v>24237.5</v>
      </c>
      <c r="L161" s="3" t="str">
        <f t="shared" si="41"/>
        <v>N/A</v>
      </c>
      <c r="M161" s="3" t="str">
        <f t="shared" si="42"/>
        <v>N/A</v>
      </c>
      <c r="N161" s="3" t="str">
        <f t="shared" si="43"/>
        <v>N/A</v>
      </c>
      <c r="O161" s="3" t="str">
        <f t="shared" si="44"/>
        <v>N/A</v>
      </c>
      <c r="P161" s="3" t="str">
        <f t="shared" si="45"/>
        <v>N/A</v>
      </c>
      <c r="Q161" s="3" t="str">
        <f t="shared" si="46"/>
        <v>N/A</v>
      </c>
      <c r="R161" s="3" t="str">
        <f t="shared" si="47"/>
        <v>N/A</v>
      </c>
      <c r="S161" s="3" t="str">
        <f t="shared" si="48"/>
        <v>N/A</v>
      </c>
      <c r="T161" s="3" t="str">
        <f t="shared" si="49"/>
        <v>N/A</v>
      </c>
      <c r="U161" s="3" t="str">
        <f t="shared" si="50"/>
        <v>N/A</v>
      </c>
      <c r="V161" s="3" t="str">
        <f t="shared" si="51"/>
        <v>N/A</v>
      </c>
      <c r="W161" s="3" t="str">
        <f t="shared" si="52"/>
        <v>N/A</v>
      </c>
      <c r="X161" s="3" t="str">
        <f t="shared" si="53"/>
        <v>N/A</v>
      </c>
      <c r="Y161" s="3" t="str">
        <f t="shared" si="54"/>
        <v>N/A</v>
      </c>
      <c r="Z161" s="3" t="str">
        <f t="shared" si="55"/>
        <v>N/A</v>
      </c>
      <c r="AA161" s="3" t="str">
        <f t="shared" si="56"/>
        <v>N/A</v>
      </c>
    </row>
    <row r="162" spans="1:27" x14ac:dyDescent="0.35">
      <c r="A162" t="s">
        <v>180</v>
      </c>
      <c r="B162" t="s">
        <v>550</v>
      </c>
      <c r="C162" t="s">
        <v>1118</v>
      </c>
      <c r="D162" t="s">
        <v>91</v>
      </c>
      <c r="E162" s="1">
        <v>19831</v>
      </c>
      <c r="F162" s="2" t="s">
        <v>1351</v>
      </c>
      <c r="G162" s="2">
        <v>49.22</v>
      </c>
      <c r="H162" t="s">
        <v>187</v>
      </c>
      <c r="I162" s="3">
        <f t="shared" si="38"/>
        <v>34704.25</v>
      </c>
      <c r="J162" t="str">
        <f t="shared" si="39"/>
        <v>N/A</v>
      </c>
      <c r="K162" s="3">
        <f t="shared" si="40"/>
        <v>34704.25</v>
      </c>
      <c r="L162" s="3" t="str">
        <f t="shared" si="41"/>
        <v>N/A</v>
      </c>
      <c r="M162" s="3" t="str">
        <f t="shared" si="42"/>
        <v>N/A</v>
      </c>
      <c r="N162" s="3" t="str">
        <f t="shared" si="43"/>
        <v>N/A</v>
      </c>
      <c r="O162" s="3" t="str">
        <f t="shared" si="44"/>
        <v>N/A</v>
      </c>
      <c r="P162" s="3" t="str">
        <f t="shared" si="45"/>
        <v>N/A</v>
      </c>
      <c r="Q162" s="3" t="str">
        <f t="shared" si="46"/>
        <v>N/A</v>
      </c>
      <c r="R162" s="3" t="str">
        <f t="shared" si="47"/>
        <v>N/A</v>
      </c>
      <c r="S162" s="3" t="str">
        <f t="shared" si="48"/>
        <v>N/A</v>
      </c>
      <c r="T162" s="3" t="str">
        <f t="shared" si="49"/>
        <v>N/A</v>
      </c>
      <c r="U162" s="3" t="str">
        <f t="shared" si="50"/>
        <v>N/A</v>
      </c>
      <c r="V162" s="3" t="str">
        <f t="shared" si="51"/>
        <v>N/A</v>
      </c>
      <c r="W162" s="3" t="str">
        <f t="shared" si="52"/>
        <v>N/A</v>
      </c>
      <c r="X162" s="3" t="str">
        <f t="shared" si="53"/>
        <v>N/A</v>
      </c>
      <c r="Y162" s="3" t="str">
        <f t="shared" si="54"/>
        <v>N/A</v>
      </c>
      <c r="Z162" s="3" t="str">
        <f t="shared" si="55"/>
        <v>N/A</v>
      </c>
      <c r="AA162" s="3" t="str">
        <f t="shared" si="56"/>
        <v>N/A</v>
      </c>
    </row>
    <row r="163" spans="1:27" x14ac:dyDescent="0.35">
      <c r="A163" t="s">
        <v>180</v>
      </c>
      <c r="B163" t="s">
        <v>235</v>
      </c>
      <c r="C163" t="s">
        <v>889</v>
      </c>
      <c r="D163" t="s">
        <v>91</v>
      </c>
      <c r="E163" s="1">
        <v>19173</v>
      </c>
      <c r="F163" s="2" t="s">
        <v>1352</v>
      </c>
      <c r="G163" s="2">
        <v>46.23</v>
      </c>
      <c r="H163" t="s">
        <v>187</v>
      </c>
      <c r="I163" s="3">
        <f t="shared" si="38"/>
        <v>33552.75</v>
      </c>
      <c r="J163" t="str">
        <f t="shared" si="39"/>
        <v>N/A</v>
      </c>
      <c r="K163" s="3">
        <f t="shared" si="40"/>
        <v>33552.75</v>
      </c>
      <c r="L163" s="3" t="str">
        <f t="shared" si="41"/>
        <v>N/A</v>
      </c>
      <c r="M163" s="3" t="str">
        <f t="shared" si="42"/>
        <v>N/A</v>
      </c>
      <c r="N163" s="3" t="str">
        <f t="shared" si="43"/>
        <v>N/A</v>
      </c>
      <c r="O163" s="3" t="str">
        <f t="shared" si="44"/>
        <v>N/A</v>
      </c>
      <c r="P163" s="3" t="str">
        <f t="shared" si="45"/>
        <v>N/A</v>
      </c>
      <c r="Q163" s="3" t="str">
        <f t="shared" si="46"/>
        <v>N/A</v>
      </c>
      <c r="R163" s="3" t="str">
        <f t="shared" si="47"/>
        <v>N/A</v>
      </c>
      <c r="S163" s="3" t="str">
        <f t="shared" si="48"/>
        <v>N/A</v>
      </c>
      <c r="T163" s="3" t="str">
        <f t="shared" si="49"/>
        <v>N/A</v>
      </c>
      <c r="U163" s="3" t="str">
        <f t="shared" si="50"/>
        <v>N/A</v>
      </c>
      <c r="V163" s="3" t="str">
        <f t="shared" si="51"/>
        <v>N/A</v>
      </c>
      <c r="W163" s="3" t="str">
        <f t="shared" si="52"/>
        <v>N/A</v>
      </c>
      <c r="X163" s="3" t="str">
        <f t="shared" si="53"/>
        <v>N/A</v>
      </c>
      <c r="Y163" s="3" t="str">
        <f t="shared" si="54"/>
        <v>N/A</v>
      </c>
      <c r="Z163" s="3" t="str">
        <f t="shared" si="55"/>
        <v>N/A</v>
      </c>
      <c r="AA163" s="3" t="str">
        <f t="shared" si="56"/>
        <v>N/A</v>
      </c>
    </row>
    <row r="164" spans="1:27" x14ac:dyDescent="0.35">
      <c r="A164" t="s">
        <v>180</v>
      </c>
      <c r="B164" t="s">
        <v>352</v>
      </c>
      <c r="C164" t="s">
        <v>439</v>
      </c>
      <c r="D164" t="s">
        <v>91</v>
      </c>
      <c r="E164" s="1">
        <v>12003</v>
      </c>
      <c r="F164" s="2" t="s">
        <v>1353</v>
      </c>
      <c r="G164" s="2">
        <v>28.59</v>
      </c>
      <c r="H164" t="s">
        <v>1197</v>
      </c>
      <c r="I164" s="3">
        <f t="shared" si="38"/>
        <v>21005.25</v>
      </c>
      <c r="J164" t="str">
        <f t="shared" si="39"/>
        <v>N/A</v>
      </c>
      <c r="K164" s="3">
        <f t="shared" si="40"/>
        <v>21005.25</v>
      </c>
      <c r="L164" s="3" t="str">
        <f t="shared" si="41"/>
        <v>N/A</v>
      </c>
      <c r="M164" s="3" t="str">
        <f t="shared" si="42"/>
        <v>N/A</v>
      </c>
      <c r="N164" s="3" t="str">
        <f t="shared" si="43"/>
        <v>N/A</v>
      </c>
      <c r="O164" s="3" t="str">
        <f t="shared" si="44"/>
        <v>N/A</v>
      </c>
      <c r="P164" s="3" t="str">
        <f t="shared" si="45"/>
        <v>N/A</v>
      </c>
      <c r="Q164" s="3" t="str">
        <f t="shared" si="46"/>
        <v>N/A</v>
      </c>
      <c r="R164" s="3" t="str">
        <f t="shared" si="47"/>
        <v>N/A</v>
      </c>
      <c r="S164" s="3" t="str">
        <f t="shared" si="48"/>
        <v>N/A</v>
      </c>
      <c r="T164" s="3" t="str">
        <f t="shared" si="49"/>
        <v>N/A</v>
      </c>
      <c r="U164" s="3" t="str">
        <f t="shared" si="50"/>
        <v>N/A</v>
      </c>
      <c r="V164" s="3" t="str">
        <f t="shared" si="51"/>
        <v>N/A</v>
      </c>
      <c r="W164" s="3" t="str">
        <f t="shared" si="52"/>
        <v>N/A</v>
      </c>
      <c r="X164" s="3" t="str">
        <f t="shared" si="53"/>
        <v>N/A</v>
      </c>
      <c r="Y164" s="3" t="str">
        <f t="shared" si="54"/>
        <v>N/A</v>
      </c>
      <c r="Z164" s="3" t="str">
        <f t="shared" si="55"/>
        <v>N/A</v>
      </c>
      <c r="AA164" s="3" t="str">
        <f t="shared" si="56"/>
        <v>N/A</v>
      </c>
    </row>
    <row r="165" spans="1:27" x14ac:dyDescent="0.35">
      <c r="A165" t="s">
        <v>180</v>
      </c>
      <c r="B165" t="s">
        <v>483</v>
      </c>
      <c r="C165" t="s">
        <v>954</v>
      </c>
      <c r="D165" t="s">
        <v>91</v>
      </c>
      <c r="E165" s="1">
        <v>15166</v>
      </c>
      <c r="F165" s="2" t="s">
        <v>1354</v>
      </c>
      <c r="G165" s="2">
        <v>40.42</v>
      </c>
      <c r="H165" t="s">
        <v>1197</v>
      </c>
      <c r="I165" s="3">
        <f t="shared" si="38"/>
        <v>26540.5</v>
      </c>
      <c r="J165" t="str">
        <f t="shared" si="39"/>
        <v>N/A</v>
      </c>
      <c r="K165" s="3">
        <f t="shared" si="40"/>
        <v>26540.5</v>
      </c>
      <c r="L165" s="3" t="str">
        <f t="shared" si="41"/>
        <v>N/A</v>
      </c>
      <c r="M165" s="3" t="str">
        <f t="shared" si="42"/>
        <v>N/A</v>
      </c>
      <c r="N165" s="3" t="str">
        <f t="shared" si="43"/>
        <v>N/A</v>
      </c>
      <c r="O165" s="3" t="str">
        <f t="shared" si="44"/>
        <v>N/A</v>
      </c>
      <c r="P165" s="3" t="str">
        <f t="shared" si="45"/>
        <v>N/A</v>
      </c>
      <c r="Q165" s="3" t="str">
        <f t="shared" si="46"/>
        <v>N/A</v>
      </c>
      <c r="R165" s="3" t="str">
        <f t="shared" si="47"/>
        <v>N/A</v>
      </c>
      <c r="S165" s="3" t="str">
        <f t="shared" si="48"/>
        <v>N/A</v>
      </c>
      <c r="T165" s="3" t="str">
        <f t="shared" si="49"/>
        <v>N/A</v>
      </c>
      <c r="U165" s="3" t="str">
        <f t="shared" si="50"/>
        <v>N/A</v>
      </c>
      <c r="V165" s="3" t="str">
        <f t="shared" si="51"/>
        <v>N/A</v>
      </c>
      <c r="W165" s="3" t="str">
        <f t="shared" si="52"/>
        <v>N/A</v>
      </c>
      <c r="X165" s="3" t="str">
        <f t="shared" si="53"/>
        <v>N/A</v>
      </c>
      <c r="Y165" s="3" t="str">
        <f t="shared" si="54"/>
        <v>N/A</v>
      </c>
      <c r="Z165" s="3" t="str">
        <f t="shared" si="55"/>
        <v>N/A</v>
      </c>
      <c r="AA165" s="3" t="str">
        <f t="shared" si="56"/>
        <v>N/A</v>
      </c>
    </row>
    <row r="166" spans="1:27" x14ac:dyDescent="0.35">
      <c r="A166" t="s">
        <v>180</v>
      </c>
      <c r="B166" t="s">
        <v>334</v>
      </c>
      <c r="C166" t="s">
        <v>335</v>
      </c>
      <c r="D166" t="s">
        <v>91</v>
      </c>
      <c r="E166" s="1">
        <v>14618</v>
      </c>
      <c r="F166" s="2" t="s">
        <v>1355</v>
      </c>
      <c r="G166" s="2">
        <v>41.01</v>
      </c>
      <c r="H166" t="s">
        <v>1197</v>
      </c>
      <c r="I166" s="3">
        <f t="shared" si="38"/>
        <v>25581.5</v>
      </c>
      <c r="J166" t="str">
        <f t="shared" si="39"/>
        <v>N/A</v>
      </c>
      <c r="K166" s="3">
        <f t="shared" si="40"/>
        <v>25581.5</v>
      </c>
      <c r="L166" s="3" t="str">
        <f t="shared" si="41"/>
        <v>N/A</v>
      </c>
      <c r="M166" s="3" t="str">
        <f t="shared" si="42"/>
        <v>N/A</v>
      </c>
      <c r="N166" s="3" t="str">
        <f t="shared" si="43"/>
        <v>N/A</v>
      </c>
      <c r="O166" s="3" t="str">
        <f t="shared" si="44"/>
        <v>N/A</v>
      </c>
      <c r="P166" s="3" t="str">
        <f t="shared" si="45"/>
        <v>N/A</v>
      </c>
      <c r="Q166" s="3" t="str">
        <f t="shared" si="46"/>
        <v>N/A</v>
      </c>
      <c r="R166" s="3" t="str">
        <f t="shared" si="47"/>
        <v>N/A</v>
      </c>
      <c r="S166" s="3" t="str">
        <f t="shared" si="48"/>
        <v>N/A</v>
      </c>
      <c r="T166" s="3" t="str">
        <f t="shared" si="49"/>
        <v>N/A</v>
      </c>
      <c r="U166" s="3" t="str">
        <f t="shared" si="50"/>
        <v>N/A</v>
      </c>
      <c r="V166" s="3" t="str">
        <f t="shared" si="51"/>
        <v>N/A</v>
      </c>
      <c r="W166" s="3" t="str">
        <f t="shared" si="52"/>
        <v>N/A</v>
      </c>
      <c r="X166" s="3" t="str">
        <f t="shared" si="53"/>
        <v>N/A</v>
      </c>
      <c r="Y166" s="3" t="str">
        <f t="shared" si="54"/>
        <v>N/A</v>
      </c>
      <c r="Z166" s="3" t="str">
        <f t="shared" si="55"/>
        <v>N/A</v>
      </c>
      <c r="AA166" s="3" t="str">
        <f t="shared" si="56"/>
        <v>N/A</v>
      </c>
    </row>
    <row r="167" spans="1:27" x14ac:dyDescent="0.35">
      <c r="A167" t="s">
        <v>180</v>
      </c>
      <c r="B167" t="s">
        <v>574</v>
      </c>
      <c r="C167" t="s">
        <v>575</v>
      </c>
      <c r="D167" t="s">
        <v>91</v>
      </c>
      <c r="E167" s="1">
        <v>23877</v>
      </c>
      <c r="F167" s="2" t="s">
        <v>1356</v>
      </c>
      <c r="G167" s="2">
        <v>57.12</v>
      </c>
      <c r="H167" t="s">
        <v>187</v>
      </c>
      <c r="I167" s="3">
        <f t="shared" si="38"/>
        <v>41784.75</v>
      </c>
      <c r="J167" t="str">
        <f t="shared" si="39"/>
        <v>N/A</v>
      </c>
      <c r="K167" s="3">
        <f t="shared" si="40"/>
        <v>41784.75</v>
      </c>
      <c r="L167" s="3" t="str">
        <f t="shared" si="41"/>
        <v>N/A</v>
      </c>
      <c r="M167" s="3" t="str">
        <f t="shared" si="42"/>
        <v>N/A</v>
      </c>
      <c r="N167" s="3" t="str">
        <f t="shared" si="43"/>
        <v>N/A</v>
      </c>
      <c r="O167" s="3" t="str">
        <f t="shared" si="44"/>
        <v>N/A</v>
      </c>
      <c r="P167" s="3" t="str">
        <f t="shared" si="45"/>
        <v>N/A</v>
      </c>
      <c r="Q167" s="3" t="str">
        <f t="shared" si="46"/>
        <v>N/A</v>
      </c>
      <c r="R167" s="3" t="str">
        <f t="shared" si="47"/>
        <v>N/A</v>
      </c>
      <c r="S167" s="3" t="str">
        <f t="shared" si="48"/>
        <v>N/A</v>
      </c>
      <c r="T167" s="3" t="str">
        <f t="shared" si="49"/>
        <v>N/A</v>
      </c>
      <c r="U167" s="3" t="str">
        <f t="shared" si="50"/>
        <v>N/A</v>
      </c>
      <c r="V167" s="3" t="str">
        <f t="shared" si="51"/>
        <v>N/A</v>
      </c>
      <c r="W167" s="3" t="str">
        <f t="shared" si="52"/>
        <v>N/A</v>
      </c>
      <c r="X167" s="3" t="str">
        <f t="shared" si="53"/>
        <v>N/A</v>
      </c>
      <c r="Y167" s="3" t="str">
        <f t="shared" si="54"/>
        <v>N/A</v>
      </c>
      <c r="Z167" s="3" t="str">
        <f t="shared" si="55"/>
        <v>N/A</v>
      </c>
      <c r="AA167" s="3" t="str">
        <f t="shared" si="56"/>
        <v>N/A</v>
      </c>
    </row>
    <row r="168" spans="1:27" x14ac:dyDescent="0.35">
      <c r="A168" t="s">
        <v>180</v>
      </c>
      <c r="B168" t="s">
        <v>208</v>
      </c>
      <c r="C168" t="s">
        <v>694</v>
      </c>
      <c r="D168" t="s">
        <v>91</v>
      </c>
      <c r="E168" s="1">
        <v>14164</v>
      </c>
      <c r="F168" s="2" t="s">
        <v>1357</v>
      </c>
      <c r="G168" s="2">
        <v>40.57</v>
      </c>
      <c r="H168" t="s">
        <v>1197</v>
      </c>
      <c r="I168" s="3">
        <f t="shared" si="38"/>
        <v>24787</v>
      </c>
      <c r="J168" t="str">
        <f t="shared" si="39"/>
        <v>N/A</v>
      </c>
      <c r="K168" s="3">
        <f t="shared" si="40"/>
        <v>24787</v>
      </c>
      <c r="L168" s="3" t="str">
        <f t="shared" si="41"/>
        <v>N/A</v>
      </c>
      <c r="M168" s="3" t="str">
        <f t="shared" si="42"/>
        <v>N/A</v>
      </c>
      <c r="N168" s="3" t="str">
        <f t="shared" si="43"/>
        <v>N/A</v>
      </c>
      <c r="O168" s="3" t="str">
        <f t="shared" si="44"/>
        <v>N/A</v>
      </c>
      <c r="P168" s="3" t="str">
        <f t="shared" si="45"/>
        <v>N/A</v>
      </c>
      <c r="Q168" s="3" t="str">
        <f t="shared" si="46"/>
        <v>N/A</v>
      </c>
      <c r="R168" s="3" t="str">
        <f t="shared" si="47"/>
        <v>N/A</v>
      </c>
      <c r="S168" s="3" t="str">
        <f t="shared" si="48"/>
        <v>N/A</v>
      </c>
      <c r="T168" s="3" t="str">
        <f t="shared" si="49"/>
        <v>N/A</v>
      </c>
      <c r="U168" s="3" t="str">
        <f t="shared" si="50"/>
        <v>N/A</v>
      </c>
      <c r="V168" s="3" t="str">
        <f t="shared" si="51"/>
        <v>N/A</v>
      </c>
      <c r="W168" s="3" t="str">
        <f t="shared" si="52"/>
        <v>N/A</v>
      </c>
      <c r="X168" s="3" t="str">
        <f t="shared" si="53"/>
        <v>N/A</v>
      </c>
      <c r="Y168" s="3" t="str">
        <f t="shared" si="54"/>
        <v>N/A</v>
      </c>
      <c r="Z168" s="3" t="str">
        <f t="shared" si="55"/>
        <v>N/A</v>
      </c>
      <c r="AA168" s="3" t="str">
        <f t="shared" si="56"/>
        <v>N/A</v>
      </c>
    </row>
    <row r="169" spans="1:27" x14ac:dyDescent="0.35">
      <c r="A169" t="s">
        <v>180</v>
      </c>
      <c r="B169" t="s">
        <v>469</v>
      </c>
      <c r="C169" t="s">
        <v>470</v>
      </c>
      <c r="D169" t="s">
        <v>91</v>
      </c>
      <c r="E169" s="1">
        <v>16844</v>
      </c>
      <c r="F169" s="2" t="s">
        <v>1358</v>
      </c>
      <c r="G169" s="2">
        <v>45.85</v>
      </c>
      <c r="H169" t="s">
        <v>187</v>
      </c>
      <c r="I169" s="3">
        <f t="shared" si="38"/>
        <v>29477</v>
      </c>
      <c r="J169" t="str">
        <f t="shared" si="39"/>
        <v>N/A</v>
      </c>
      <c r="K169" s="3">
        <f t="shared" si="40"/>
        <v>29477</v>
      </c>
      <c r="L169" s="3" t="str">
        <f t="shared" si="41"/>
        <v>N/A</v>
      </c>
      <c r="M169" s="3" t="str">
        <f t="shared" si="42"/>
        <v>N/A</v>
      </c>
      <c r="N169" s="3" t="str">
        <f t="shared" si="43"/>
        <v>N/A</v>
      </c>
      <c r="O169" s="3" t="str">
        <f t="shared" si="44"/>
        <v>N/A</v>
      </c>
      <c r="P169" s="3" t="str">
        <f t="shared" si="45"/>
        <v>N/A</v>
      </c>
      <c r="Q169" s="3" t="str">
        <f t="shared" si="46"/>
        <v>N/A</v>
      </c>
      <c r="R169" s="3" t="str">
        <f t="shared" si="47"/>
        <v>N/A</v>
      </c>
      <c r="S169" s="3" t="str">
        <f t="shared" si="48"/>
        <v>N/A</v>
      </c>
      <c r="T169" s="3" t="str">
        <f t="shared" si="49"/>
        <v>N/A</v>
      </c>
      <c r="U169" s="3" t="str">
        <f t="shared" si="50"/>
        <v>N/A</v>
      </c>
      <c r="V169" s="3" t="str">
        <f t="shared" si="51"/>
        <v>N/A</v>
      </c>
      <c r="W169" s="3" t="str">
        <f t="shared" si="52"/>
        <v>N/A</v>
      </c>
      <c r="X169" s="3" t="str">
        <f t="shared" si="53"/>
        <v>N/A</v>
      </c>
      <c r="Y169" s="3" t="str">
        <f t="shared" si="54"/>
        <v>N/A</v>
      </c>
      <c r="Z169" s="3" t="str">
        <f t="shared" si="55"/>
        <v>N/A</v>
      </c>
      <c r="AA169" s="3" t="str">
        <f t="shared" si="56"/>
        <v>N/A</v>
      </c>
    </row>
    <row r="170" spans="1:27" x14ac:dyDescent="0.35">
      <c r="A170" t="s">
        <v>180</v>
      </c>
      <c r="B170" t="s">
        <v>397</v>
      </c>
      <c r="C170" t="s">
        <v>398</v>
      </c>
      <c r="D170" t="s">
        <v>91</v>
      </c>
      <c r="E170" s="1">
        <v>16680</v>
      </c>
      <c r="F170" s="2" t="s">
        <v>1359</v>
      </c>
      <c r="G170" s="2">
        <v>40.369999999999997</v>
      </c>
      <c r="H170" t="s">
        <v>187</v>
      </c>
      <c r="I170" s="3">
        <f t="shared" si="38"/>
        <v>29190</v>
      </c>
      <c r="J170" t="str">
        <f t="shared" si="39"/>
        <v>N/A</v>
      </c>
      <c r="K170" s="3">
        <f t="shared" si="40"/>
        <v>29190</v>
      </c>
      <c r="L170" s="3" t="str">
        <f t="shared" si="41"/>
        <v>N/A</v>
      </c>
      <c r="M170" s="3" t="str">
        <f t="shared" si="42"/>
        <v>N/A</v>
      </c>
      <c r="N170" s="3" t="str">
        <f t="shared" si="43"/>
        <v>N/A</v>
      </c>
      <c r="O170" s="3" t="str">
        <f t="shared" si="44"/>
        <v>N/A</v>
      </c>
      <c r="P170" s="3" t="str">
        <f t="shared" si="45"/>
        <v>N/A</v>
      </c>
      <c r="Q170" s="3" t="str">
        <f t="shared" si="46"/>
        <v>N/A</v>
      </c>
      <c r="R170" s="3" t="str">
        <f t="shared" si="47"/>
        <v>N/A</v>
      </c>
      <c r="S170" s="3" t="str">
        <f t="shared" si="48"/>
        <v>N/A</v>
      </c>
      <c r="T170" s="3" t="str">
        <f t="shared" si="49"/>
        <v>N/A</v>
      </c>
      <c r="U170" s="3" t="str">
        <f t="shared" si="50"/>
        <v>N/A</v>
      </c>
      <c r="V170" s="3" t="str">
        <f t="shared" si="51"/>
        <v>N/A</v>
      </c>
      <c r="W170" s="3" t="str">
        <f t="shared" si="52"/>
        <v>N/A</v>
      </c>
      <c r="X170" s="3" t="str">
        <f t="shared" si="53"/>
        <v>N/A</v>
      </c>
      <c r="Y170" s="3" t="str">
        <f t="shared" si="54"/>
        <v>N/A</v>
      </c>
      <c r="Z170" s="3" t="str">
        <f t="shared" si="55"/>
        <v>N/A</v>
      </c>
      <c r="AA170" s="3" t="str">
        <f t="shared" si="56"/>
        <v>N/A</v>
      </c>
    </row>
    <row r="171" spans="1:27" x14ac:dyDescent="0.35">
      <c r="A171" t="s">
        <v>180</v>
      </c>
      <c r="B171" t="s">
        <v>252</v>
      </c>
      <c r="C171" t="s">
        <v>523</v>
      </c>
      <c r="D171" t="s">
        <v>91</v>
      </c>
      <c r="E171" s="1">
        <v>18065</v>
      </c>
      <c r="F171" s="2" t="s">
        <v>1360</v>
      </c>
      <c r="G171" s="2">
        <v>41.12</v>
      </c>
      <c r="H171" t="s">
        <v>1197</v>
      </c>
      <c r="I171" s="3">
        <f t="shared" si="38"/>
        <v>31613.75</v>
      </c>
      <c r="J171" t="str">
        <f t="shared" si="39"/>
        <v>N/A</v>
      </c>
      <c r="K171" s="3">
        <f t="shared" si="40"/>
        <v>31613.75</v>
      </c>
      <c r="L171" s="3" t="str">
        <f t="shared" si="41"/>
        <v>N/A</v>
      </c>
      <c r="M171" s="3" t="str">
        <f t="shared" si="42"/>
        <v>N/A</v>
      </c>
      <c r="N171" s="3" t="str">
        <f t="shared" si="43"/>
        <v>N/A</v>
      </c>
      <c r="O171" s="3" t="str">
        <f t="shared" si="44"/>
        <v>N/A</v>
      </c>
      <c r="P171" s="3" t="str">
        <f t="shared" si="45"/>
        <v>N/A</v>
      </c>
      <c r="Q171" s="3" t="str">
        <f t="shared" si="46"/>
        <v>N/A</v>
      </c>
      <c r="R171" s="3" t="str">
        <f t="shared" si="47"/>
        <v>N/A</v>
      </c>
      <c r="S171" s="3" t="str">
        <f t="shared" si="48"/>
        <v>N/A</v>
      </c>
      <c r="T171" s="3" t="str">
        <f t="shared" si="49"/>
        <v>N/A</v>
      </c>
      <c r="U171" s="3" t="str">
        <f t="shared" si="50"/>
        <v>N/A</v>
      </c>
      <c r="V171" s="3" t="str">
        <f t="shared" si="51"/>
        <v>N/A</v>
      </c>
      <c r="W171" s="3" t="str">
        <f t="shared" si="52"/>
        <v>N/A</v>
      </c>
      <c r="X171" s="3" t="str">
        <f t="shared" si="53"/>
        <v>N/A</v>
      </c>
      <c r="Y171" s="3" t="str">
        <f t="shared" si="54"/>
        <v>N/A</v>
      </c>
      <c r="Z171" s="3" t="str">
        <f t="shared" si="55"/>
        <v>N/A</v>
      </c>
      <c r="AA171" s="3" t="str">
        <f t="shared" si="56"/>
        <v>N/A</v>
      </c>
    </row>
    <row r="172" spans="1:27" x14ac:dyDescent="0.35">
      <c r="A172" t="s">
        <v>180</v>
      </c>
      <c r="B172" t="s">
        <v>323</v>
      </c>
      <c r="C172" t="s">
        <v>939</v>
      </c>
      <c r="D172" t="s">
        <v>91</v>
      </c>
      <c r="E172" s="1">
        <v>8589</v>
      </c>
      <c r="F172" s="2" t="s">
        <v>1361</v>
      </c>
      <c r="G172" s="2">
        <v>21.72</v>
      </c>
      <c r="H172" t="s">
        <v>1197</v>
      </c>
      <c r="I172" s="3">
        <f t="shared" si="38"/>
        <v>15030.75</v>
      </c>
      <c r="J172" t="str">
        <f t="shared" si="39"/>
        <v>N/A</v>
      </c>
      <c r="K172" s="3">
        <f t="shared" si="40"/>
        <v>15030.75</v>
      </c>
      <c r="L172" s="3" t="str">
        <f t="shared" si="41"/>
        <v>N/A</v>
      </c>
      <c r="M172" s="3" t="str">
        <f t="shared" si="42"/>
        <v>N/A</v>
      </c>
      <c r="N172" s="3" t="str">
        <f t="shared" si="43"/>
        <v>N/A</v>
      </c>
      <c r="O172" s="3" t="str">
        <f t="shared" si="44"/>
        <v>N/A</v>
      </c>
      <c r="P172" s="3" t="str">
        <f t="shared" si="45"/>
        <v>N/A</v>
      </c>
      <c r="Q172" s="3" t="str">
        <f t="shared" si="46"/>
        <v>N/A</v>
      </c>
      <c r="R172" s="3" t="str">
        <f t="shared" si="47"/>
        <v>N/A</v>
      </c>
      <c r="S172" s="3" t="str">
        <f t="shared" si="48"/>
        <v>N/A</v>
      </c>
      <c r="T172" s="3" t="str">
        <f t="shared" si="49"/>
        <v>N/A</v>
      </c>
      <c r="U172" s="3" t="str">
        <f t="shared" si="50"/>
        <v>N/A</v>
      </c>
      <c r="V172" s="3" t="str">
        <f t="shared" si="51"/>
        <v>N/A</v>
      </c>
      <c r="W172" s="3" t="str">
        <f t="shared" si="52"/>
        <v>N/A</v>
      </c>
      <c r="X172" s="3" t="str">
        <f t="shared" si="53"/>
        <v>N/A</v>
      </c>
      <c r="Y172" s="3" t="str">
        <f t="shared" si="54"/>
        <v>N/A</v>
      </c>
      <c r="Z172" s="3" t="str">
        <f t="shared" si="55"/>
        <v>N/A</v>
      </c>
      <c r="AA172" s="3" t="str">
        <f t="shared" si="56"/>
        <v>N/A</v>
      </c>
    </row>
    <row r="173" spans="1:27" x14ac:dyDescent="0.35">
      <c r="A173" t="s">
        <v>180</v>
      </c>
      <c r="B173" t="s">
        <v>855</v>
      </c>
      <c r="C173" t="s">
        <v>968</v>
      </c>
      <c r="D173" t="s">
        <v>91</v>
      </c>
      <c r="E173" s="1">
        <v>10464</v>
      </c>
      <c r="F173" s="2" t="s">
        <v>1362</v>
      </c>
      <c r="G173" s="2">
        <v>28.4</v>
      </c>
      <c r="H173" t="s">
        <v>1197</v>
      </c>
      <c r="I173" s="3">
        <f t="shared" si="38"/>
        <v>18312</v>
      </c>
      <c r="J173" t="str">
        <f t="shared" si="39"/>
        <v>N/A</v>
      </c>
      <c r="K173" s="3">
        <f t="shared" si="40"/>
        <v>18312</v>
      </c>
      <c r="L173" s="3" t="str">
        <f t="shared" si="41"/>
        <v>N/A</v>
      </c>
      <c r="M173" s="3" t="str">
        <f t="shared" si="42"/>
        <v>N/A</v>
      </c>
      <c r="N173" s="3" t="str">
        <f t="shared" si="43"/>
        <v>N/A</v>
      </c>
      <c r="O173" s="3" t="str">
        <f t="shared" si="44"/>
        <v>N/A</v>
      </c>
      <c r="P173" s="3" t="str">
        <f t="shared" si="45"/>
        <v>N/A</v>
      </c>
      <c r="Q173" s="3" t="str">
        <f t="shared" si="46"/>
        <v>N/A</v>
      </c>
      <c r="R173" s="3" t="str">
        <f t="shared" si="47"/>
        <v>N/A</v>
      </c>
      <c r="S173" s="3" t="str">
        <f t="shared" si="48"/>
        <v>N/A</v>
      </c>
      <c r="T173" s="3" t="str">
        <f t="shared" si="49"/>
        <v>N/A</v>
      </c>
      <c r="U173" s="3" t="str">
        <f t="shared" si="50"/>
        <v>N/A</v>
      </c>
      <c r="V173" s="3" t="str">
        <f t="shared" si="51"/>
        <v>N/A</v>
      </c>
      <c r="W173" s="3" t="str">
        <f t="shared" si="52"/>
        <v>N/A</v>
      </c>
      <c r="X173" s="3" t="str">
        <f t="shared" si="53"/>
        <v>N/A</v>
      </c>
      <c r="Y173" s="3" t="str">
        <f t="shared" si="54"/>
        <v>N/A</v>
      </c>
      <c r="Z173" s="3" t="str">
        <f t="shared" si="55"/>
        <v>N/A</v>
      </c>
      <c r="AA173" s="3" t="str">
        <f t="shared" si="56"/>
        <v>N/A</v>
      </c>
    </row>
    <row r="174" spans="1:27" x14ac:dyDescent="0.35">
      <c r="A174" t="s">
        <v>180</v>
      </c>
      <c r="B174" t="s">
        <v>329</v>
      </c>
      <c r="C174" t="s">
        <v>805</v>
      </c>
      <c r="D174" t="s">
        <v>91</v>
      </c>
      <c r="E174" s="1">
        <v>16916</v>
      </c>
      <c r="F174" s="2" t="s">
        <v>1363</v>
      </c>
      <c r="G174" s="2">
        <v>38.47</v>
      </c>
      <c r="H174" t="s">
        <v>1197</v>
      </c>
      <c r="I174" s="3">
        <f t="shared" si="38"/>
        <v>29603</v>
      </c>
      <c r="J174" t="str">
        <f t="shared" si="39"/>
        <v>N/A</v>
      </c>
      <c r="K174" s="3">
        <f t="shared" si="40"/>
        <v>29603</v>
      </c>
      <c r="L174" s="3" t="str">
        <f t="shared" si="41"/>
        <v>N/A</v>
      </c>
      <c r="M174" s="3" t="str">
        <f t="shared" si="42"/>
        <v>N/A</v>
      </c>
      <c r="N174" s="3" t="str">
        <f t="shared" si="43"/>
        <v>N/A</v>
      </c>
      <c r="O174" s="3" t="str">
        <f t="shared" si="44"/>
        <v>N/A</v>
      </c>
      <c r="P174" s="3" t="str">
        <f t="shared" si="45"/>
        <v>N/A</v>
      </c>
      <c r="Q174" s="3" t="str">
        <f t="shared" si="46"/>
        <v>N/A</v>
      </c>
      <c r="R174" s="3" t="str">
        <f t="shared" si="47"/>
        <v>N/A</v>
      </c>
      <c r="S174" s="3" t="str">
        <f t="shared" si="48"/>
        <v>N/A</v>
      </c>
      <c r="T174" s="3" t="str">
        <f t="shared" si="49"/>
        <v>N/A</v>
      </c>
      <c r="U174" s="3" t="str">
        <f t="shared" si="50"/>
        <v>N/A</v>
      </c>
      <c r="V174" s="3" t="str">
        <f t="shared" si="51"/>
        <v>N/A</v>
      </c>
      <c r="W174" s="3" t="str">
        <f t="shared" si="52"/>
        <v>N/A</v>
      </c>
      <c r="X174" s="3" t="str">
        <f t="shared" si="53"/>
        <v>N/A</v>
      </c>
      <c r="Y174" s="3" t="str">
        <f t="shared" si="54"/>
        <v>N/A</v>
      </c>
      <c r="Z174" s="3" t="str">
        <f t="shared" si="55"/>
        <v>N/A</v>
      </c>
      <c r="AA174" s="3" t="str">
        <f t="shared" si="56"/>
        <v>N/A</v>
      </c>
    </row>
    <row r="175" spans="1:27" x14ac:dyDescent="0.35">
      <c r="A175" t="s">
        <v>180</v>
      </c>
      <c r="B175" t="s">
        <v>283</v>
      </c>
      <c r="C175" t="s">
        <v>677</v>
      </c>
      <c r="D175" t="s">
        <v>91</v>
      </c>
      <c r="E175" s="1">
        <v>12646</v>
      </c>
      <c r="F175" s="2" t="s">
        <v>1364</v>
      </c>
      <c r="G175" s="2">
        <v>32.21</v>
      </c>
      <c r="H175" t="s">
        <v>187</v>
      </c>
      <c r="I175" s="3">
        <f t="shared" si="38"/>
        <v>22130.5</v>
      </c>
      <c r="J175" t="str">
        <f t="shared" si="39"/>
        <v>N/A</v>
      </c>
      <c r="K175" s="3">
        <f t="shared" si="40"/>
        <v>22130.5</v>
      </c>
      <c r="L175" s="3" t="str">
        <f t="shared" si="41"/>
        <v>N/A</v>
      </c>
      <c r="M175" s="3" t="str">
        <f t="shared" si="42"/>
        <v>N/A</v>
      </c>
      <c r="N175" s="3" t="str">
        <f t="shared" si="43"/>
        <v>N/A</v>
      </c>
      <c r="O175" s="3" t="str">
        <f t="shared" si="44"/>
        <v>N/A</v>
      </c>
      <c r="P175" s="3" t="str">
        <f t="shared" si="45"/>
        <v>N/A</v>
      </c>
      <c r="Q175" s="3" t="str">
        <f t="shared" si="46"/>
        <v>N/A</v>
      </c>
      <c r="R175" s="3" t="str">
        <f t="shared" si="47"/>
        <v>N/A</v>
      </c>
      <c r="S175" s="3" t="str">
        <f t="shared" si="48"/>
        <v>N/A</v>
      </c>
      <c r="T175" s="3" t="str">
        <f t="shared" si="49"/>
        <v>N/A</v>
      </c>
      <c r="U175" s="3" t="str">
        <f t="shared" si="50"/>
        <v>N/A</v>
      </c>
      <c r="V175" s="3" t="str">
        <f t="shared" si="51"/>
        <v>N/A</v>
      </c>
      <c r="W175" s="3" t="str">
        <f t="shared" si="52"/>
        <v>N/A</v>
      </c>
      <c r="X175" s="3" t="str">
        <f t="shared" si="53"/>
        <v>N/A</v>
      </c>
      <c r="Y175" s="3" t="str">
        <f t="shared" si="54"/>
        <v>N/A</v>
      </c>
      <c r="Z175" s="3" t="str">
        <f t="shared" si="55"/>
        <v>N/A</v>
      </c>
      <c r="AA175" s="3" t="str">
        <f t="shared" si="56"/>
        <v>N/A</v>
      </c>
    </row>
    <row r="176" spans="1:27" x14ac:dyDescent="0.35">
      <c r="A176" t="s">
        <v>180</v>
      </c>
      <c r="B176" t="s">
        <v>342</v>
      </c>
      <c r="C176" t="s">
        <v>343</v>
      </c>
      <c r="D176" t="s">
        <v>91</v>
      </c>
      <c r="E176" s="1">
        <v>18800</v>
      </c>
      <c r="F176" s="2" t="s">
        <v>1365</v>
      </c>
      <c r="G176" s="2">
        <v>46.45</v>
      </c>
      <c r="H176" t="s">
        <v>187</v>
      </c>
      <c r="I176" s="3">
        <f t="shared" si="38"/>
        <v>32900</v>
      </c>
      <c r="J176" t="str">
        <f t="shared" si="39"/>
        <v>N/A</v>
      </c>
      <c r="K176" s="3">
        <f t="shared" si="40"/>
        <v>32900</v>
      </c>
      <c r="L176" s="3" t="str">
        <f t="shared" si="41"/>
        <v>N/A</v>
      </c>
      <c r="M176" s="3" t="str">
        <f t="shared" si="42"/>
        <v>N/A</v>
      </c>
      <c r="N176" s="3" t="str">
        <f t="shared" si="43"/>
        <v>N/A</v>
      </c>
      <c r="O176" s="3" t="str">
        <f t="shared" si="44"/>
        <v>N/A</v>
      </c>
      <c r="P176" s="3" t="str">
        <f t="shared" si="45"/>
        <v>N/A</v>
      </c>
      <c r="Q176" s="3" t="str">
        <f t="shared" si="46"/>
        <v>N/A</v>
      </c>
      <c r="R176" s="3" t="str">
        <f t="shared" si="47"/>
        <v>N/A</v>
      </c>
      <c r="S176" s="3" t="str">
        <f t="shared" si="48"/>
        <v>N/A</v>
      </c>
      <c r="T176" s="3" t="str">
        <f t="shared" si="49"/>
        <v>N/A</v>
      </c>
      <c r="U176" s="3" t="str">
        <f t="shared" si="50"/>
        <v>N/A</v>
      </c>
      <c r="V176" s="3" t="str">
        <f t="shared" si="51"/>
        <v>N/A</v>
      </c>
      <c r="W176" s="3" t="str">
        <f t="shared" si="52"/>
        <v>N/A</v>
      </c>
      <c r="X176" s="3" t="str">
        <f t="shared" si="53"/>
        <v>N/A</v>
      </c>
      <c r="Y176" s="3" t="str">
        <f t="shared" si="54"/>
        <v>N/A</v>
      </c>
      <c r="Z176" s="3" t="str">
        <f t="shared" si="55"/>
        <v>N/A</v>
      </c>
      <c r="AA176" s="3" t="str">
        <f t="shared" si="56"/>
        <v>N/A</v>
      </c>
    </row>
    <row r="177" spans="1:27" x14ac:dyDescent="0.35">
      <c r="A177" t="s">
        <v>180</v>
      </c>
      <c r="B177" t="s">
        <v>425</v>
      </c>
      <c r="C177" t="s">
        <v>426</v>
      </c>
      <c r="D177" t="s">
        <v>91</v>
      </c>
      <c r="E177" s="1">
        <v>11960</v>
      </c>
      <c r="F177" s="2" t="s">
        <v>1366</v>
      </c>
      <c r="G177" s="2">
        <v>30.85</v>
      </c>
      <c r="H177" t="s">
        <v>1197</v>
      </c>
      <c r="I177" s="3">
        <f t="shared" si="38"/>
        <v>20930</v>
      </c>
      <c r="J177" t="str">
        <f t="shared" si="39"/>
        <v>N/A</v>
      </c>
      <c r="K177" s="3">
        <f t="shared" si="40"/>
        <v>20930</v>
      </c>
      <c r="L177" s="3" t="str">
        <f t="shared" si="41"/>
        <v>N/A</v>
      </c>
      <c r="M177" s="3" t="str">
        <f t="shared" si="42"/>
        <v>N/A</v>
      </c>
      <c r="N177" s="3" t="str">
        <f t="shared" si="43"/>
        <v>N/A</v>
      </c>
      <c r="O177" s="3" t="str">
        <f t="shared" si="44"/>
        <v>N/A</v>
      </c>
      <c r="P177" s="3" t="str">
        <f t="shared" si="45"/>
        <v>N/A</v>
      </c>
      <c r="Q177" s="3" t="str">
        <f t="shared" si="46"/>
        <v>N/A</v>
      </c>
      <c r="R177" s="3" t="str">
        <f t="shared" si="47"/>
        <v>N/A</v>
      </c>
      <c r="S177" s="3" t="str">
        <f t="shared" si="48"/>
        <v>N/A</v>
      </c>
      <c r="T177" s="3" t="str">
        <f t="shared" si="49"/>
        <v>N/A</v>
      </c>
      <c r="U177" s="3" t="str">
        <f t="shared" si="50"/>
        <v>N/A</v>
      </c>
      <c r="V177" s="3" t="str">
        <f t="shared" si="51"/>
        <v>N/A</v>
      </c>
      <c r="W177" s="3" t="str">
        <f t="shared" si="52"/>
        <v>N/A</v>
      </c>
      <c r="X177" s="3" t="str">
        <f t="shared" si="53"/>
        <v>N/A</v>
      </c>
      <c r="Y177" s="3" t="str">
        <f t="shared" si="54"/>
        <v>N/A</v>
      </c>
      <c r="Z177" s="3" t="str">
        <f t="shared" si="55"/>
        <v>N/A</v>
      </c>
      <c r="AA177" s="3" t="str">
        <f t="shared" si="56"/>
        <v>N/A</v>
      </c>
    </row>
    <row r="178" spans="1:27" x14ac:dyDescent="0.35">
      <c r="A178" t="s">
        <v>180</v>
      </c>
      <c r="B178" t="s">
        <v>188</v>
      </c>
      <c r="C178" t="s">
        <v>878</v>
      </c>
      <c r="D178" t="s">
        <v>91</v>
      </c>
      <c r="E178" s="1">
        <v>20800</v>
      </c>
      <c r="F178" s="2" t="s">
        <v>1367</v>
      </c>
      <c r="G178" s="2">
        <v>54.61</v>
      </c>
      <c r="H178" t="s">
        <v>187</v>
      </c>
      <c r="I178" s="3">
        <f t="shared" si="38"/>
        <v>36400</v>
      </c>
      <c r="J178" t="str">
        <f t="shared" si="39"/>
        <v>N/A</v>
      </c>
      <c r="K178" s="3">
        <f t="shared" si="40"/>
        <v>36400</v>
      </c>
      <c r="L178" s="3" t="str">
        <f t="shared" si="41"/>
        <v>N/A</v>
      </c>
      <c r="M178" s="3" t="str">
        <f t="shared" si="42"/>
        <v>N/A</v>
      </c>
      <c r="N178" s="3" t="str">
        <f t="shared" si="43"/>
        <v>N/A</v>
      </c>
      <c r="O178" s="3" t="str">
        <f t="shared" si="44"/>
        <v>N/A</v>
      </c>
      <c r="P178" s="3" t="str">
        <f t="shared" si="45"/>
        <v>N/A</v>
      </c>
      <c r="Q178" s="3" t="str">
        <f t="shared" si="46"/>
        <v>N/A</v>
      </c>
      <c r="R178" s="3" t="str">
        <f t="shared" si="47"/>
        <v>N/A</v>
      </c>
      <c r="S178" s="3" t="str">
        <f t="shared" si="48"/>
        <v>N/A</v>
      </c>
      <c r="T178" s="3" t="str">
        <f t="shared" si="49"/>
        <v>N/A</v>
      </c>
      <c r="U178" s="3" t="str">
        <f t="shared" si="50"/>
        <v>N/A</v>
      </c>
      <c r="V178" s="3" t="str">
        <f t="shared" si="51"/>
        <v>N/A</v>
      </c>
      <c r="W178" s="3" t="str">
        <f t="shared" si="52"/>
        <v>N/A</v>
      </c>
      <c r="X178" s="3" t="str">
        <f t="shared" si="53"/>
        <v>N/A</v>
      </c>
      <c r="Y178" s="3" t="str">
        <f t="shared" si="54"/>
        <v>N/A</v>
      </c>
      <c r="Z178" s="3" t="str">
        <f t="shared" si="55"/>
        <v>N/A</v>
      </c>
      <c r="AA178" s="3" t="str">
        <f t="shared" si="56"/>
        <v>N/A</v>
      </c>
    </row>
    <row r="179" spans="1:27" x14ac:dyDescent="0.35">
      <c r="A179" t="s">
        <v>180</v>
      </c>
      <c r="B179" t="s">
        <v>451</v>
      </c>
      <c r="C179" t="s">
        <v>659</v>
      </c>
      <c r="D179" t="s">
        <v>91</v>
      </c>
      <c r="E179" s="1">
        <v>26769</v>
      </c>
      <c r="F179" s="2" t="s">
        <v>1368</v>
      </c>
      <c r="G179" s="2">
        <v>63.51</v>
      </c>
      <c r="H179" t="s">
        <v>187</v>
      </c>
      <c r="I179" s="3">
        <f t="shared" si="38"/>
        <v>46845.75</v>
      </c>
      <c r="J179" t="str">
        <f t="shared" si="39"/>
        <v>N/A</v>
      </c>
      <c r="K179" s="3">
        <f t="shared" si="40"/>
        <v>46845.75</v>
      </c>
      <c r="L179" s="3" t="str">
        <f t="shared" si="41"/>
        <v>N/A</v>
      </c>
      <c r="M179" s="3" t="str">
        <f t="shared" si="42"/>
        <v>N/A</v>
      </c>
      <c r="N179" s="3" t="str">
        <f t="shared" si="43"/>
        <v>N/A</v>
      </c>
      <c r="O179" s="3" t="str">
        <f t="shared" si="44"/>
        <v>N/A</v>
      </c>
      <c r="P179" s="3" t="str">
        <f t="shared" si="45"/>
        <v>N/A</v>
      </c>
      <c r="Q179" s="3" t="str">
        <f t="shared" si="46"/>
        <v>N/A</v>
      </c>
      <c r="R179" s="3" t="str">
        <f t="shared" si="47"/>
        <v>N/A</v>
      </c>
      <c r="S179" s="3" t="str">
        <f t="shared" si="48"/>
        <v>N/A</v>
      </c>
      <c r="T179" s="3" t="str">
        <f t="shared" si="49"/>
        <v>N/A</v>
      </c>
      <c r="U179" s="3" t="str">
        <f t="shared" si="50"/>
        <v>N/A</v>
      </c>
      <c r="V179" s="3" t="str">
        <f t="shared" si="51"/>
        <v>N/A</v>
      </c>
      <c r="W179" s="3" t="str">
        <f t="shared" si="52"/>
        <v>N/A</v>
      </c>
      <c r="X179" s="3" t="str">
        <f t="shared" si="53"/>
        <v>N/A</v>
      </c>
      <c r="Y179" s="3" t="str">
        <f t="shared" si="54"/>
        <v>N/A</v>
      </c>
      <c r="Z179" s="3" t="str">
        <f t="shared" si="55"/>
        <v>N/A</v>
      </c>
      <c r="AA179" s="3" t="str">
        <f t="shared" si="56"/>
        <v>N/A</v>
      </c>
    </row>
    <row r="180" spans="1:27" x14ac:dyDescent="0.35">
      <c r="A180" t="s">
        <v>180</v>
      </c>
      <c r="B180" t="s">
        <v>232</v>
      </c>
      <c r="C180" t="s">
        <v>480</v>
      </c>
      <c r="D180" t="s">
        <v>91</v>
      </c>
      <c r="E180" s="1">
        <v>22951</v>
      </c>
      <c r="F180" s="2" t="s">
        <v>1369</v>
      </c>
      <c r="G180" s="2">
        <v>57.92</v>
      </c>
      <c r="H180" t="s">
        <v>187</v>
      </c>
      <c r="I180" s="3">
        <f t="shared" si="38"/>
        <v>40164.25</v>
      </c>
      <c r="J180" t="str">
        <f t="shared" si="39"/>
        <v>N/A</v>
      </c>
      <c r="K180" s="3">
        <f t="shared" si="40"/>
        <v>40164.25</v>
      </c>
      <c r="L180" s="3" t="str">
        <f t="shared" si="41"/>
        <v>N/A</v>
      </c>
      <c r="M180" s="3" t="str">
        <f t="shared" si="42"/>
        <v>N/A</v>
      </c>
      <c r="N180" s="3" t="str">
        <f t="shared" si="43"/>
        <v>N/A</v>
      </c>
      <c r="O180" s="3" t="str">
        <f t="shared" si="44"/>
        <v>N/A</v>
      </c>
      <c r="P180" s="3" t="str">
        <f t="shared" si="45"/>
        <v>N/A</v>
      </c>
      <c r="Q180" s="3" t="str">
        <f t="shared" si="46"/>
        <v>N/A</v>
      </c>
      <c r="R180" s="3" t="str">
        <f t="shared" si="47"/>
        <v>N/A</v>
      </c>
      <c r="S180" s="3" t="str">
        <f t="shared" si="48"/>
        <v>N/A</v>
      </c>
      <c r="T180" s="3" t="str">
        <f t="shared" si="49"/>
        <v>N/A</v>
      </c>
      <c r="U180" s="3" t="str">
        <f t="shared" si="50"/>
        <v>N/A</v>
      </c>
      <c r="V180" s="3" t="str">
        <f t="shared" si="51"/>
        <v>N/A</v>
      </c>
      <c r="W180" s="3" t="str">
        <f t="shared" si="52"/>
        <v>N/A</v>
      </c>
      <c r="X180" s="3" t="str">
        <f t="shared" si="53"/>
        <v>N/A</v>
      </c>
      <c r="Y180" s="3" t="str">
        <f t="shared" si="54"/>
        <v>N/A</v>
      </c>
      <c r="Z180" s="3" t="str">
        <f t="shared" si="55"/>
        <v>N/A</v>
      </c>
      <c r="AA180" s="3" t="str">
        <f t="shared" si="56"/>
        <v>N/A</v>
      </c>
    </row>
    <row r="181" spans="1:27" x14ac:dyDescent="0.35">
      <c r="A181" t="s">
        <v>180</v>
      </c>
      <c r="B181" t="s">
        <v>286</v>
      </c>
      <c r="C181" t="s">
        <v>287</v>
      </c>
      <c r="D181" t="s">
        <v>91</v>
      </c>
      <c r="E181" s="1">
        <v>7681</v>
      </c>
      <c r="F181" s="2" t="s">
        <v>1370</v>
      </c>
      <c r="G181" s="2">
        <v>20.11</v>
      </c>
      <c r="H181" t="s">
        <v>1197</v>
      </c>
      <c r="I181" s="3">
        <f t="shared" si="38"/>
        <v>13441.75</v>
      </c>
      <c r="J181" t="str">
        <f t="shared" si="39"/>
        <v>N/A</v>
      </c>
      <c r="K181" s="3">
        <f t="shared" si="40"/>
        <v>13441.75</v>
      </c>
      <c r="L181" s="3" t="str">
        <f t="shared" si="41"/>
        <v>N/A</v>
      </c>
      <c r="M181" s="3" t="str">
        <f t="shared" si="42"/>
        <v>N/A</v>
      </c>
      <c r="N181" s="3" t="str">
        <f t="shared" si="43"/>
        <v>N/A</v>
      </c>
      <c r="O181" s="3" t="str">
        <f t="shared" si="44"/>
        <v>N/A</v>
      </c>
      <c r="P181" s="3" t="str">
        <f t="shared" si="45"/>
        <v>N/A</v>
      </c>
      <c r="Q181" s="3" t="str">
        <f t="shared" si="46"/>
        <v>N/A</v>
      </c>
      <c r="R181" s="3" t="str">
        <f t="shared" si="47"/>
        <v>N/A</v>
      </c>
      <c r="S181" s="3" t="str">
        <f t="shared" si="48"/>
        <v>N/A</v>
      </c>
      <c r="T181" s="3" t="str">
        <f t="shared" si="49"/>
        <v>N/A</v>
      </c>
      <c r="U181" s="3" t="str">
        <f t="shared" si="50"/>
        <v>N/A</v>
      </c>
      <c r="V181" s="3" t="str">
        <f t="shared" si="51"/>
        <v>N/A</v>
      </c>
      <c r="W181" s="3" t="str">
        <f t="shared" si="52"/>
        <v>N/A</v>
      </c>
      <c r="X181" s="3" t="str">
        <f t="shared" si="53"/>
        <v>N/A</v>
      </c>
      <c r="Y181" s="3" t="str">
        <f t="shared" si="54"/>
        <v>N/A</v>
      </c>
      <c r="Z181" s="3" t="str">
        <f t="shared" si="55"/>
        <v>N/A</v>
      </c>
      <c r="AA181" s="3" t="str">
        <f t="shared" si="56"/>
        <v>N/A</v>
      </c>
    </row>
    <row r="182" spans="1:27" x14ac:dyDescent="0.35">
      <c r="A182" t="s">
        <v>180</v>
      </c>
      <c r="B182" t="s">
        <v>237</v>
      </c>
      <c r="C182" t="s">
        <v>1079</v>
      </c>
      <c r="D182" t="s">
        <v>91</v>
      </c>
      <c r="E182" s="1">
        <v>19251</v>
      </c>
      <c r="F182" s="2" t="s">
        <v>1371</v>
      </c>
      <c r="G182" s="2">
        <v>47.97</v>
      </c>
      <c r="H182" t="s">
        <v>187</v>
      </c>
      <c r="I182" s="3">
        <f t="shared" si="38"/>
        <v>33689.25</v>
      </c>
      <c r="J182" t="str">
        <f t="shared" si="39"/>
        <v>N/A</v>
      </c>
      <c r="K182" s="3">
        <f t="shared" si="40"/>
        <v>33689.25</v>
      </c>
      <c r="L182" s="3" t="str">
        <f t="shared" si="41"/>
        <v>N/A</v>
      </c>
      <c r="M182" s="3" t="str">
        <f t="shared" si="42"/>
        <v>N/A</v>
      </c>
      <c r="N182" s="3" t="str">
        <f t="shared" si="43"/>
        <v>N/A</v>
      </c>
      <c r="O182" s="3" t="str">
        <f t="shared" si="44"/>
        <v>N/A</v>
      </c>
      <c r="P182" s="3" t="str">
        <f t="shared" si="45"/>
        <v>N/A</v>
      </c>
      <c r="Q182" s="3" t="str">
        <f t="shared" si="46"/>
        <v>N/A</v>
      </c>
      <c r="R182" s="3" t="str">
        <f t="shared" si="47"/>
        <v>N/A</v>
      </c>
      <c r="S182" s="3" t="str">
        <f t="shared" si="48"/>
        <v>N/A</v>
      </c>
      <c r="T182" s="3" t="str">
        <f t="shared" si="49"/>
        <v>N/A</v>
      </c>
      <c r="U182" s="3" t="str">
        <f t="shared" si="50"/>
        <v>N/A</v>
      </c>
      <c r="V182" s="3" t="str">
        <f t="shared" si="51"/>
        <v>N/A</v>
      </c>
      <c r="W182" s="3" t="str">
        <f t="shared" si="52"/>
        <v>N/A</v>
      </c>
      <c r="X182" s="3" t="str">
        <f t="shared" si="53"/>
        <v>N/A</v>
      </c>
      <c r="Y182" s="3" t="str">
        <f t="shared" si="54"/>
        <v>N/A</v>
      </c>
      <c r="Z182" s="3" t="str">
        <f t="shared" si="55"/>
        <v>N/A</v>
      </c>
      <c r="AA182" s="3" t="str">
        <f t="shared" si="56"/>
        <v>N/A</v>
      </c>
    </row>
    <row r="183" spans="1:27" x14ac:dyDescent="0.35">
      <c r="A183" t="s">
        <v>180</v>
      </c>
      <c r="B183" t="s">
        <v>488</v>
      </c>
      <c r="C183" t="s">
        <v>1040</v>
      </c>
      <c r="D183" t="s">
        <v>91</v>
      </c>
      <c r="E183" s="1">
        <v>11141</v>
      </c>
      <c r="F183" s="2" t="s">
        <v>1372</v>
      </c>
      <c r="G183" s="2">
        <v>30.05</v>
      </c>
      <c r="H183" t="s">
        <v>1197</v>
      </c>
      <c r="I183" s="3">
        <f t="shared" si="38"/>
        <v>19496.75</v>
      </c>
      <c r="J183" t="str">
        <f t="shared" si="39"/>
        <v>N/A</v>
      </c>
      <c r="K183" s="3">
        <f t="shared" si="40"/>
        <v>19496.75</v>
      </c>
      <c r="L183" s="3" t="str">
        <f t="shared" si="41"/>
        <v>N/A</v>
      </c>
      <c r="M183" s="3" t="str">
        <f t="shared" si="42"/>
        <v>N/A</v>
      </c>
      <c r="N183" s="3" t="str">
        <f t="shared" si="43"/>
        <v>N/A</v>
      </c>
      <c r="O183" s="3" t="str">
        <f t="shared" si="44"/>
        <v>N/A</v>
      </c>
      <c r="P183" s="3" t="str">
        <f t="shared" si="45"/>
        <v>N/A</v>
      </c>
      <c r="Q183" s="3" t="str">
        <f t="shared" si="46"/>
        <v>N/A</v>
      </c>
      <c r="R183" s="3" t="str">
        <f t="shared" si="47"/>
        <v>N/A</v>
      </c>
      <c r="S183" s="3" t="str">
        <f t="shared" si="48"/>
        <v>N/A</v>
      </c>
      <c r="T183" s="3" t="str">
        <f t="shared" si="49"/>
        <v>N/A</v>
      </c>
      <c r="U183" s="3" t="str">
        <f t="shared" si="50"/>
        <v>N/A</v>
      </c>
      <c r="V183" s="3" t="str">
        <f t="shared" si="51"/>
        <v>N/A</v>
      </c>
      <c r="W183" s="3" t="str">
        <f t="shared" si="52"/>
        <v>N/A</v>
      </c>
      <c r="X183" s="3" t="str">
        <f t="shared" si="53"/>
        <v>N/A</v>
      </c>
      <c r="Y183" s="3" t="str">
        <f t="shared" si="54"/>
        <v>N/A</v>
      </c>
      <c r="Z183" s="3" t="str">
        <f t="shared" si="55"/>
        <v>N/A</v>
      </c>
      <c r="AA183" s="3" t="str">
        <f t="shared" si="56"/>
        <v>N/A</v>
      </c>
    </row>
    <row r="184" spans="1:27" x14ac:dyDescent="0.35">
      <c r="A184" t="s">
        <v>180</v>
      </c>
      <c r="B184" t="s">
        <v>375</v>
      </c>
      <c r="C184" t="s">
        <v>660</v>
      </c>
      <c r="D184" t="s">
        <v>91</v>
      </c>
      <c r="E184" s="1">
        <v>14568</v>
      </c>
      <c r="F184" s="2" t="s">
        <v>1373</v>
      </c>
      <c r="G184" s="2">
        <v>35.92</v>
      </c>
      <c r="H184" t="s">
        <v>1197</v>
      </c>
      <c r="I184" s="3">
        <f t="shared" si="38"/>
        <v>25494</v>
      </c>
      <c r="J184" t="str">
        <f t="shared" si="39"/>
        <v>N/A</v>
      </c>
      <c r="K184" s="3">
        <f t="shared" si="40"/>
        <v>25494</v>
      </c>
      <c r="L184" s="3" t="str">
        <f t="shared" si="41"/>
        <v>N/A</v>
      </c>
      <c r="M184" s="3" t="str">
        <f t="shared" si="42"/>
        <v>N/A</v>
      </c>
      <c r="N184" s="3" t="str">
        <f t="shared" si="43"/>
        <v>N/A</v>
      </c>
      <c r="O184" s="3" t="str">
        <f t="shared" si="44"/>
        <v>N/A</v>
      </c>
      <c r="P184" s="3" t="str">
        <f t="shared" si="45"/>
        <v>N/A</v>
      </c>
      <c r="Q184" s="3" t="str">
        <f t="shared" si="46"/>
        <v>N/A</v>
      </c>
      <c r="R184" s="3" t="str">
        <f t="shared" si="47"/>
        <v>N/A</v>
      </c>
      <c r="S184" s="3" t="str">
        <f t="shared" si="48"/>
        <v>N/A</v>
      </c>
      <c r="T184" s="3" t="str">
        <f t="shared" si="49"/>
        <v>N/A</v>
      </c>
      <c r="U184" s="3" t="str">
        <f t="shared" si="50"/>
        <v>N/A</v>
      </c>
      <c r="V184" s="3" t="str">
        <f t="shared" si="51"/>
        <v>N/A</v>
      </c>
      <c r="W184" s="3" t="str">
        <f t="shared" si="52"/>
        <v>N/A</v>
      </c>
      <c r="X184" s="3" t="str">
        <f t="shared" si="53"/>
        <v>N/A</v>
      </c>
      <c r="Y184" s="3" t="str">
        <f t="shared" si="54"/>
        <v>N/A</v>
      </c>
      <c r="Z184" s="3" t="str">
        <f t="shared" si="55"/>
        <v>N/A</v>
      </c>
      <c r="AA184" s="3" t="str">
        <f t="shared" si="56"/>
        <v>N/A</v>
      </c>
    </row>
    <row r="185" spans="1:27" x14ac:dyDescent="0.35">
      <c r="A185" t="s">
        <v>180</v>
      </c>
      <c r="B185" t="s">
        <v>274</v>
      </c>
      <c r="C185" t="s">
        <v>782</v>
      </c>
      <c r="D185" t="s">
        <v>91</v>
      </c>
      <c r="E185" s="1">
        <v>14691</v>
      </c>
      <c r="F185" s="2" t="s">
        <v>1374</v>
      </c>
      <c r="G185" s="2">
        <v>34.93</v>
      </c>
      <c r="H185" t="s">
        <v>187</v>
      </c>
      <c r="I185" s="3">
        <f t="shared" si="38"/>
        <v>25709.25</v>
      </c>
      <c r="J185" t="str">
        <f t="shared" si="39"/>
        <v>N/A</v>
      </c>
      <c r="K185" s="3">
        <f t="shared" si="40"/>
        <v>25709.25</v>
      </c>
      <c r="L185" s="3" t="str">
        <f t="shared" si="41"/>
        <v>N/A</v>
      </c>
      <c r="M185" s="3" t="str">
        <f t="shared" si="42"/>
        <v>N/A</v>
      </c>
      <c r="N185" s="3" t="str">
        <f t="shared" si="43"/>
        <v>N/A</v>
      </c>
      <c r="O185" s="3" t="str">
        <f t="shared" si="44"/>
        <v>N/A</v>
      </c>
      <c r="P185" s="3" t="str">
        <f t="shared" si="45"/>
        <v>N/A</v>
      </c>
      <c r="Q185" s="3" t="str">
        <f t="shared" si="46"/>
        <v>N/A</v>
      </c>
      <c r="R185" s="3" t="str">
        <f t="shared" si="47"/>
        <v>N/A</v>
      </c>
      <c r="S185" s="3" t="str">
        <f t="shared" si="48"/>
        <v>N/A</v>
      </c>
      <c r="T185" s="3" t="str">
        <f t="shared" si="49"/>
        <v>N/A</v>
      </c>
      <c r="U185" s="3" t="str">
        <f t="shared" si="50"/>
        <v>N/A</v>
      </c>
      <c r="V185" s="3" t="str">
        <f t="shared" si="51"/>
        <v>N/A</v>
      </c>
      <c r="W185" s="3" t="str">
        <f t="shared" si="52"/>
        <v>N/A</v>
      </c>
      <c r="X185" s="3" t="str">
        <f t="shared" si="53"/>
        <v>N/A</v>
      </c>
      <c r="Y185" s="3" t="str">
        <f t="shared" si="54"/>
        <v>N/A</v>
      </c>
      <c r="Z185" s="3" t="str">
        <f t="shared" si="55"/>
        <v>N/A</v>
      </c>
      <c r="AA185" s="3" t="str">
        <f t="shared" si="56"/>
        <v>N/A</v>
      </c>
    </row>
    <row r="186" spans="1:27" x14ac:dyDescent="0.35">
      <c r="A186" t="s">
        <v>180</v>
      </c>
      <c r="B186" t="s">
        <v>194</v>
      </c>
      <c r="C186" t="s">
        <v>195</v>
      </c>
      <c r="D186" t="s">
        <v>91</v>
      </c>
      <c r="E186" s="1">
        <v>6404</v>
      </c>
      <c r="F186" s="2" t="s">
        <v>1375</v>
      </c>
      <c r="G186" s="2">
        <v>17.21</v>
      </c>
      <c r="H186" t="s">
        <v>1197</v>
      </c>
      <c r="I186" s="3">
        <f t="shared" si="38"/>
        <v>11207</v>
      </c>
      <c r="J186" t="str">
        <f t="shared" si="39"/>
        <v>N/A</v>
      </c>
      <c r="K186" s="3">
        <f t="shared" si="40"/>
        <v>11207</v>
      </c>
      <c r="L186" s="3" t="str">
        <f t="shared" si="41"/>
        <v>N/A</v>
      </c>
      <c r="M186" s="3" t="str">
        <f t="shared" si="42"/>
        <v>N/A</v>
      </c>
      <c r="N186" s="3" t="str">
        <f t="shared" si="43"/>
        <v>N/A</v>
      </c>
      <c r="O186" s="3" t="str">
        <f t="shared" si="44"/>
        <v>N/A</v>
      </c>
      <c r="P186" s="3" t="str">
        <f t="shared" si="45"/>
        <v>N/A</v>
      </c>
      <c r="Q186" s="3" t="str">
        <f t="shared" si="46"/>
        <v>N/A</v>
      </c>
      <c r="R186" s="3" t="str">
        <f t="shared" si="47"/>
        <v>N/A</v>
      </c>
      <c r="S186" s="3" t="str">
        <f t="shared" si="48"/>
        <v>N/A</v>
      </c>
      <c r="T186" s="3" t="str">
        <f t="shared" si="49"/>
        <v>N/A</v>
      </c>
      <c r="U186" s="3" t="str">
        <f t="shared" si="50"/>
        <v>N/A</v>
      </c>
      <c r="V186" s="3" t="str">
        <f t="shared" si="51"/>
        <v>N/A</v>
      </c>
      <c r="W186" s="3" t="str">
        <f t="shared" si="52"/>
        <v>N/A</v>
      </c>
      <c r="X186" s="3" t="str">
        <f t="shared" si="53"/>
        <v>N/A</v>
      </c>
      <c r="Y186" s="3" t="str">
        <f t="shared" si="54"/>
        <v>N/A</v>
      </c>
      <c r="Z186" s="3" t="str">
        <f t="shared" si="55"/>
        <v>N/A</v>
      </c>
      <c r="AA186" s="3" t="str">
        <f t="shared" si="56"/>
        <v>N/A</v>
      </c>
    </row>
    <row r="187" spans="1:27" x14ac:dyDescent="0.35">
      <c r="A187" t="s">
        <v>180</v>
      </c>
      <c r="B187" t="s">
        <v>421</v>
      </c>
      <c r="C187" t="s">
        <v>422</v>
      </c>
      <c r="D187" t="s">
        <v>91</v>
      </c>
      <c r="E187" s="1">
        <v>24729</v>
      </c>
      <c r="F187" s="2" t="s">
        <v>1376</v>
      </c>
      <c r="G187" s="2">
        <v>62.71</v>
      </c>
      <c r="H187" t="s">
        <v>187</v>
      </c>
      <c r="I187" s="3">
        <f t="shared" si="38"/>
        <v>43275.75</v>
      </c>
      <c r="J187" t="str">
        <f t="shared" si="39"/>
        <v>N/A</v>
      </c>
      <c r="K187" s="3">
        <f t="shared" si="40"/>
        <v>43275.75</v>
      </c>
      <c r="L187" s="3" t="str">
        <f t="shared" si="41"/>
        <v>N/A</v>
      </c>
      <c r="M187" s="3" t="str">
        <f t="shared" si="42"/>
        <v>N/A</v>
      </c>
      <c r="N187" s="3" t="str">
        <f t="shared" si="43"/>
        <v>N/A</v>
      </c>
      <c r="O187" s="3" t="str">
        <f t="shared" si="44"/>
        <v>N/A</v>
      </c>
      <c r="P187" s="3" t="str">
        <f t="shared" si="45"/>
        <v>N/A</v>
      </c>
      <c r="Q187" s="3" t="str">
        <f t="shared" si="46"/>
        <v>N/A</v>
      </c>
      <c r="R187" s="3" t="str">
        <f t="shared" si="47"/>
        <v>N/A</v>
      </c>
      <c r="S187" s="3" t="str">
        <f t="shared" si="48"/>
        <v>N/A</v>
      </c>
      <c r="T187" s="3" t="str">
        <f t="shared" si="49"/>
        <v>N/A</v>
      </c>
      <c r="U187" s="3" t="str">
        <f t="shared" si="50"/>
        <v>N/A</v>
      </c>
      <c r="V187" s="3" t="str">
        <f t="shared" si="51"/>
        <v>N/A</v>
      </c>
      <c r="W187" s="3" t="str">
        <f t="shared" si="52"/>
        <v>N/A</v>
      </c>
      <c r="X187" s="3" t="str">
        <f t="shared" si="53"/>
        <v>N/A</v>
      </c>
      <c r="Y187" s="3" t="str">
        <f t="shared" si="54"/>
        <v>N/A</v>
      </c>
      <c r="Z187" s="3" t="str">
        <f t="shared" si="55"/>
        <v>N/A</v>
      </c>
      <c r="AA187" s="3" t="str">
        <f t="shared" si="56"/>
        <v>N/A</v>
      </c>
    </row>
    <row r="188" spans="1:27" x14ac:dyDescent="0.35">
      <c r="A188" t="s">
        <v>180</v>
      </c>
      <c r="B188" t="s">
        <v>405</v>
      </c>
      <c r="C188" t="s">
        <v>803</v>
      </c>
      <c r="D188" t="s">
        <v>91</v>
      </c>
      <c r="E188" s="1">
        <v>15912</v>
      </c>
      <c r="F188" s="2" t="s">
        <v>1377</v>
      </c>
      <c r="G188" s="2">
        <v>41.89</v>
      </c>
      <c r="H188" t="s">
        <v>187</v>
      </c>
      <c r="I188" s="3">
        <f t="shared" si="38"/>
        <v>27846</v>
      </c>
      <c r="J188" t="str">
        <f t="shared" si="39"/>
        <v>N/A</v>
      </c>
      <c r="K188" s="3">
        <f t="shared" si="40"/>
        <v>27846</v>
      </c>
      <c r="L188" s="3" t="str">
        <f t="shared" si="41"/>
        <v>N/A</v>
      </c>
      <c r="M188" s="3" t="str">
        <f t="shared" si="42"/>
        <v>N/A</v>
      </c>
      <c r="N188" s="3" t="str">
        <f t="shared" si="43"/>
        <v>N/A</v>
      </c>
      <c r="O188" s="3" t="str">
        <f t="shared" si="44"/>
        <v>N/A</v>
      </c>
      <c r="P188" s="3" t="str">
        <f t="shared" si="45"/>
        <v>N/A</v>
      </c>
      <c r="Q188" s="3" t="str">
        <f t="shared" si="46"/>
        <v>N/A</v>
      </c>
      <c r="R188" s="3" t="str">
        <f t="shared" si="47"/>
        <v>N/A</v>
      </c>
      <c r="S188" s="3" t="str">
        <f t="shared" si="48"/>
        <v>N/A</v>
      </c>
      <c r="T188" s="3" t="str">
        <f t="shared" si="49"/>
        <v>N/A</v>
      </c>
      <c r="U188" s="3" t="str">
        <f t="shared" si="50"/>
        <v>N/A</v>
      </c>
      <c r="V188" s="3" t="str">
        <f t="shared" si="51"/>
        <v>N/A</v>
      </c>
      <c r="W188" s="3" t="str">
        <f t="shared" si="52"/>
        <v>N/A</v>
      </c>
      <c r="X188" s="3" t="str">
        <f t="shared" si="53"/>
        <v>N/A</v>
      </c>
      <c r="Y188" s="3" t="str">
        <f t="shared" si="54"/>
        <v>N/A</v>
      </c>
      <c r="Z188" s="3" t="str">
        <f t="shared" si="55"/>
        <v>N/A</v>
      </c>
      <c r="AA188" s="3" t="str">
        <f t="shared" si="56"/>
        <v>N/A</v>
      </c>
    </row>
    <row r="189" spans="1:27" x14ac:dyDescent="0.35">
      <c r="A189" t="s">
        <v>180</v>
      </c>
      <c r="B189" t="s">
        <v>416</v>
      </c>
      <c r="C189" t="s">
        <v>946</v>
      </c>
      <c r="D189" t="s">
        <v>91</v>
      </c>
      <c r="E189" s="1">
        <v>19991</v>
      </c>
      <c r="F189" s="2" t="s">
        <v>1378</v>
      </c>
      <c r="G189" s="2">
        <v>50.15</v>
      </c>
      <c r="H189" t="s">
        <v>187</v>
      </c>
      <c r="I189" s="3">
        <f t="shared" si="38"/>
        <v>34984.25</v>
      </c>
      <c r="J189" t="str">
        <f t="shared" si="39"/>
        <v>N/A</v>
      </c>
      <c r="K189" s="3">
        <f t="shared" si="40"/>
        <v>34984.25</v>
      </c>
      <c r="L189" s="3" t="str">
        <f t="shared" si="41"/>
        <v>N/A</v>
      </c>
      <c r="M189" s="3" t="str">
        <f t="shared" si="42"/>
        <v>N/A</v>
      </c>
      <c r="N189" s="3" t="str">
        <f t="shared" si="43"/>
        <v>N/A</v>
      </c>
      <c r="O189" s="3" t="str">
        <f t="shared" si="44"/>
        <v>N/A</v>
      </c>
      <c r="P189" s="3" t="str">
        <f t="shared" si="45"/>
        <v>N/A</v>
      </c>
      <c r="Q189" s="3" t="str">
        <f t="shared" si="46"/>
        <v>N/A</v>
      </c>
      <c r="R189" s="3" t="str">
        <f t="shared" si="47"/>
        <v>N/A</v>
      </c>
      <c r="S189" s="3" t="str">
        <f t="shared" si="48"/>
        <v>N/A</v>
      </c>
      <c r="T189" s="3" t="str">
        <f t="shared" si="49"/>
        <v>N/A</v>
      </c>
      <c r="U189" s="3" t="str">
        <f t="shared" si="50"/>
        <v>N/A</v>
      </c>
      <c r="V189" s="3" t="str">
        <f t="shared" si="51"/>
        <v>N/A</v>
      </c>
      <c r="W189" s="3" t="str">
        <f t="shared" si="52"/>
        <v>N/A</v>
      </c>
      <c r="X189" s="3" t="str">
        <f t="shared" si="53"/>
        <v>N/A</v>
      </c>
      <c r="Y189" s="3" t="str">
        <f t="shared" si="54"/>
        <v>N/A</v>
      </c>
      <c r="Z189" s="3" t="str">
        <f t="shared" si="55"/>
        <v>N/A</v>
      </c>
      <c r="AA189" s="3" t="str">
        <f t="shared" si="56"/>
        <v>N/A</v>
      </c>
    </row>
    <row r="190" spans="1:27" x14ac:dyDescent="0.35">
      <c r="A190" t="s">
        <v>180</v>
      </c>
      <c r="B190" t="s">
        <v>632</v>
      </c>
      <c r="C190" t="s">
        <v>1128</v>
      </c>
      <c r="D190" t="s">
        <v>91</v>
      </c>
      <c r="E190" s="1">
        <v>14204</v>
      </c>
      <c r="F190" s="2" t="s">
        <v>1379</v>
      </c>
      <c r="G190" s="2">
        <v>34.28</v>
      </c>
      <c r="H190" t="s">
        <v>1197</v>
      </c>
      <c r="I190" s="3">
        <f t="shared" si="38"/>
        <v>24857</v>
      </c>
      <c r="J190" t="str">
        <f t="shared" si="39"/>
        <v>N/A</v>
      </c>
      <c r="K190" s="3">
        <f t="shared" si="40"/>
        <v>24857</v>
      </c>
      <c r="L190" s="3" t="str">
        <f t="shared" si="41"/>
        <v>N/A</v>
      </c>
      <c r="M190" s="3" t="str">
        <f t="shared" si="42"/>
        <v>N/A</v>
      </c>
      <c r="N190" s="3" t="str">
        <f t="shared" si="43"/>
        <v>N/A</v>
      </c>
      <c r="O190" s="3" t="str">
        <f t="shared" si="44"/>
        <v>N/A</v>
      </c>
      <c r="P190" s="3" t="str">
        <f t="shared" si="45"/>
        <v>N/A</v>
      </c>
      <c r="Q190" s="3" t="str">
        <f t="shared" si="46"/>
        <v>N/A</v>
      </c>
      <c r="R190" s="3" t="str">
        <f t="shared" si="47"/>
        <v>N/A</v>
      </c>
      <c r="S190" s="3" t="str">
        <f t="shared" si="48"/>
        <v>N/A</v>
      </c>
      <c r="T190" s="3" t="str">
        <f t="shared" si="49"/>
        <v>N/A</v>
      </c>
      <c r="U190" s="3" t="str">
        <f t="shared" si="50"/>
        <v>N/A</v>
      </c>
      <c r="V190" s="3" t="str">
        <f t="shared" si="51"/>
        <v>N/A</v>
      </c>
      <c r="W190" s="3" t="str">
        <f t="shared" si="52"/>
        <v>N/A</v>
      </c>
      <c r="X190" s="3" t="str">
        <f t="shared" si="53"/>
        <v>N/A</v>
      </c>
      <c r="Y190" s="3" t="str">
        <f t="shared" si="54"/>
        <v>N/A</v>
      </c>
      <c r="Z190" s="3" t="str">
        <f t="shared" si="55"/>
        <v>N/A</v>
      </c>
      <c r="AA190" s="3" t="str">
        <f t="shared" si="56"/>
        <v>N/A</v>
      </c>
    </row>
    <row r="191" spans="1:27" x14ac:dyDescent="0.35">
      <c r="A191" t="s">
        <v>180</v>
      </c>
      <c r="B191" t="s">
        <v>299</v>
      </c>
      <c r="C191" t="s">
        <v>944</v>
      </c>
      <c r="D191" t="s">
        <v>91</v>
      </c>
      <c r="E191" s="1">
        <v>13725</v>
      </c>
      <c r="F191" s="2" t="s">
        <v>1380</v>
      </c>
      <c r="G191" s="2">
        <v>34.19</v>
      </c>
      <c r="H191" t="s">
        <v>1197</v>
      </c>
      <c r="I191" s="3">
        <f t="shared" si="38"/>
        <v>24018.75</v>
      </c>
      <c r="J191" t="str">
        <f t="shared" si="39"/>
        <v>N/A</v>
      </c>
      <c r="K191" s="3">
        <f t="shared" si="40"/>
        <v>24018.75</v>
      </c>
      <c r="L191" s="3" t="str">
        <f t="shared" si="41"/>
        <v>N/A</v>
      </c>
      <c r="M191" s="3" t="str">
        <f t="shared" si="42"/>
        <v>N/A</v>
      </c>
      <c r="N191" s="3" t="str">
        <f t="shared" si="43"/>
        <v>N/A</v>
      </c>
      <c r="O191" s="3" t="str">
        <f t="shared" si="44"/>
        <v>N/A</v>
      </c>
      <c r="P191" s="3" t="str">
        <f t="shared" si="45"/>
        <v>N/A</v>
      </c>
      <c r="Q191" s="3" t="str">
        <f t="shared" si="46"/>
        <v>N/A</v>
      </c>
      <c r="R191" s="3" t="str">
        <f t="shared" si="47"/>
        <v>N/A</v>
      </c>
      <c r="S191" s="3" t="str">
        <f t="shared" si="48"/>
        <v>N/A</v>
      </c>
      <c r="T191" s="3" t="str">
        <f t="shared" si="49"/>
        <v>N/A</v>
      </c>
      <c r="U191" s="3" t="str">
        <f t="shared" si="50"/>
        <v>N/A</v>
      </c>
      <c r="V191" s="3" t="str">
        <f t="shared" si="51"/>
        <v>N/A</v>
      </c>
      <c r="W191" s="3" t="str">
        <f t="shared" si="52"/>
        <v>N/A</v>
      </c>
      <c r="X191" s="3" t="str">
        <f t="shared" si="53"/>
        <v>N/A</v>
      </c>
      <c r="Y191" s="3" t="str">
        <f t="shared" si="54"/>
        <v>N/A</v>
      </c>
      <c r="Z191" s="3" t="str">
        <f t="shared" si="55"/>
        <v>N/A</v>
      </c>
      <c r="AA191" s="3" t="str">
        <f t="shared" si="56"/>
        <v>N/A</v>
      </c>
    </row>
    <row r="192" spans="1:27" x14ac:dyDescent="0.35">
      <c r="A192" t="s">
        <v>180</v>
      </c>
      <c r="B192" t="s">
        <v>519</v>
      </c>
      <c r="C192" t="s">
        <v>520</v>
      </c>
      <c r="D192" t="s">
        <v>91</v>
      </c>
      <c r="E192" s="1">
        <v>14722</v>
      </c>
      <c r="F192" s="2" t="s">
        <v>1381</v>
      </c>
      <c r="G192" s="2">
        <v>43.74</v>
      </c>
      <c r="H192" t="s">
        <v>187</v>
      </c>
      <c r="I192" s="3">
        <f t="shared" si="38"/>
        <v>25763.5</v>
      </c>
      <c r="J192" t="str">
        <f t="shared" si="39"/>
        <v>N/A</v>
      </c>
      <c r="K192" s="3">
        <f t="shared" si="40"/>
        <v>25763.5</v>
      </c>
      <c r="L192" s="3" t="str">
        <f t="shared" si="41"/>
        <v>N/A</v>
      </c>
      <c r="M192" s="3" t="str">
        <f t="shared" si="42"/>
        <v>N/A</v>
      </c>
      <c r="N192" s="3" t="str">
        <f t="shared" si="43"/>
        <v>N/A</v>
      </c>
      <c r="O192" s="3" t="str">
        <f t="shared" si="44"/>
        <v>N/A</v>
      </c>
      <c r="P192" s="3" t="str">
        <f t="shared" si="45"/>
        <v>N/A</v>
      </c>
      <c r="Q192" s="3" t="str">
        <f t="shared" si="46"/>
        <v>N/A</v>
      </c>
      <c r="R192" s="3" t="str">
        <f t="shared" si="47"/>
        <v>N/A</v>
      </c>
      <c r="S192" s="3" t="str">
        <f t="shared" si="48"/>
        <v>N/A</v>
      </c>
      <c r="T192" s="3" t="str">
        <f t="shared" si="49"/>
        <v>N/A</v>
      </c>
      <c r="U192" s="3" t="str">
        <f t="shared" si="50"/>
        <v>N/A</v>
      </c>
      <c r="V192" s="3" t="str">
        <f t="shared" si="51"/>
        <v>N/A</v>
      </c>
      <c r="W192" s="3" t="str">
        <f t="shared" si="52"/>
        <v>N/A</v>
      </c>
      <c r="X192" s="3" t="str">
        <f t="shared" si="53"/>
        <v>N/A</v>
      </c>
      <c r="Y192" s="3" t="str">
        <f t="shared" si="54"/>
        <v>N/A</v>
      </c>
      <c r="Z192" s="3" t="str">
        <f t="shared" si="55"/>
        <v>N/A</v>
      </c>
      <c r="AA192" s="3" t="str">
        <f t="shared" si="56"/>
        <v>N/A</v>
      </c>
    </row>
    <row r="193" spans="1:27" x14ac:dyDescent="0.35">
      <c r="A193" t="s">
        <v>180</v>
      </c>
      <c r="B193" t="s">
        <v>206</v>
      </c>
      <c r="C193" t="s">
        <v>207</v>
      </c>
      <c r="D193" t="s">
        <v>91</v>
      </c>
      <c r="E193" s="1">
        <v>19649</v>
      </c>
      <c r="F193" s="2" t="s">
        <v>1382</v>
      </c>
      <c r="G193" s="2">
        <v>56.73</v>
      </c>
      <c r="H193" t="s">
        <v>187</v>
      </c>
      <c r="I193" s="3">
        <f t="shared" si="38"/>
        <v>34385.75</v>
      </c>
      <c r="J193" t="str">
        <f t="shared" si="39"/>
        <v>N/A</v>
      </c>
      <c r="K193" s="3">
        <f t="shared" si="40"/>
        <v>34385.75</v>
      </c>
      <c r="L193" s="3" t="str">
        <f t="shared" si="41"/>
        <v>N/A</v>
      </c>
      <c r="M193" s="3" t="str">
        <f t="shared" si="42"/>
        <v>N/A</v>
      </c>
      <c r="N193" s="3" t="str">
        <f t="shared" si="43"/>
        <v>N/A</v>
      </c>
      <c r="O193" s="3" t="str">
        <f t="shared" si="44"/>
        <v>N/A</v>
      </c>
      <c r="P193" s="3" t="str">
        <f t="shared" si="45"/>
        <v>N/A</v>
      </c>
      <c r="Q193" s="3" t="str">
        <f t="shared" si="46"/>
        <v>N/A</v>
      </c>
      <c r="R193" s="3" t="str">
        <f t="shared" si="47"/>
        <v>N/A</v>
      </c>
      <c r="S193" s="3" t="str">
        <f t="shared" si="48"/>
        <v>N/A</v>
      </c>
      <c r="T193" s="3" t="str">
        <f t="shared" si="49"/>
        <v>N/A</v>
      </c>
      <c r="U193" s="3" t="str">
        <f t="shared" si="50"/>
        <v>N/A</v>
      </c>
      <c r="V193" s="3" t="str">
        <f t="shared" si="51"/>
        <v>N/A</v>
      </c>
      <c r="W193" s="3" t="str">
        <f t="shared" si="52"/>
        <v>N/A</v>
      </c>
      <c r="X193" s="3" t="str">
        <f t="shared" si="53"/>
        <v>N/A</v>
      </c>
      <c r="Y193" s="3" t="str">
        <f t="shared" si="54"/>
        <v>N/A</v>
      </c>
      <c r="Z193" s="3" t="str">
        <f t="shared" si="55"/>
        <v>N/A</v>
      </c>
      <c r="AA193" s="3" t="str">
        <f t="shared" si="56"/>
        <v>N/A</v>
      </c>
    </row>
    <row r="194" spans="1:27" x14ac:dyDescent="0.35">
      <c r="A194" t="s">
        <v>180</v>
      </c>
      <c r="B194" t="s">
        <v>367</v>
      </c>
      <c r="C194" t="s">
        <v>1139</v>
      </c>
      <c r="D194" t="s">
        <v>91</v>
      </c>
      <c r="E194" s="1">
        <v>7790</v>
      </c>
      <c r="F194" s="2" t="s">
        <v>1383</v>
      </c>
      <c r="G194" s="2">
        <v>19.39</v>
      </c>
      <c r="H194" t="s">
        <v>1197</v>
      </c>
      <c r="I194" s="3">
        <f t="shared" ref="I194:I257" si="57">IF(G194&gt;=4,E194*1.75,"not eligible")</f>
        <v>13632.5</v>
      </c>
      <c r="J194" t="str">
        <f t="shared" ref="J194:J257" si="58">IF(AND(I194="not eligible",H194="Yes"),E194*1.75,"N/A")</f>
        <v>N/A</v>
      </c>
      <c r="K194" s="3">
        <f t="shared" ref="K194:K257" si="59">IF($D194="Australian Labor Party",$I194,"N/A")</f>
        <v>13632.5</v>
      </c>
      <c r="L194" s="3" t="str">
        <f t="shared" ref="L194:L257" si="60">IF($D194="Liberal",$I194,"N/A")</f>
        <v>N/A</v>
      </c>
      <c r="M194" s="3" t="str">
        <f t="shared" ref="M194:M257" si="61">IF($D194="The Nationals",$I194,"N/A")</f>
        <v>N/A</v>
      </c>
      <c r="N194" s="3" t="str">
        <f t="shared" ref="N194:N257" si="62">IF($D194="Australian Greens",$I194,"N/A")</f>
        <v>N/A</v>
      </c>
      <c r="O194" s="3" t="str">
        <f t="shared" ref="O194:O257" si="63">IF($D194="Animal Justice Party",$I194,"N/A")</f>
        <v>N/A</v>
      </c>
      <c r="P194" s="3" t="str">
        <f t="shared" ref="P194:P257" si="64">IF($D194="AUSSIE BATTLER PARTY",$I194,"N/A")</f>
        <v>N/A</v>
      </c>
      <c r="Q194" s="3" t="str">
        <f t="shared" ref="Q194:Q257" si="65">IF($D194="AUSTRALIAN COUNTRY PARTY",$I194,"N/A")</f>
        <v>N/A</v>
      </c>
      <c r="R194" s="3" t="str">
        <f t="shared" ref="R194:R257" si="66">IF($D194="AUSTRALIAN LIBERTY ALLIANCE",$I194,"N/A")</f>
        <v>N/A</v>
      </c>
      <c r="S194" s="3" t="str">
        <f t="shared" ref="S194:S257" si="67">IF($D194="DERRYN HINCH'S JUSTICE PARTY",$I194,"N/A")</f>
        <v>N/A</v>
      </c>
      <c r="T194" s="3" t="str">
        <f t="shared" ref="T194:T257" si="68">IF($D194="FIONA PATTEN'S REASON PARTY",$I194,"N/A")</f>
        <v>N/A</v>
      </c>
      <c r="U194" s="3" t="str">
        <f t="shared" ref="U194:U257" si="69">IF($D194="LABOUR DLP",$I194,"N/A")</f>
        <v>N/A</v>
      </c>
      <c r="V194" s="3" t="str">
        <f t="shared" ref="V194:V257" si="70">IF($D194="LIBERAL DEMOCRATS",$I194,"N/A")</f>
        <v>N/A</v>
      </c>
      <c r="W194" s="3" t="str">
        <f t="shared" ref="W194:W257" si="71">IF($D194="SHOOTERS, FISHERS &amp; FARMERS VIC",$I194,"N/A")</f>
        <v>N/A</v>
      </c>
      <c r="X194" s="3" t="str">
        <f t="shared" ref="X194:X257" si="72">IF($D194="SUSTAINABLE AUSTRALIA",$I194,"N/A")</f>
        <v>N/A</v>
      </c>
      <c r="Y194" s="3" t="str">
        <f t="shared" ref="Y194:Y257" si="73">IF($D194="TRANSPORT MATTERS",$I194,"N/A")</f>
        <v>N/A</v>
      </c>
      <c r="Z194" s="3" t="str">
        <f t="shared" ref="Z194:Z257" si="74">IF($D194="VICTORIAN SOCIALISTS",$I194,"N/A")</f>
        <v>N/A</v>
      </c>
      <c r="AA194" s="3" t="str">
        <f t="shared" ref="AA194:AA257" si="75">IF($D194="",$I194,"N/A")</f>
        <v>N/A</v>
      </c>
    </row>
    <row r="195" spans="1:27" x14ac:dyDescent="0.35">
      <c r="A195" t="s">
        <v>180</v>
      </c>
      <c r="B195" t="s">
        <v>292</v>
      </c>
      <c r="C195" t="s">
        <v>766</v>
      </c>
      <c r="D195" t="s">
        <v>91</v>
      </c>
      <c r="E195" s="1">
        <v>15946</v>
      </c>
      <c r="F195" s="2" t="s">
        <v>1384</v>
      </c>
      <c r="G195" s="2">
        <v>35.54</v>
      </c>
      <c r="H195" t="s">
        <v>1197</v>
      </c>
      <c r="I195" s="3">
        <f t="shared" si="57"/>
        <v>27905.5</v>
      </c>
      <c r="J195" t="str">
        <f t="shared" si="58"/>
        <v>N/A</v>
      </c>
      <c r="K195" s="3">
        <f t="shared" si="59"/>
        <v>27905.5</v>
      </c>
      <c r="L195" s="3" t="str">
        <f t="shared" si="60"/>
        <v>N/A</v>
      </c>
      <c r="M195" s="3" t="str">
        <f t="shared" si="61"/>
        <v>N/A</v>
      </c>
      <c r="N195" s="3" t="str">
        <f t="shared" si="62"/>
        <v>N/A</v>
      </c>
      <c r="O195" s="3" t="str">
        <f t="shared" si="63"/>
        <v>N/A</v>
      </c>
      <c r="P195" s="3" t="str">
        <f t="shared" si="64"/>
        <v>N/A</v>
      </c>
      <c r="Q195" s="3" t="str">
        <f t="shared" si="65"/>
        <v>N/A</v>
      </c>
      <c r="R195" s="3" t="str">
        <f t="shared" si="66"/>
        <v>N/A</v>
      </c>
      <c r="S195" s="3" t="str">
        <f t="shared" si="67"/>
        <v>N/A</v>
      </c>
      <c r="T195" s="3" t="str">
        <f t="shared" si="68"/>
        <v>N/A</v>
      </c>
      <c r="U195" s="3" t="str">
        <f t="shared" si="69"/>
        <v>N/A</v>
      </c>
      <c r="V195" s="3" t="str">
        <f t="shared" si="70"/>
        <v>N/A</v>
      </c>
      <c r="W195" s="3" t="str">
        <f t="shared" si="71"/>
        <v>N/A</v>
      </c>
      <c r="X195" s="3" t="str">
        <f t="shared" si="72"/>
        <v>N/A</v>
      </c>
      <c r="Y195" s="3" t="str">
        <f t="shared" si="73"/>
        <v>N/A</v>
      </c>
      <c r="Z195" s="3" t="str">
        <f t="shared" si="74"/>
        <v>N/A</v>
      </c>
      <c r="AA195" s="3" t="str">
        <f t="shared" si="75"/>
        <v>N/A</v>
      </c>
    </row>
    <row r="196" spans="1:27" x14ac:dyDescent="0.35">
      <c r="A196" t="s">
        <v>180</v>
      </c>
      <c r="B196" t="s">
        <v>257</v>
      </c>
      <c r="C196" t="s">
        <v>455</v>
      </c>
      <c r="D196" t="s">
        <v>91</v>
      </c>
      <c r="E196" s="1">
        <v>18790</v>
      </c>
      <c r="F196" s="2" t="s">
        <v>1385</v>
      </c>
      <c r="G196" s="2">
        <v>50.12</v>
      </c>
      <c r="H196" t="s">
        <v>187</v>
      </c>
      <c r="I196" s="3">
        <f t="shared" si="57"/>
        <v>32882.5</v>
      </c>
      <c r="J196" t="str">
        <f t="shared" si="58"/>
        <v>N/A</v>
      </c>
      <c r="K196" s="3">
        <f t="shared" si="59"/>
        <v>32882.5</v>
      </c>
      <c r="L196" s="3" t="str">
        <f t="shared" si="60"/>
        <v>N/A</v>
      </c>
      <c r="M196" s="3" t="str">
        <f t="shared" si="61"/>
        <v>N/A</v>
      </c>
      <c r="N196" s="3" t="str">
        <f t="shared" si="62"/>
        <v>N/A</v>
      </c>
      <c r="O196" s="3" t="str">
        <f t="shared" si="63"/>
        <v>N/A</v>
      </c>
      <c r="P196" s="3" t="str">
        <f t="shared" si="64"/>
        <v>N/A</v>
      </c>
      <c r="Q196" s="3" t="str">
        <f t="shared" si="65"/>
        <v>N/A</v>
      </c>
      <c r="R196" s="3" t="str">
        <f t="shared" si="66"/>
        <v>N/A</v>
      </c>
      <c r="S196" s="3" t="str">
        <f t="shared" si="67"/>
        <v>N/A</v>
      </c>
      <c r="T196" s="3" t="str">
        <f t="shared" si="68"/>
        <v>N/A</v>
      </c>
      <c r="U196" s="3" t="str">
        <f t="shared" si="69"/>
        <v>N/A</v>
      </c>
      <c r="V196" s="3" t="str">
        <f t="shared" si="70"/>
        <v>N/A</v>
      </c>
      <c r="W196" s="3" t="str">
        <f t="shared" si="71"/>
        <v>N/A</v>
      </c>
      <c r="X196" s="3" t="str">
        <f t="shared" si="72"/>
        <v>N/A</v>
      </c>
      <c r="Y196" s="3" t="str">
        <f t="shared" si="73"/>
        <v>N/A</v>
      </c>
      <c r="Z196" s="3" t="str">
        <f t="shared" si="74"/>
        <v>N/A</v>
      </c>
      <c r="AA196" s="3" t="str">
        <f t="shared" si="75"/>
        <v>N/A</v>
      </c>
    </row>
    <row r="197" spans="1:27" x14ac:dyDescent="0.35">
      <c r="A197" t="s">
        <v>180</v>
      </c>
      <c r="B197" t="s">
        <v>332</v>
      </c>
      <c r="C197" t="s">
        <v>739</v>
      </c>
      <c r="D197" t="s">
        <v>91</v>
      </c>
      <c r="E197" s="1">
        <v>20797</v>
      </c>
      <c r="F197" s="2" t="s">
        <v>1386</v>
      </c>
      <c r="G197" s="2">
        <v>49.93</v>
      </c>
      <c r="H197" t="s">
        <v>187</v>
      </c>
      <c r="I197" s="3">
        <f t="shared" si="57"/>
        <v>36394.75</v>
      </c>
      <c r="J197" t="str">
        <f t="shared" si="58"/>
        <v>N/A</v>
      </c>
      <c r="K197" s="3">
        <f t="shared" si="59"/>
        <v>36394.75</v>
      </c>
      <c r="L197" s="3" t="str">
        <f t="shared" si="60"/>
        <v>N/A</v>
      </c>
      <c r="M197" s="3" t="str">
        <f t="shared" si="61"/>
        <v>N/A</v>
      </c>
      <c r="N197" s="3" t="str">
        <f t="shared" si="62"/>
        <v>N/A</v>
      </c>
      <c r="O197" s="3" t="str">
        <f t="shared" si="63"/>
        <v>N/A</v>
      </c>
      <c r="P197" s="3" t="str">
        <f t="shared" si="64"/>
        <v>N/A</v>
      </c>
      <c r="Q197" s="3" t="str">
        <f t="shared" si="65"/>
        <v>N/A</v>
      </c>
      <c r="R197" s="3" t="str">
        <f t="shared" si="66"/>
        <v>N/A</v>
      </c>
      <c r="S197" s="3" t="str">
        <f t="shared" si="67"/>
        <v>N/A</v>
      </c>
      <c r="T197" s="3" t="str">
        <f t="shared" si="68"/>
        <v>N/A</v>
      </c>
      <c r="U197" s="3" t="str">
        <f t="shared" si="69"/>
        <v>N/A</v>
      </c>
      <c r="V197" s="3" t="str">
        <f t="shared" si="70"/>
        <v>N/A</v>
      </c>
      <c r="W197" s="3" t="str">
        <f t="shared" si="71"/>
        <v>N/A</v>
      </c>
      <c r="X197" s="3" t="str">
        <f t="shared" si="72"/>
        <v>N/A</v>
      </c>
      <c r="Y197" s="3" t="str">
        <f t="shared" si="73"/>
        <v>N/A</v>
      </c>
      <c r="Z197" s="3" t="str">
        <f t="shared" si="74"/>
        <v>N/A</v>
      </c>
      <c r="AA197" s="3" t="str">
        <f t="shared" si="75"/>
        <v>N/A</v>
      </c>
    </row>
    <row r="198" spans="1:27" x14ac:dyDescent="0.35">
      <c r="A198" t="s">
        <v>180</v>
      </c>
      <c r="B198" t="s">
        <v>307</v>
      </c>
      <c r="C198" t="s">
        <v>308</v>
      </c>
      <c r="D198" t="s">
        <v>91</v>
      </c>
      <c r="E198" s="1">
        <v>15835</v>
      </c>
      <c r="F198" s="2" t="s">
        <v>1387</v>
      </c>
      <c r="G198" s="2">
        <v>37.47</v>
      </c>
      <c r="H198" t="s">
        <v>187</v>
      </c>
      <c r="I198" s="3">
        <f t="shared" si="57"/>
        <v>27711.25</v>
      </c>
      <c r="J198" t="str">
        <f t="shared" si="58"/>
        <v>N/A</v>
      </c>
      <c r="K198" s="3">
        <f t="shared" si="59"/>
        <v>27711.25</v>
      </c>
      <c r="L198" s="3" t="str">
        <f t="shared" si="60"/>
        <v>N/A</v>
      </c>
      <c r="M198" s="3" t="str">
        <f t="shared" si="61"/>
        <v>N/A</v>
      </c>
      <c r="N198" s="3" t="str">
        <f t="shared" si="62"/>
        <v>N/A</v>
      </c>
      <c r="O198" s="3" t="str">
        <f t="shared" si="63"/>
        <v>N/A</v>
      </c>
      <c r="P198" s="3" t="str">
        <f t="shared" si="64"/>
        <v>N/A</v>
      </c>
      <c r="Q198" s="3" t="str">
        <f t="shared" si="65"/>
        <v>N/A</v>
      </c>
      <c r="R198" s="3" t="str">
        <f t="shared" si="66"/>
        <v>N/A</v>
      </c>
      <c r="S198" s="3" t="str">
        <f t="shared" si="67"/>
        <v>N/A</v>
      </c>
      <c r="T198" s="3" t="str">
        <f t="shared" si="68"/>
        <v>N/A</v>
      </c>
      <c r="U198" s="3" t="str">
        <f t="shared" si="69"/>
        <v>N/A</v>
      </c>
      <c r="V198" s="3" t="str">
        <f t="shared" si="70"/>
        <v>N/A</v>
      </c>
      <c r="W198" s="3" t="str">
        <f t="shared" si="71"/>
        <v>N/A</v>
      </c>
      <c r="X198" s="3" t="str">
        <f t="shared" si="72"/>
        <v>N/A</v>
      </c>
      <c r="Y198" s="3" t="str">
        <f t="shared" si="73"/>
        <v>N/A</v>
      </c>
      <c r="Z198" s="3" t="str">
        <f t="shared" si="74"/>
        <v>N/A</v>
      </c>
      <c r="AA198" s="3" t="str">
        <f t="shared" si="75"/>
        <v>N/A</v>
      </c>
    </row>
    <row r="199" spans="1:27" x14ac:dyDescent="0.35">
      <c r="A199" t="s">
        <v>180</v>
      </c>
      <c r="B199" t="s">
        <v>346</v>
      </c>
      <c r="C199" t="s">
        <v>347</v>
      </c>
      <c r="D199" t="s">
        <v>91</v>
      </c>
      <c r="E199" s="1">
        <v>21042</v>
      </c>
      <c r="F199" s="2" t="s">
        <v>1388</v>
      </c>
      <c r="G199" s="2">
        <v>54.79</v>
      </c>
      <c r="H199" t="s">
        <v>187</v>
      </c>
      <c r="I199" s="3">
        <f t="shared" si="57"/>
        <v>36823.5</v>
      </c>
      <c r="J199" t="str">
        <f t="shared" si="58"/>
        <v>N/A</v>
      </c>
      <c r="K199" s="3">
        <f t="shared" si="59"/>
        <v>36823.5</v>
      </c>
      <c r="L199" s="3" t="str">
        <f t="shared" si="60"/>
        <v>N/A</v>
      </c>
      <c r="M199" s="3" t="str">
        <f t="shared" si="61"/>
        <v>N/A</v>
      </c>
      <c r="N199" s="3" t="str">
        <f t="shared" si="62"/>
        <v>N/A</v>
      </c>
      <c r="O199" s="3" t="str">
        <f t="shared" si="63"/>
        <v>N/A</v>
      </c>
      <c r="P199" s="3" t="str">
        <f t="shared" si="64"/>
        <v>N/A</v>
      </c>
      <c r="Q199" s="3" t="str">
        <f t="shared" si="65"/>
        <v>N/A</v>
      </c>
      <c r="R199" s="3" t="str">
        <f t="shared" si="66"/>
        <v>N/A</v>
      </c>
      <c r="S199" s="3" t="str">
        <f t="shared" si="67"/>
        <v>N/A</v>
      </c>
      <c r="T199" s="3" t="str">
        <f t="shared" si="68"/>
        <v>N/A</v>
      </c>
      <c r="U199" s="3" t="str">
        <f t="shared" si="69"/>
        <v>N/A</v>
      </c>
      <c r="V199" s="3" t="str">
        <f t="shared" si="70"/>
        <v>N/A</v>
      </c>
      <c r="W199" s="3" t="str">
        <f t="shared" si="71"/>
        <v>N/A</v>
      </c>
      <c r="X199" s="3" t="str">
        <f t="shared" si="72"/>
        <v>N/A</v>
      </c>
      <c r="Y199" s="3" t="str">
        <f t="shared" si="73"/>
        <v>N/A</v>
      </c>
      <c r="Z199" s="3" t="str">
        <f t="shared" si="74"/>
        <v>N/A</v>
      </c>
      <c r="AA199" s="3" t="str">
        <f t="shared" si="75"/>
        <v>N/A</v>
      </c>
    </row>
    <row r="200" spans="1:27" x14ac:dyDescent="0.35">
      <c r="A200" t="s">
        <v>180</v>
      </c>
      <c r="B200" t="s">
        <v>305</v>
      </c>
      <c r="C200" t="s">
        <v>1075</v>
      </c>
      <c r="D200" t="s">
        <v>91</v>
      </c>
      <c r="E200" s="1">
        <v>17748</v>
      </c>
      <c r="F200" s="2" t="s">
        <v>1389</v>
      </c>
      <c r="G200" s="2">
        <v>41.71</v>
      </c>
      <c r="H200" t="s">
        <v>187</v>
      </c>
      <c r="I200" s="3">
        <f t="shared" si="57"/>
        <v>31059</v>
      </c>
      <c r="J200" t="str">
        <f t="shared" si="58"/>
        <v>N/A</v>
      </c>
      <c r="K200" s="3">
        <f t="shared" si="59"/>
        <v>31059</v>
      </c>
      <c r="L200" s="3" t="str">
        <f t="shared" si="60"/>
        <v>N/A</v>
      </c>
      <c r="M200" s="3" t="str">
        <f t="shared" si="61"/>
        <v>N/A</v>
      </c>
      <c r="N200" s="3" t="str">
        <f t="shared" si="62"/>
        <v>N/A</v>
      </c>
      <c r="O200" s="3" t="str">
        <f t="shared" si="63"/>
        <v>N/A</v>
      </c>
      <c r="P200" s="3" t="str">
        <f t="shared" si="64"/>
        <v>N/A</v>
      </c>
      <c r="Q200" s="3" t="str">
        <f t="shared" si="65"/>
        <v>N/A</v>
      </c>
      <c r="R200" s="3" t="str">
        <f t="shared" si="66"/>
        <v>N/A</v>
      </c>
      <c r="S200" s="3" t="str">
        <f t="shared" si="67"/>
        <v>N/A</v>
      </c>
      <c r="T200" s="3" t="str">
        <f t="shared" si="68"/>
        <v>N/A</v>
      </c>
      <c r="U200" s="3" t="str">
        <f t="shared" si="69"/>
        <v>N/A</v>
      </c>
      <c r="V200" s="3" t="str">
        <f t="shared" si="70"/>
        <v>N/A</v>
      </c>
      <c r="W200" s="3" t="str">
        <f t="shared" si="71"/>
        <v>N/A</v>
      </c>
      <c r="X200" s="3" t="str">
        <f t="shared" si="72"/>
        <v>N/A</v>
      </c>
      <c r="Y200" s="3" t="str">
        <f t="shared" si="73"/>
        <v>N/A</v>
      </c>
      <c r="Z200" s="3" t="str">
        <f t="shared" si="74"/>
        <v>N/A</v>
      </c>
      <c r="AA200" s="3" t="str">
        <f t="shared" si="75"/>
        <v>N/A</v>
      </c>
    </row>
    <row r="201" spans="1:27" x14ac:dyDescent="0.35">
      <c r="A201" t="s">
        <v>180</v>
      </c>
      <c r="B201" t="s">
        <v>449</v>
      </c>
      <c r="C201" t="s">
        <v>450</v>
      </c>
      <c r="D201" t="s">
        <v>91</v>
      </c>
      <c r="E201" s="1">
        <v>19202</v>
      </c>
      <c r="F201" s="2" t="s">
        <v>1390</v>
      </c>
      <c r="G201" s="2">
        <v>53.57</v>
      </c>
      <c r="H201" t="s">
        <v>187</v>
      </c>
      <c r="I201" s="3">
        <f t="shared" si="57"/>
        <v>33603.5</v>
      </c>
      <c r="J201" t="str">
        <f t="shared" si="58"/>
        <v>N/A</v>
      </c>
      <c r="K201" s="3">
        <f t="shared" si="59"/>
        <v>33603.5</v>
      </c>
      <c r="L201" s="3" t="str">
        <f t="shared" si="60"/>
        <v>N/A</v>
      </c>
      <c r="M201" s="3" t="str">
        <f t="shared" si="61"/>
        <v>N/A</v>
      </c>
      <c r="N201" s="3" t="str">
        <f t="shared" si="62"/>
        <v>N/A</v>
      </c>
      <c r="O201" s="3" t="str">
        <f t="shared" si="63"/>
        <v>N/A</v>
      </c>
      <c r="P201" s="3" t="str">
        <f t="shared" si="64"/>
        <v>N/A</v>
      </c>
      <c r="Q201" s="3" t="str">
        <f t="shared" si="65"/>
        <v>N/A</v>
      </c>
      <c r="R201" s="3" t="str">
        <f t="shared" si="66"/>
        <v>N/A</v>
      </c>
      <c r="S201" s="3" t="str">
        <f t="shared" si="67"/>
        <v>N/A</v>
      </c>
      <c r="T201" s="3" t="str">
        <f t="shared" si="68"/>
        <v>N/A</v>
      </c>
      <c r="U201" s="3" t="str">
        <f t="shared" si="69"/>
        <v>N/A</v>
      </c>
      <c r="V201" s="3" t="str">
        <f t="shared" si="70"/>
        <v>N/A</v>
      </c>
      <c r="W201" s="3" t="str">
        <f t="shared" si="71"/>
        <v>N/A</v>
      </c>
      <c r="X201" s="3" t="str">
        <f t="shared" si="72"/>
        <v>N/A</v>
      </c>
      <c r="Y201" s="3" t="str">
        <f t="shared" si="73"/>
        <v>N/A</v>
      </c>
      <c r="Z201" s="3" t="str">
        <f t="shared" si="74"/>
        <v>N/A</v>
      </c>
      <c r="AA201" s="3" t="str">
        <f t="shared" si="75"/>
        <v>N/A</v>
      </c>
    </row>
    <row r="202" spans="1:27" x14ac:dyDescent="0.35">
      <c r="A202" t="s">
        <v>180</v>
      </c>
      <c r="B202" t="s">
        <v>222</v>
      </c>
      <c r="C202" t="s">
        <v>462</v>
      </c>
      <c r="D202" t="s">
        <v>91</v>
      </c>
      <c r="E202" s="1">
        <v>7703</v>
      </c>
      <c r="F202" s="2" t="s">
        <v>1391</v>
      </c>
      <c r="G202" s="2">
        <v>20.58</v>
      </c>
      <c r="H202" t="s">
        <v>1197</v>
      </c>
      <c r="I202" s="3">
        <f t="shared" si="57"/>
        <v>13480.25</v>
      </c>
      <c r="J202" t="str">
        <f t="shared" si="58"/>
        <v>N/A</v>
      </c>
      <c r="K202" s="3">
        <f t="shared" si="59"/>
        <v>13480.25</v>
      </c>
      <c r="L202" s="3" t="str">
        <f t="shared" si="60"/>
        <v>N/A</v>
      </c>
      <c r="M202" s="3" t="str">
        <f t="shared" si="61"/>
        <v>N/A</v>
      </c>
      <c r="N202" s="3" t="str">
        <f t="shared" si="62"/>
        <v>N/A</v>
      </c>
      <c r="O202" s="3" t="str">
        <f t="shared" si="63"/>
        <v>N/A</v>
      </c>
      <c r="P202" s="3" t="str">
        <f t="shared" si="64"/>
        <v>N/A</v>
      </c>
      <c r="Q202" s="3" t="str">
        <f t="shared" si="65"/>
        <v>N/A</v>
      </c>
      <c r="R202" s="3" t="str">
        <f t="shared" si="66"/>
        <v>N/A</v>
      </c>
      <c r="S202" s="3" t="str">
        <f t="shared" si="67"/>
        <v>N/A</v>
      </c>
      <c r="T202" s="3" t="str">
        <f t="shared" si="68"/>
        <v>N/A</v>
      </c>
      <c r="U202" s="3" t="str">
        <f t="shared" si="69"/>
        <v>N/A</v>
      </c>
      <c r="V202" s="3" t="str">
        <f t="shared" si="70"/>
        <v>N/A</v>
      </c>
      <c r="W202" s="3" t="str">
        <f t="shared" si="71"/>
        <v>N/A</v>
      </c>
      <c r="X202" s="3" t="str">
        <f t="shared" si="72"/>
        <v>N/A</v>
      </c>
      <c r="Y202" s="3" t="str">
        <f t="shared" si="73"/>
        <v>N/A</v>
      </c>
      <c r="Z202" s="3" t="str">
        <f t="shared" si="74"/>
        <v>N/A</v>
      </c>
      <c r="AA202" s="3" t="str">
        <f t="shared" si="75"/>
        <v>N/A</v>
      </c>
    </row>
    <row r="203" spans="1:27" x14ac:dyDescent="0.35">
      <c r="A203" t="s">
        <v>180</v>
      </c>
      <c r="B203" t="s">
        <v>261</v>
      </c>
      <c r="C203" t="s">
        <v>294</v>
      </c>
      <c r="D203" t="s">
        <v>91</v>
      </c>
      <c r="E203" s="1">
        <v>15904</v>
      </c>
      <c r="F203" s="2" t="s">
        <v>1392</v>
      </c>
      <c r="G203" s="2">
        <v>37.74</v>
      </c>
      <c r="H203" t="s">
        <v>187</v>
      </c>
      <c r="I203" s="3">
        <f t="shared" si="57"/>
        <v>27832</v>
      </c>
      <c r="J203" t="str">
        <f t="shared" si="58"/>
        <v>N/A</v>
      </c>
      <c r="K203" s="3">
        <f t="shared" si="59"/>
        <v>27832</v>
      </c>
      <c r="L203" s="3" t="str">
        <f t="shared" si="60"/>
        <v>N/A</v>
      </c>
      <c r="M203" s="3" t="str">
        <f t="shared" si="61"/>
        <v>N/A</v>
      </c>
      <c r="N203" s="3" t="str">
        <f t="shared" si="62"/>
        <v>N/A</v>
      </c>
      <c r="O203" s="3" t="str">
        <f t="shared" si="63"/>
        <v>N/A</v>
      </c>
      <c r="P203" s="3" t="str">
        <f t="shared" si="64"/>
        <v>N/A</v>
      </c>
      <c r="Q203" s="3" t="str">
        <f t="shared" si="65"/>
        <v>N/A</v>
      </c>
      <c r="R203" s="3" t="str">
        <f t="shared" si="66"/>
        <v>N/A</v>
      </c>
      <c r="S203" s="3" t="str">
        <f t="shared" si="67"/>
        <v>N/A</v>
      </c>
      <c r="T203" s="3" t="str">
        <f t="shared" si="68"/>
        <v>N/A</v>
      </c>
      <c r="U203" s="3" t="str">
        <f t="shared" si="69"/>
        <v>N/A</v>
      </c>
      <c r="V203" s="3" t="str">
        <f t="shared" si="70"/>
        <v>N/A</v>
      </c>
      <c r="W203" s="3" t="str">
        <f t="shared" si="71"/>
        <v>N/A</v>
      </c>
      <c r="X203" s="3" t="str">
        <f t="shared" si="72"/>
        <v>N/A</v>
      </c>
      <c r="Y203" s="3" t="str">
        <f t="shared" si="73"/>
        <v>N/A</v>
      </c>
      <c r="Z203" s="3" t="str">
        <f t="shared" si="74"/>
        <v>N/A</v>
      </c>
      <c r="AA203" s="3" t="str">
        <f t="shared" si="75"/>
        <v>N/A</v>
      </c>
    </row>
    <row r="204" spans="1:27" x14ac:dyDescent="0.35">
      <c r="A204" t="s">
        <v>180</v>
      </c>
      <c r="B204" t="s">
        <v>527</v>
      </c>
      <c r="C204" t="s">
        <v>647</v>
      </c>
      <c r="D204" t="s">
        <v>91</v>
      </c>
      <c r="E204" s="1">
        <v>13338</v>
      </c>
      <c r="F204" s="2" t="s">
        <v>1393</v>
      </c>
      <c r="G204" s="2">
        <v>33.06</v>
      </c>
      <c r="H204" t="s">
        <v>1197</v>
      </c>
      <c r="I204" s="3">
        <f t="shared" si="57"/>
        <v>23341.5</v>
      </c>
      <c r="J204" t="str">
        <f t="shared" si="58"/>
        <v>N/A</v>
      </c>
      <c r="K204" s="3">
        <f t="shared" si="59"/>
        <v>23341.5</v>
      </c>
      <c r="L204" s="3" t="str">
        <f t="shared" si="60"/>
        <v>N/A</v>
      </c>
      <c r="M204" s="3" t="str">
        <f t="shared" si="61"/>
        <v>N/A</v>
      </c>
      <c r="N204" s="3" t="str">
        <f t="shared" si="62"/>
        <v>N/A</v>
      </c>
      <c r="O204" s="3" t="str">
        <f t="shared" si="63"/>
        <v>N/A</v>
      </c>
      <c r="P204" s="3" t="str">
        <f t="shared" si="64"/>
        <v>N/A</v>
      </c>
      <c r="Q204" s="3" t="str">
        <f t="shared" si="65"/>
        <v>N/A</v>
      </c>
      <c r="R204" s="3" t="str">
        <f t="shared" si="66"/>
        <v>N/A</v>
      </c>
      <c r="S204" s="3" t="str">
        <f t="shared" si="67"/>
        <v>N/A</v>
      </c>
      <c r="T204" s="3" t="str">
        <f t="shared" si="68"/>
        <v>N/A</v>
      </c>
      <c r="U204" s="3" t="str">
        <f t="shared" si="69"/>
        <v>N/A</v>
      </c>
      <c r="V204" s="3" t="str">
        <f t="shared" si="70"/>
        <v>N/A</v>
      </c>
      <c r="W204" s="3" t="str">
        <f t="shared" si="71"/>
        <v>N/A</v>
      </c>
      <c r="X204" s="3" t="str">
        <f t="shared" si="72"/>
        <v>N/A</v>
      </c>
      <c r="Y204" s="3" t="str">
        <f t="shared" si="73"/>
        <v>N/A</v>
      </c>
      <c r="Z204" s="3" t="str">
        <f t="shared" si="74"/>
        <v>N/A</v>
      </c>
      <c r="AA204" s="3" t="str">
        <f t="shared" si="75"/>
        <v>N/A</v>
      </c>
    </row>
    <row r="205" spans="1:27" x14ac:dyDescent="0.35">
      <c r="A205" t="s">
        <v>180</v>
      </c>
      <c r="B205" t="s">
        <v>198</v>
      </c>
      <c r="C205" t="s">
        <v>900</v>
      </c>
      <c r="D205" t="s">
        <v>91</v>
      </c>
      <c r="E205" s="1">
        <v>11702</v>
      </c>
      <c r="F205" s="2" t="s">
        <v>1394</v>
      </c>
      <c r="G205" s="2">
        <v>28.95</v>
      </c>
      <c r="H205" t="s">
        <v>1197</v>
      </c>
      <c r="I205" s="3">
        <f t="shared" si="57"/>
        <v>20478.5</v>
      </c>
      <c r="J205" t="str">
        <f t="shared" si="58"/>
        <v>N/A</v>
      </c>
      <c r="K205" s="3">
        <f t="shared" si="59"/>
        <v>20478.5</v>
      </c>
      <c r="L205" s="3" t="str">
        <f t="shared" si="60"/>
        <v>N/A</v>
      </c>
      <c r="M205" s="3" t="str">
        <f t="shared" si="61"/>
        <v>N/A</v>
      </c>
      <c r="N205" s="3" t="str">
        <f t="shared" si="62"/>
        <v>N/A</v>
      </c>
      <c r="O205" s="3" t="str">
        <f t="shared" si="63"/>
        <v>N/A</v>
      </c>
      <c r="P205" s="3" t="str">
        <f t="shared" si="64"/>
        <v>N/A</v>
      </c>
      <c r="Q205" s="3" t="str">
        <f t="shared" si="65"/>
        <v>N/A</v>
      </c>
      <c r="R205" s="3" t="str">
        <f t="shared" si="66"/>
        <v>N/A</v>
      </c>
      <c r="S205" s="3" t="str">
        <f t="shared" si="67"/>
        <v>N/A</v>
      </c>
      <c r="T205" s="3" t="str">
        <f t="shared" si="68"/>
        <v>N/A</v>
      </c>
      <c r="U205" s="3" t="str">
        <f t="shared" si="69"/>
        <v>N/A</v>
      </c>
      <c r="V205" s="3" t="str">
        <f t="shared" si="70"/>
        <v>N/A</v>
      </c>
      <c r="W205" s="3" t="str">
        <f t="shared" si="71"/>
        <v>N/A</v>
      </c>
      <c r="X205" s="3" t="str">
        <f t="shared" si="72"/>
        <v>N/A</v>
      </c>
      <c r="Y205" s="3" t="str">
        <f t="shared" si="73"/>
        <v>N/A</v>
      </c>
      <c r="Z205" s="3" t="str">
        <f t="shared" si="74"/>
        <v>N/A</v>
      </c>
      <c r="AA205" s="3" t="str">
        <f t="shared" si="75"/>
        <v>N/A</v>
      </c>
    </row>
    <row r="206" spans="1:27" x14ac:dyDescent="0.35">
      <c r="A206" t="s">
        <v>180</v>
      </c>
      <c r="B206" t="s">
        <v>543</v>
      </c>
      <c r="C206" t="s">
        <v>991</v>
      </c>
      <c r="D206" t="s">
        <v>91</v>
      </c>
      <c r="E206" s="1">
        <v>19409</v>
      </c>
      <c r="F206" s="2" t="s">
        <v>1395</v>
      </c>
      <c r="G206" s="2">
        <v>51.97</v>
      </c>
      <c r="H206" t="s">
        <v>187</v>
      </c>
      <c r="I206" s="3">
        <f t="shared" si="57"/>
        <v>33965.75</v>
      </c>
      <c r="J206" t="str">
        <f t="shared" si="58"/>
        <v>N/A</v>
      </c>
      <c r="K206" s="3">
        <f t="shared" si="59"/>
        <v>33965.75</v>
      </c>
      <c r="L206" s="3" t="str">
        <f t="shared" si="60"/>
        <v>N/A</v>
      </c>
      <c r="M206" s="3" t="str">
        <f t="shared" si="61"/>
        <v>N/A</v>
      </c>
      <c r="N206" s="3" t="str">
        <f t="shared" si="62"/>
        <v>N/A</v>
      </c>
      <c r="O206" s="3" t="str">
        <f t="shared" si="63"/>
        <v>N/A</v>
      </c>
      <c r="P206" s="3" t="str">
        <f t="shared" si="64"/>
        <v>N/A</v>
      </c>
      <c r="Q206" s="3" t="str">
        <f t="shared" si="65"/>
        <v>N/A</v>
      </c>
      <c r="R206" s="3" t="str">
        <f t="shared" si="66"/>
        <v>N/A</v>
      </c>
      <c r="S206" s="3" t="str">
        <f t="shared" si="67"/>
        <v>N/A</v>
      </c>
      <c r="T206" s="3" t="str">
        <f t="shared" si="68"/>
        <v>N/A</v>
      </c>
      <c r="U206" s="3" t="str">
        <f t="shared" si="69"/>
        <v>N/A</v>
      </c>
      <c r="V206" s="3" t="str">
        <f t="shared" si="70"/>
        <v>N/A</v>
      </c>
      <c r="W206" s="3" t="str">
        <f t="shared" si="71"/>
        <v>N/A</v>
      </c>
      <c r="X206" s="3" t="str">
        <f t="shared" si="72"/>
        <v>N/A</v>
      </c>
      <c r="Y206" s="3" t="str">
        <f t="shared" si="73"/>
        <v>N/A</v>
      </c>
      <c r="Z206" s="3" t="str">
        <f t="shared" si="74"/>
        <v>N/A</v>
      </c>
      <c r="AA206" s="3" t="str">
        <f t="shared" si="75"/>
        <v>N/A</v>
      </c>
    </row>
    <row r="207" spans="1:27" x14ac:dyDescent="0.35">
      <c r="A207" t="s">
        <v>180</v>
      </c>
      <c r="B207" t="s">
        <v>667</v>
      </c>
      <c r="C207" t="s">
        <v>1150</v>
      </c>
      <c r="D207" t="s">
        <v>91</v>
      </c>
      <c r="E207" s="1">
        <v>19705</v>
      </c>
      <c r="F207" s="2" t="s">
        <v>1396</v>
      </c>
      <c r="G207" s="2">
        <v>44.39</v>
      </c>
      <c r="H207" t="s">
        <v>187</v>
      </c>
      <c r="I207" s="3">
        <f t="shared" si="57"/>
        <v>34483.75</v>
      </c>
      <c r="J207" t="str">
        <f t="shared" si="58"/>
        <v>N/A</v>
      </c>
      <c r="K207" s="3">
        <f t="shared" si="59"/>
        <v>34483.75</v>
      </c>
      <c r="L207" s="3" t="str">
        <f t="shared" si="60"/>
        <v>N/A</v>
      </c>
      <c r="M207" s="3" t="str">
        <f t="shared" si="61"/>
        <v>N/A</v>
      </c>
      <c r="N207" s="3" t="str">
        <f t="shared" si="62"/>
        <v>N/A</v>
      </c>
      <c r="O207" s="3" t="str">
        <f t="shared" si="63"/>
        <v>N/A</v>
      </c>
      <c r="P207" s="3" t="str">
        <f t="shared" si="64"/>
        <v>N/A</v>
      </c>
      <c r="Q207" s="3" t="str">
        <f t="shared" si="65"/>
        <v>N/A</v>
      </c>
      <c r="R207" s="3" t="str">
        <f t="shared" si="66"/>
        <v>N/A</v>
      </c>
      <c r="S207" s="3" t="str">
        <f t="shared" si="67"/>
        <v>N/A</v>
      </c>
      <c r="T207" s="3" t="str">
        <f t="shared" si="68"/>
        <v>N/A</v>
      </c>
      <c r="U207" s="3" t="str">
        <f t="shared" si="69"/>
        <v>N/A</v>
      </c>
      <c r="V207" s="3" t="str">
        <f t="shared" si="70"/>
        <v>N/A</v>
      </c>
      <c r="W207" s="3" t="str">
        <f t="shared" si="71"/>
        <v>N/A</v>
      </c>
      <c r="X207" s="3" t="str">
        <f t="shared" si="72"/>
        <v>N/A</v>
      </c>
      <c r="Y207" s="3" t="str">
        <f t="shared" si="73"/>
        <v>N/A</v>
      </c>
      <c r="Z207" s="3" t="str">
        <f t="shared" si="74"/>
        <v>N/A</v>
      </c>
      <c r="AA207" s="3" t="str">
        <f t="shared" si="75"/>
        <v>N/A</v>
      </c>
    </row>
    <row r="208" spans="1:27" x14ac:dyDescent="0.35">
      <c r="A208" t="s">
        <v>180</v>
      </c>
      <c r="B208" t="s">
        <v>576</v>
      </c>
      <c r="C208" t="s">
        <v>577</v>
      </c>
      <c r="D208" t="s">
        <v>91</v>
      </c>
      <c r="E208" s="1">
        <v>15121</v>
      </c>
      <c r="F208" s="2" t="s">
        <v>1397</v>
      </c>
      <c r="G208" s="2">
        <v>42.08</v>
      </c>
      <c r="H208" t="s">
        <v>187</v>
      </c>
      <c r="I208" s="3">
        <f t="shared" si="57"/>
        <v>26461.75</v>
      </c>
      <c r="J208" t="str">
        <f t="shared" si="58"/>
        <v>N/A</v>
      </c>
      <c r="K208" s="3">
        <f t="shared" si="59"/>
        <v>26461.75</v>
      </c>
      <c r="L208" s="3" t="str">
        <f t="shared" si="60"/>
        <v>N/A</v>
      </c>
      <c r="M208" s="3" t="str">
        <f t="shared" si="61"/>
        <v>N/A</v>
      </c>
      <c r="N208" s="3" t="str">
        <f t="shared" si="62"/>
        <v>N/A</v>
      </c>
      <c r="O208" s="3" t="str">
        <f t="shared" si="63"/>
        <v>N/A</v>
      </c>
      <c r="P208" s="3" t="str">
        <f t="shared" si="64"/>
        <v>N/A</v>
      </c>
      <c r="Q208" s="3" t="str">
        <f t="shared" si="65"/>
        <v>N/A</v>
      </c>
      <c r="R208" s="3" t="str">
        <f t="shared" si="66"/>
        <v>N/A</v>
      </c>
      <c r="S208" s="3" t="str">
        <f t="shared" si="67"/>
        <v>N/A</v>
      </c>
      <c r="T208" s="3" t="str">
        <f t="shared" si="68"/>
        <v>N/A</v>
      </c>
      <c r="U208" s="3" t="str">
        <f t="shared" si="69"/>
        <v>N/A</v>
      </c>
      <c r="V208" s="3" t="str">
        <f t="shared" si="70"/>
        <v>N/A</v>
      </c>
      <c r="W208" s="3" t="str">
        <f t="shared" si="71"/>
        <v>N/A</v>
      </c>
      <c r="X208" s="3" t="str">
        <f t="shared" si="72"/>
        <v>N/A</v>
      </c>
      <c r="Y208" s="3" t="str">
        <f t="shared" si="73"/>
        <v>N/A</v>
      </c>
      <c r="Z208" s="3" t="str">
        <f t="shared" si="74"/>
        <v>N/A</v>
      </c>
      <c r="AA208" s="3" t="str">
        <f t="shared" si="75"/>
        <v>N/A</v>
      </c>
    </row>
    <row r="209" spans="1:27" x14ac:dyDescent="0.35">
      <c r="A209" t="s">
        <v>180</v>
      </c>
      <c r="B209" t="s">
        <v>432</v>
      </c>
      <c r="C209" t="s">
        <v>433</v>
      </c>
      <c r="D209" t="s">
        <v>91</v>
      </c>
      <c r="E209" s="1">
        <v>15280</v>
      </c>
      <c r="F209" s="2" t="s">
        <v>1398</v>
      </c>
      <c r="G209" s="2">
        <v>38.15</v>
      </c>
      <c r="H209" t="s">
        <v>1197</v>
      </c>
      <c r="I209" s="3">
        <f t="shared" si="57"/>
        <v>26740</v>
      </c>
      <c r="J209" t="str">
        <f t="shared" si="58"/>
        <v>N/A</v>
      </c>
      <c r="K209" s="3">
        <f t="shared" si="59"/>
        <v>26740</v>
      </c>
      <c r="L209" s="3" t="str">
        <f t="shared" si="60"/>
        <v>N/A</v>
      </c>
      <c r="M209" s="3" t="str">
        <f t="shared" si="61"/>
        <v>N/A</v>
      </c>
      <c r="N209" s="3" t="str">
        <f t="shared" si="62"/>
        <v>N/A</v>
      </c>
      <c r="O209" s="3" t="str">
        <f t="shared" si="63"/>
        <v>N/A</v>
      </c>
      <c r="P209" s="3" t="str">
        <f t="shared" si="64"/>
        <v>N/A</v>
      </c>
      <c r="Q209" s="3" t="str">
        <f t="shared" si="65"/>
        <v>N/A</v>
      </c>
      <c r="R209" s="3" t="str">
        <f t="shared" si="66"/>
        <v>N/A</v>
      </c>
      <c r="S209" s="3" t="str">
        <f t="shared" si="67"/>
        <v>N/A</v>
      </c>
      <c r="T209" s="3" t="str">
        <f t="shared" si="68"/>
        <v>N/A</v>
      </c>
      <c r="U209" s="3" t="str">
        <f t="shared" si="69"/>
        <v>N/A</v>
      </c>
      <c r="V209" s="3" t="str">
        <f t="shared" si="70"/>
        <v>N/A</v>
      </c>
      <c r="W209" s="3" t="str">
        <f t="shared" si="71"/>
        <v>N/A</v>
      </c>
      <c r="X209" s="3" t="str">
        <f t="shared" si="72"/>
        <v>N/A</v>
      </c>
      <c r="Y209" s="3" t="str">
        <f t="shared" si="73"/>
        <v>N/A</v>
      </c>
      <c r="Z209" s="3" t="str">
        <f t="shared" si="74"/>
        <v>N/A</v>
      </c>
      <c r="AA209" s="3" t="str">
        <f t="shared" si="75"/>
        <v>N/A</v>
      </c>
    </row>
    <row r="210" spans="1:27" x14ac:dyDescent="0.35">
      <c r="A210" t="s">
        <v>180</v>
      </c>
      <c r="B210" t="s">
        <v>392</v>
      </c>
      <c r="C210" t="s">
        <v>996</v>
      </c>
      <c r="D210" t="s">
        <v>91</v>
      </c>
      <c r="E210" s="1">
        <v>11940</v>
      </c>
      <c r="F210" s="2" t="s">
        <v>1379</v>
      </c>
      <c r="G210" s="2">
        <v>34.28</v>
      </c>
      <c r="H210" t="s">
        <v>1197</v>
      </c>
      <c r="I210" s="3">
        <f t="shared" si="57"/>
        <v>20895</v>
      </c>
      <c r="J210" t="str">
        <f t="shared" si="58"/>
        <v>N/A</v>
      </c>
      <c r="K210" s="3">
        <f t="shared" si="59"/>
        <v>20895</v>
      </c>
      <c r="L210" s="3" t="str">
        <f t="shared" si="60"/>
        <v>N/A</v>
      </c>
      <c r="M210" s="3" t="str">
        <f t="shared" si="61"/>
        <v>N/A</v>
      </c>
      <c r="N210" s="3" t="str">
        <f t="shared" si="62"/>
        <v>N/A</v>
      </c>
      <c r="O210" s="3" t="str">
        <f t="shared" si="63"/>
        <v>N/A</v>
      </c>
      <c r="P210" s="3" t="str">
        <f t="shared" si="64"/>
        <v>N/A</v>
      </c>
      <c r="Q210" s="3" t="str">
        <f t="shared" si="65"/>
        <v>N/A</v>
      </c>
      <c r="R210" s="3" t="str">
        <f t="shared" si="66"/>
        <v>N/A</v>
      </c>
      <c r="S210" s="3" t="str">
        <f t="shared" si="67"/>
        <v>N/A</v>
      </c>
      <c r="T210" s="3" t="str">
        <f t="shared" si="68"/>
        <v>N/A</v>
      </c>
      <c r="U210" s="3" t="str">
        <f t="shared" si="69"/>
        <v>N/A</v>
      </c>
      <c r="V210" s="3" t="str">
        <f t="shared" si="70"/>
        <v>N/A</v>
      </c>
      <c r="W210" s="3" t="str">
        <f t="shared" si="71"/>
        <v>N/A</v>
      </c>
      <c r="X210" s="3" t="str">
        <f t="shared" si="72"/>
        <v>N/A</v>
      </c>
      <c r="Y210" s="3" t="str">
        <f t="shared" si="73"/>
        <v>N/A</v>
      </c>
      <c r="Z210" s="3" t="str">
        <f t="shared" si="74"/>
        <v>N/A</v>
      </c>
      <c r="AA210" s="3" t="str">
        <f t="shared" si="75"/>
        <v>N/A</v>
      </c>
    </row>
    <row r="211" spans="1:27" x14ac:dyDescent="0.35">
      <c r="A211" t="s">
        <v>180</v>
      </c>
      <c r="B211" t="s">
        <v>515</v>
      </c>
      <c r="C211" t="s">
        <v>617</v>
      </c>
      <c r="D211" t="s">
        <v>91</v>
      </c>
      <c r="E211" s="1">
        <v>12918</v>
      </c>
      <c r="F211" s="2" t="s">
        <v>1399</v>
      </c>
      <c r="G211" s="2">
        <v>32.89</v>
      </c>
      <c r="H211" t="s">
        <v>1197</v>
      </c>
      <c r="I211" s="3">
        <f t="shared" si="57"/>
        <v>22606.5</v>
      </c>
      <c r="J211" t="str">
        <f t="shared" si="58"/>
        <v>N/A</v>
      </c>
      <c r="K211" s="3">
        <f t="shared" si="59"/>
        <v>22606.5</v>
      </c>
      <c r="L211" s="3" t="str">
        <f t="shared" si="60"/>
        <v>N/A</v>
      </c>
      <c r="M211" s="3" t="str">
        <f t="shared" si="61"/>
        <v>N/A</v>
      </c>
      <c r="N211" s="3" t="str">
        <f t="shared" si="62"/>
        <v>N/A</v>
      </c>
      <c r="O211" s="3" t="str">
        <f t="shared" si="63"/>
        <v>N/A</v>
      </c>
      <c r="P211" s="3" t="str">
        <f t="shared" si="64"/>
        <v>N/A</v>
      </c>
      <c r="Q211" s="3" t="str">
        <f t="shared" si="65"/>
        <v>N/A</v>
      </c>
      <c r="R211" s="3" t="str">
        <f t="shared" si="66"/>
        <v>N/A</v>
      </c>
      <c r="S211" s="3" t="str">
        <f t="shared" si="67"/>
        <v>N/A</v>
      </c>
      <c r="T211" s="3" t="str">
        <f t="shared" si="68"/>
        <v>N/A</v>
      </c>
      <c r="U211" s="3" t="str">
        <f t="shared" si="69"/>
        <v>N/A</v>
      </c>
      <c r="V211" s="3" t="str">
        <f t="shared" si="70"/>
        <v>N/A</v>
      </c>
      <c r="W211" s="3" t="str">
        <f t="shared" si="71"/>
        <v>N/A</v>
      </c>
      <c r="X211" s="3" t="str">
        <f t="shared" si="72"/>
        <v>N/A</v>
      </c>
      <c r="Y211" s="3" t="str">
        <f t="shared" si="73"/>
        <v>N/A</v>
      </c>
      <c r="Z211" s="3" t="str">
        <f t="shared" si="74"/>
        <v>N/A</v>
      </c>
      <c r="AA211" s="3" t="str">
        <f t="shared" si="75"/>
        <v>N/A</v>
      </c>
    </row>
    <row r="212" spans="1:27" x14ac:dyDescent="0.35">
      <c r="A212" t="s">
        <v>180</v>
      </c>
      <c r="B212" t="s">
        <v>517</v>
      </c>
      <c r="C212" t="s">
        <v>594</v>
      </c>
      <c r="D212" t="s">
        <v>91</v>
      </c>
      <c r="E212" s="1">
        <v>4772</v>
      </c>
      <c r="F212" s="2" t="s">
        <v>1400</v>
      </c>
      <c r="G212" s="2">
        <v>11.56</v>
      </c>
      <c r="H212" t="s">
        <v>1197</v>
      </c>
      <c r="I212" s="3">
        <f t="shared" si="57"/>
        <v>8351</v>
      </c>
      <c r="J212" t="str">
        <f t="shared" si="58"/>
        <v>N/A</v>
      </c>
      <c r="K212" s="3">
        <f t="shared" si="59"/>
        <v>8351</v>
      </c>
      <c r="L212" s="3" t="str">
        <f t="shared" si="60"/>
        <v>N/A</v>
      </c>
      <c r="M212" s="3" t="str">
        <f t="shared" si="61"/>
        <v>N/A</v>
      </c>
      <c r="N212" s="3" t="str">
        <f t="shared" si="62"/>
        <v>N/A</v>
      </c>
      <c r="O212" s="3" t="str">
        <f t="shared" si="63"/>
        <v>N/A</v>
      </c>
      <c r="P212" s="3" t="str">
        <f t="shared" si="64"/>
        <v>N/A</v>
      </c>
      <c r="Q212" s="3" t="str">
        <f t="shared" si="65"/>
        <v>N/A</v>
      </c>
      <c r="R212" s="3" t="str">
        <f t="shared" si="66"/>
        <v>N/A</v>
      </c>
      <c r="S212" s="3" t="str">
        <f t="shared" si="67"/>
        <v>N/A</v>
      </c>
      <c r="T212" s="3" t="str">
        <f t="shared" si="68"/>
        <v>N/A</v>
      </c>
      <c r="U212" s="3" t="str">
        <f t="shared" si="69"/>
        <v>N/A</v>
      </c>
      <c r="V212" s="3" t="str">
        <f t="shared" si="70"/>
        <v>N/A</v>
      </c>
      <c r="W212" s="3" t="str">
        <f t="shared" si="71"/>
        <v>N/A</v>
      </c>
      <c r="X212" s="3" t="str">
        <f t="shared" si="72"/>
        <v>N/A</v>
      </c>
      <c r="Y212" s="3" t="str">
        <f t="shared" si="73"/>
        <v>N/A</v>
      </c>
      <c r="Z212" s="3" t="str">
        <f t="shared" si="74"/>
        <v>N/A</v>
      </c>
      <c r="AA212" s="3" t="str">
        <f t="shared" si="75"/>
        <v>N/A</v>
      </c>
    </row>
    <row r="213" spans="1:27" x14ac:dyDescent="0.35">
      <c r="A213" t="s">
        <v>180</v>
      </c>
      <c r="B213" t="s">
        <v>240</v>
      </c>
      <c r="C213" t="s">
        <v>359</v>
      </c>
      <c r="D213" t="s">
        <v>91</v>
      </c>
      <c r="E213" s="1">
        <v>18003</v>
      </c>
      <c r="F213" s="2" t="s">
        <v>1401</v>
      </c>
      <c r="G213" s="2">
        <v>37.25</v>
      </c>
      <c r="H213" t="s">
        <v>187</v>
      </c>
      <c r="I213" s="3">
        <f t="shared" si="57"/>
        <v>31505.25</v>
      </c>
      <c r="J213" t="str">
        <f t="shared" si="58"/>
        <v>N/A</v>
      </c>
      <c r="K213" s="3">
        <f t="shared" si="59"/>
        <v>31505.25</v>
      </c>
      <c r="L213" s="3" t="str">
        <f t="shared" si="60"/>
        <v>N/A</v>
      </c>
      <c r="M213" s="3" t="str">
        <f t="shared" si="61"/>
        <v>N/A</v>
      </c>
      <c r="N213" s="3" t="str">
        <f t="shared" si="62"/>
        <v>N/A</v>
      </c>
      <c r="O213" s="3" t="str">
        <f t="shared" si="63"/>
        <v>N/A</v>
      </c>
      <c r="P213" s="3" t="str">
        <f t="shared" si="64"/>
        <v>N/A</v>
      </c>
      <c r="Q213" s="3" t="str">
        <f t="shared" si="65"/>
        <v>N/A</v>
      </c>
      <c r="R213" s="3" t="str">
        <f t="shared" si="66"/>
        <v>N/A</v>
      </c>
      <c r="S213" s="3" t="str">
        <f t="shared" si="67"/>
        <v>N/A</v>
      </c>
      <c r="T213" s="3" t="str">
        <f t="shared" si="68"/>
        <v>N/A</v>
      </c>
      <c r="U213" s="3" t="str">
        <f t="shared" si="69"/>
        <v>N/A</v>
      </c>
      <c r="V213" s="3" t="str">
        <f t="shared" si="70"/>
        <v>N/A</v>
      </c>
      <c r="W213" s="3" t="str">
        <f t="shared" si="71"/>
        <v>N/A</v>
      </c>
      <c r="X213" s="3" t="str">
        <f t="shared" si="72"/>
        <v>N/A</v>
      </c>
      <c r="Y213" s="3" t="str">
        <f t="shared" si="73"/>
        <v>N/A</v>
      </c>
      <c r="Z213" s="3" t="str">
        <f t="shared" si="74"/>
        <v>N/A</v>
      </c>
      <c r="AA213" s="3" t="str">
        <f t="shared" si="75"/>
        <v>N/A</v>
      </c>
    </row>
    <row r="214" spans="1:27" x14ac:dyDescent="0.35">
      <c r="A214" t="s">
        <v>180</v>
      </c>
      <c r="B214" t="s">
        <v>313</v>
      </c>
      <c r="C214" t="s">
        <v>534</v>
      </c>
      <c r="D214" t="s">
        <v>91</v>
      </c>
      <c r="E214" s="1">
        <v>10074</v>
      </c>
      <c r="F214" s="2" t="s">
        <v>1402</v>
      </c>
      <c r="G214" s="2">
        <v>24.53</v>
      </c>
      <c r="H214" t="s">
        <v>1197</v>
      </c>
      <c r="I214" s="3">
        <f t="shared" si="57"/>
        <v>17629.5</v>
      </c>
      <c r="J214" t="str">
        <f t="shared" si="58"/>
        <v>N/A</v>
      </c>
      <c r="K214" s="3">
        <f t="shared" si="59"/>
        <v>17629.5</v>
      </c>
      <c r="L214" s="3" t="str">
        <f t="shared" si="60"/>
        <v>N/A</v>
      </c>
      <c r="M214" s="3" t="str">
        <f t="shared" si="61"/>
        <v>N/A</v>
      </c>
      <c r="N214" s="3" t="str">
        <f t="shared" si="62"/>
        <v>N/A</v>
      </c>
      <c r="O214" s="3" t="str">
        <f t="shared" si="63"/>
        <v>N/A</v>
      </c>
      <c r="P214" s="3" t="str">
        <f t="shared" si="64"/>
        <v>N/A</v>
      </c>
      <c r="Q214" s="3" t="str">
        <f t="shared" si="65"/>
        <v>N/A</v>
      </c>
      <c r="R214" s="3" t="str">
        <f t="shared" si="66"/>
        <v>N/A</v>
      </c>
      <c r="S214" s="3" t="str">
        <f t="shared" si="67"/>
        <v>N/A</v>
      </c>
      <c r="T214" s="3" t="str">
        <f t="shared" si="68"/>
        <v>N/A</v>
      </c>
      <c r="U214" s="3" t="str">
        <f t="shared" si="69"/>
        <v>N/A</v>
      </c>
      <c r="V214" s="3" t="str">
        <f t="shared" si="70"/>
        <v>N/A</v>
      </c>
      <c r="W214" s="3" t="str">
        <f t="shared" si="71"/>
        <v>N/A</v>
      </c>
      <c r="X214" s="3" t="str">
        <f t="shared" si="72"/>
        <v>N/A</v>
      </c>
      <c r="Y214" s="3" t="str">
        <f t="shared" si="73"/>
        <v>N/A</v>
      </c>
      <c r="Z214" s="3" t="str">
        <f t="shared" si="74"/>
        <v>N/A</v>
      </c>
      <c r="AA214" s="3" t="str">
        <f t="shared" si="75"/>
        <v>N/A</v>
      </c>
    </row>
    <row r="215" spans="1:27" x14ac:dyDescent="0.35">
      <c r="A215" t="s">
        <v>180</v>
      </c>
      <c r="B215" t="s">
        <v>629</v>
      </c>
      <c r="C215" t="s">
        <v>1056</v>
      </c>
      <c r="D215" t="s">
        <v>91</v>
      </c>
      <c r="E215" s="1">
        <v>22355</v>
      </c>
      <c r="F215" s="2" t="s">
        <v>1403</v>
      </c>
      <c r="G215" s="2">
        <v>59.67</v>
      </c>
      <c r="H215" t="s">
        <v>187</v>
      </c>
      <c r="I215" s="3">
        <f t="shared" si="57"/>
        <v>39121.25</v>
      </c>
      <c r="J215" t="str">
        <f t="shared" si="58"/>
        <v>N/A</v>
      </c>
      <c r="K215" s="3">
        <f t="shared" si="59"/>
        <v>39121.25</v>
      </c>
      <c r="L215" s="3" t="str">
        <f t="shared" si="60"/>
        <v>N/A</v>
      </c>
      <c r="M215" s="3" t="str">
        <f t="shared" si="61"/>
        <v>N/A</v>
      </c>
      <c r="N215" s="3" t="str">
        <f t="shared" si="62"/>
        <v>N/A</v>
      </c>
      <c r="O215" s="3" t="str">
        <f t="shared" si="63"/>
        <v>N/A</v>
      </c>
      <c r="P215" s="3" t="str">
        <f t="shared" si="64"/>
        <v>N/A</v>
      </c>
      <c r="Q215" s="3" t="str">
        <f t="shared" si="65"/>
        <v>N/A</v>
      </c>
      <c r="R215" s="3" t="str">
        <f t="shared" si="66"/>
        <v>N/A</v>
      </c>
      <c r="S215" s="3" t="str">
        <f t="shared" si="67"/>
        <v>N/A</v>
      </c>
      <c r="T215" s="3" t="str">
        <f t="shared" si="68"/>
        <v>N/A</v>
      </c>
      <c r="U215" s="3" t="str">
        <f t="shared" si="69"/>
        <v>N/A</v>
      </c>
      <c r="V215" s="3" t="str">
        <f t="shared" si="70"/>
        <v>N/A</v>
      </c>
      <c r="W215" s="3" t="str">
        <f t="shared" si="71"/>
        <v>N/A</v>
      </c>
      <c r="X215" s="3" t="str">
        <f t="shared" si="72"/>
        <v>N/A</v>
      </c>
      <c r="Y215" s="3" t="str">
        <f t="shared" si="73"/>
        <v>N/A</v>
      </c>
      <c r="Z215" s="3" t="str">
        <f t="shared" si="74"/>
        <v>N/A</v>
      </c>
      <c r="AA215" s="3" t="str">
        <f t="shared" si="75"/>
        <v>N/A</v>
      </c>
    </row>
    <row r="216" spans="1:27" x14ac:dyDescent="0.35">
      <c r="A216" t="s">
        <v>180</v>
      </c>
      <c r="B216" t="s">
        <v>326</v>
      </c>
      <c r="C216" t="s">
        <v>327</v>
      </c>
      <c r="D216" t="s">
        <v>91</v>
      </c>
      <c r="E216" s="1">
        <v>22749</v>
      </c>
      <c r="F216" s="2" t="s">
        <v>1404</v>
      </c>
      <c r="G216" s="2">
        <v>58.4</v>
      </c>
      <c r="H216" t="s">
        <v>187</v>
      </c>
      <c r="I216" s="3">
        <f t="shared" si="57"/>
        <v>39810.75</v>
      </c>
      <c r="J216" t="str">
        <f t="shared" si="58"/>
        <v>N/A</v>
      </c>
      <c r="K216" s="3">
        <f t="shared" si="59"/>
        <v>39810.75</v>
      </c>
      <c r="L216" s="3" t="str">
        <f t="shared" si="60"/>
        <v>N/A</v>
      </c>
      <c r="M216" s="3" t="str">
        <f t="shared" si="61"/>
        <v>N/A</v>
      </c>
      <c r="N216" s="3" t="str">
        <f t="shared" si="62"/>
        <v>N/A</v>
      </c>
      <c r="O216" s="3" t="str">
        <f t="shared" si="63"/>
        <v>N/A</v>
      </c>
      <c r="P216" s="3" t="str">
        <f t="shared" si="64"/>
        <v>N/A</v>
      </c>
      <c r="Q216" s="3" t="str">
        <f t="shared" si="65"/>
        <v>N/A</v>
      </c>
      <c r="R216" s="3" t="str">
        <f t="shared" si="66"/>
        <v>N/A</v>
      </c>
      <c r="S216" s="3" t="str">
        <f t="shared" si="67"/>
        <v>N/A</v>
      </c>
      <c r="T216" s="3" t="str">
        <f t="shared" si="68"/>
        <v>N/A</v>
      </c>
      <c r="U216" s="3" t="str">
        <f t="shared" si="69"/>
        <v>N/A</v>
      </c>
      <c r="V216" s="3" t="str">
        <f t="shared" si="70"/>
        <v>N/A</v>
      </c>
      <c r="W216" s="3" t="str">
        <f t="shared" si="71"/>
        <v>N/A</v>
      </c>
      <c r="X216" s="3" t="str">
        <f t="shared" si="72"/>
        <v>N/A</v>
      </c>
      <c r="Y216" s="3" t="str">
        <f t="shared" si="73"/>
        <v>N/A</v>
      </c>
      <c r="Z216" s="3" t="str">
        <f t="shared" si="74"/>
        <v>N/A</v>
      </c>
      <c r="AA216" s="3" t="str">
        <f t="shared" si="75"/>
        <v>N/A</v>
      </c>
    </row>
    <row r="217" spans="1:27" x14ac:dyDescent="0.35">
      <c r="A217" t="s">
        <v>180</v>
      </c>
      <c r="B217" t="s">
        <v>584</v>
      </c>
      <c r="C217" t="s">
        <v>627</v>
      </c>
      <c r="D217" t="s">
        <v>91</v>
      </c>
      <c r="E217" s="1">
        <v>26264</v>
      </c>
      <c r="F217" s="2" t="s">
        <v>1405</v>
      </c>
      <c r="G217" s="2">
        <v>60.94</v>
      </c>
      <c r="H217" t="s">
        <v>187</v>
      </c>
      <c r="I217" s="3">
        <f t="shared" si="57"/>
        <v>45962</v>
      </c>
      <c r="J217" t="str">
        <f t="shared" si="58"/>
        <v>N/A</v>
      </c>
      <c r="K217" s="3">
        <f t="shared" si="59"/>
        <v>45962</v>
      </c>
      <c r="L217" s="3" t="str">
        <f t="shared" si="60"/>
        <v>N/A</v>
      </c>
      <c r="M217" s="3" t="str">
        <f t="shared" si="61"/>
        <v>N/A</v>
      </c>
      <c r="N217" s="3" t="str">
        <f t="shared" si="62"/>
        <v>N/A</v>
      </c>
      <c r="O217" s="3" t="str">
        <f t="shared" si="63"/>
        <v>N/A</v>
      </c>
      <c r="P217" s="3" t="str">
        <f t="shared" si="64"/>
        <v>N/A</v>
      </c>
      <c r="Q217" s="3" t="str">
        <f t="shared" si="65"/>
        <v>N/A</v>
      </c>
      <c r="R217" s="3" t="str">
        <f t="shared" si="66"/>
        <v>N/A</v>
      </c>
      <c r="S217" s="3" t="str">
        <f t="shared" si="67"/>
        <v>N/A</v>
      </c>
      <c r="T217" s="3" t="str">
        <f t="shared" si="68"/>
        <v>N/A</v>
      </c>
      <c r="U217" s="3" t="str">
        <f t="shared" si="69"/>
        <v>N/A</v>
      </c>
      <c r="V217" s="3" t="str">
        <f t="shared" si="70"/>
        <v>N/A</v>
      </c>
      <c r="W217" s="3" t="str">
        <f t="shared" si="71"/>
        <v>N/A</v>
      </c>
      <c r="X217" s="3" t="str">
        <f t="shared" si="72"/>
        <v>N/A</v>
      </c>
      <c r="Y217" s="3" t="str">
        <f t="shared" si="73"/>
        <v>N/A</v>
      </c>
      <c r="Z217" s="3" t="str">
        <f t="shared" si="74"/>
        <v>N/A</v>
      </c>
      <c r="AA217" s="3" t="str">
        <f t="shared" si="75"/>
        <v>N/A</v>
      </c>
    </row>
    <row r="218" spans="1:27" x14ac:dyDescent="0.35">
      <c r="A218" t="s">
        <v>180</v>
      </c>
      <c r="B218" t="s">
        <v>200</v>
      </c>
      <c r="C218" t="s">
        <v>386</v>
      </c>
      <c r="D218" t="s">
        <v>91</v>
      </c>
      <c r="E218" s="1">
        <v>25084</v>
      </c>
      <c r="F218" s="2" t="s">
        <v>1406</v>
      </c>
      <c r="G218" s="2">
        <v>56.2</v>
      </c>
      <c r="H218" t="s">
        <v>187</v>
      </c>
      <c r="I218" s="3">
        <f t="shared" si="57"/>
        <v>43897</v>
      </c>
      <c r="J218" t="str">
        <f t="shared" si="58"/>
        <v>N/A</v>
      </c>
      <c r="K218" s="3">
        <f t="shared" si="59"/>
        <v>43897</v>
      </c>
      <c r="L218" s="3" t="str">
        <f t="shared" si="60"/>
        <v>N/A</v>
      </c>
      <c r="M218" s="3" t="str">
        <f t="shared" si="61"/>
        <v>N/A</v>
      </c>
      <c r="N218" s="3" t="str">
        <f t="shared" si="62"/>
        <v>N/A</v>
      </c>
      <c r="O218" s="3" t="str">
        <f t="shared" si="63"/>
        <v>N/A</v>
      </c>
      <c r="P218" s="3" t="str">
        <f t="shared" si="64"/>
        <v>N/A</v>
      </c>
      <c r="Q218" s="3" t="str">
        <f t="shared" si="65"/>
        <v>N/A</v>
      </c>
      <c r="R218" s="3" t="str">
        <f t="shared" si="66"/>
        <v>N/A</v>
      </c>
      <c r="S218" s="3" t="str">
        <f t="shared" si="67"/>
        <v>N/A</v>
      </c>
      <c r="T218" s="3" t="str">
        <f t="shared" si="68"/>
        <v>N/A</v>
      </c>
      <c r="U218" s="3" t="str">
        <f t="shared" si="69"/>
        <v>N/A</v>
      </c>
      <c r="V218" s="3" t="str">
        <f t="shared" si="70"/>
        <v>N/A</v>
      </c>
      <c r="W218" s="3" t="str">
        <f t="shared" si="71"/>
        <v>N/A</v>
      </c>
      <c r="X218" s="3" t="str">
        <f t="shared" si="72"/>
        <v>N/A</v>
      </c>
      <c r="Y218" s="3" t="str">
        <f t="shared" si="73"/>
        <v>N/A</v>
      </c>
      <c r="Z218" s="3" t="str">
        <f t="shared" si="74"/>
        <v>N/A</v>
      </c>
      <c r="AA218" s="3" t="str">
        <f t="shared" si="75"/>
        <v>N/A</v>
      </c>
    </row>
    <row r="219" spans="1:27" x14ac:dyDescent="0.35">
      <c r="A219" t="s">
        <v>180</v>
      </c>
      <c r="B219" t="s">
        <v>440</v>
      </c>
      <c r="C219" t="s">
        <v>572</v>
      </c>
      <c r="D219" t="s">
        <v>91</v>
      </c>
      <c r="E219" s="1">
        <v>21397</v>
      </c>
      <c r="F219" s="2" t="s">
        <v>1407</v>
      </c>
      <c r="G219" s="2">
        <v>61.69</v>
      </c>
      <c r="H219" t="s">
        <v>187</v>
      </c>
      <c r="I219" s="3">
        <f t="shared" si="57"/>
        <v>37444.75</v>
      </c>
      <c r="J219" t="str">
        <f t="shared" si="58"/>
        <v>N/A</v>
      </c>
      <c r="K219" s="3">
        <f t="shared" si="59"/>
        <v>37444.75</v>
      </c>
      <c r="L219" s="3" t="str">
        <f t="shared" si="60"/>
        <v>N/A</v>
      </c>
      <c r="M219" s="3" t="str">
        <f t="shared" si="61"/>
        <v>N/A</v>
      </c>
      <c r="N219" s="3" t="str">
        <f t="shared" si="62"/>
        <v>N/A</v>
      </c>
      <c r="O219" s="3" t="str">
        <f t="shared" si="63"/>
        <v>N/A</v>
      </c>
      <c r="P219" s="3" t="str">
        <f t="shared" si="64"/>
        <v>N/A</v>
      </c>
      <c r="Q219" s="3" t="str">
        <f t="shared" si="65"/>
        <v>N/A</v>
      </c>
      <c r="R219" s="3" t="str">
        <f t="shared" si="66"/>
        <v>N/A</v>
      </c>
      <c r="S219" s="3" t="str">
        <f t="shared" si="67"/>
        <v>N/A</v>
      </c>
      <c r="T219" s="3" t="str">
        <f t="shared" si="68"/>
        <v>N/A</v>
      </c>
      <c r="U219" s="3" t="str">
        <f t="shared" si="69"/>
        <v>N/A</v>
      </c>
      <c r="V219" s="3" t="str">
        <f t="shared" si="70"/>
        <v>N/A</v>
      </c>
      <c r="W219" s="3" t="str">
        <f t="shared" si="71"/>
        <v>N/A</v>
      </c>
      <c r="X219" s="3" t="str">
        <f t="shared" si="72"/>
        <v>N/A</v>
      </c>
      <c r="Y219" s="3" t="str">
        <f t="shared" si="73"/>
        <v>N/A</v>
      </c>
      <c r="Z219" s="3" t="str">
        <f t="shared" si="74"/>
        <v>N/A</v>
      </c>
      <c r="AA219" s="3" t="str">
        <f t="shared" si="75"/>
        <v>N/A</v>
      </c>
    </row>
    <row r="220" spans="1:27" x14ac:dyDescent="0.35">
      <c r="A220" t="s">
        <v>180</v>
      </c>
      <c r="B220" t="s">
        <v>783</v>
      </c>
      <c r="C220" t="s">
        <v>786</v>
      </c>
      <c r="D220" t="s">
        <v>91</v>
      </c>
      <c r="E220" s="1">
        <v>13395</v>
      </c>
      <c r="F220" s="2" t="s">
        <v>1408</v>
      </c>
      <c r="G220" s="2">
        <v>35.36</v>
      </c>
      <c r="H220" t="s">
        <v>1197</v>
      </c>
      <c r="I220" s="3">
        <f t="shared" si="57"/>
        <v>23441.25</v>
      </c>
      <c r="J220" t="str">
        <f t="shared" si="58"/>
        <v>N/A</v>
      </c>
      <c r="K220" s="3">
        <f t="shared" si="59"/>
        <v>23441.25</v>
      </c>
      <c r="L220" s="3" t="str">
        <f t="shared" si="60"/>
        <v>N/A</v>
      </c>
      <c r="M220" s="3" t="str">
        <f t="shared" si="61"/>
        <v>N/A</v>
      </c>
      <c r="N220" s="3" t="str">
        <f t="shared" si="62"/>
        <v>N/A</v>
      </c>
      <c r="O220" s="3" t="str">
        <f t="shared" si="63"/>
        <v>N/A</v>
      </c>
      <c r="P220" s="3" t="str">
        <f t="shared" si="64"/>
        <v>N/A</v>
      </c>
      <c r="Q220" s="3" t="str">
        <f t="shared" si="65"/>
        <v>N/A</v>
      </c>
      <c r="R220" s="3" t="str">
        <f t="shared" si="66"/>
        <v>N/A</v>
      </c>
      <c r="S220" s="3" t="str">
        <f t="shared" si="67"/>
        <v>N/A</v>
      </c>
      <c r="T220" s="3" t="str">
        <f t="shared" si="68"/>
        <v>N/A</v>
      </c>
      <c r="U220" s="3" t="str">
        <f t="shared" si="69"/>
        <v>N/A</v>
      </c>
      <c r="V220" s="3" t="str">
        <f t="shared" si="70"/>
        <v>N/A</v>
      </c>
      <c r="W220" s="3" t="str">
        <f t="shared" si="71"/>
        <v>N/A</v>
      </c>
      <c r="X220" s="3" t="str">
        <f t="shared" si="72"/>
        <v>N/A</v>
      </c>
      <c r="Y220" s="3" t="str">
        <f t="shared" si="73"/>
        <v>N/A</v>
      </c>
      <c r="Z220" s="3" t="str">
        <f t="shared" si="74"/>
        <v>N/A</v>
      </c>
      <c r="AA220" s="3" t="str">
        <f t="shared" si="75"/>
        <v>N/A</v>
      </c>
    </row>
    <row r="221" spans="1:27" x14ac:dyDescent="0.35">
      <c r="A221" t="s">
        <v>180</v>
      </c>
      <c r="B221" t="s">
        <v>185</v>
      </c>
      <c r="C221" t="s">
        <v>186</v>
      </c>
      <c r="D221" t="s">
        <v>91</v>
      </c>
      <c r="E221" s="1">
        <v>18616</v>
      </c>
      <c r="F221" s="2" t="s">
        <v>1409</v>
      </c>
      <c r="G221" s="2">
        <v>49.39</v>
      </c>
      <c r="H221" t="s">
        <v>187</v>
      </c>
      <c r="I221" s="3">
        <f t="shared" si="57"/>
        <v>32578</v>
      </c>
      <c r="J221" t="str">
        <f t="shared" si="58"/>
        <v>N/A</v>
      </c>
      <c r="K221" s="3">
        <f t="shared" si="59"/>
        <v>32578</v>
      </c>
      <c r="L221" s="3" t="str">
        <f t="shared" si="60"/>
        <v>N/A</v>
      </c>
      <c r="M221" s="3" t="str">
        <f t="shared" si="61"/>
        <v>N/A</v>
      </c>
      <c r="N221" s="3" t="str">
        <f t="shared" si="62"/>
        <v>N/A</v>
      </c>
      <c r="O221" s="3" t="str">
        <f t="shared" si="63"/>
        <v>N/A</v>
      </c>
      <c r="P221" s="3" t="str">
        <f t="shared" si="64"/>
        <v>N/A</v>
      </c>
      <c r="Q221" s="3" t="str">
        <f t="shared" si="65"/>
        <v>N/A</v>
      </c>
      <c r="R221" s="3" t="str">
        <f t="shared" si="66"/>
        <v>N/A</v>
      </c>
      <c r="S221" s="3" t="str">
        <f t="shared" si="67"/>
        <v>N/A</v>
      </c>
      <c r="T221" s="3" t="str">
        <f t="shared" si="68"/>
        <v>N/A</v>
      </c>
      <c r="U221" s="3" t="str">
        <f t="shared" si="69"/>
        <v>N/A</v>
      </c>
      <c r="V221" s="3" t="str">
        <f t="shared" si="70"/>
        <v>N/A</v>
      </c>
      <c r="W221" s="3" t="str">
        <f t="shared" si="71"/>
        <v>N/A</v>
      </c>
      <c r="X221" s="3" t="str">
        <f t="shared" si="72"/>
        <v>N/A</v>
      </c>
      <c r="Y221" s="3" t="str">
        <f t="shared" si="73"/>
        <v>N/A</v>
      </c>
      <c r="Z221" s="3" t="str">
        <f t="shared" si="74"/>
        <v>N/A</v>
      </c>
      <c r="AA221" s="3" t="str">
        <f t="shared" si="75"/>
        <v>N/A</v>
      </c>
    </row>
    <row r="222" spans="1:27" x14ac:dyDescent="0.35">
      <c r="A222" t="s">
        <v>180</v>
      </c>
      <c r="B222" t="s">
        <v>309</v>
      </c>
      <c r="C222" t="s">
        <v>879</v>
      </c>
      <c r="D222" t="s">
        <v>91</v>
      </c>
      <c r="E222" s="1">
        <v>17539</v>
      </c>
      <c r="F222" s="2" t="s">
        <v>1410</v>
      </c>
      <c r="G222" s="2">
        <v>45.41</v>
      </c>
      <c r="H222" t="s">
        <v>187</v>
      </c>
      <c r="I222" s="3">
        <f t="shared" si="57"/>
        <v>30693.25</v>
      </c>
      <c r="J222" t="str">
        <f t="shared" si="58"/>
        <v>N/A</v>
      </c>
      <c r="K222" s="3">
        <f t="shared" si="59"/>
        <v>30693.25</v>
      </c>
      <c r="L222" s="3" t="str">
        <f t="shared" si="60"/>
        <v>N/A</v>
      </c>
      <c r="M222" s="3" t="str">
        <f t="shared" si="61"/>
        <v>N/A</v>
      </c>
      <c r="N222" s="3" t="str">
        <f t="shared" si="62"/>
        <v>N/A</v>
      </c>
      <c r="O222" s="3" t="str">
        <f t="shared" si="63"/>
        <v>N/A</v>
      </c>
      <c r="P222" s="3" t="str">
        <f t="shared" si="64"/>
        <v>N/A</v>
      </c>
      <c r="Q222" s="3" t="str">
        <f t="shared" si="65"/>
        <v>N/A</v>
      </c>
      <c r="R222" s="3" t="str">
        <f t="shared" si="66"/>
        <v>N/A</v>
      </c>
      <c r="S222" s="3" t="str">
        <f t="shared" si="67"/>
        <v>N/A</v>
      </c>
      <c r="T222" s="3" t="str">
        <f t="shared" si="68"/>
        <v>N/A</v>
      </c>
      <c r="U222" s="3" t="str">
        <f t="shared" si="69"/>
        <v>N/A</v>
      </c>
      <c r="V222" s="3" t="str">
        <f t="shared" si="70"/>
        <v>N/A</v>
      </c>
      <c r="W222" s="3" t="str">
        <f t="shared" si="71"/>
        <v>N/A</v>
      </c>
      <c r="X222" s="3" t="str">
        <f t="shared" si="72"/>
        <v>N/A</v>
      </c>
      <c r="Y222" s="3" t="str">
        <f t="shared" si="73"/>
        <v>N/A</v>
      </c>
      <c r="Z222" s="3" t="str">
        <f t="shared" si="74"/>
        <v>N/A</v>
      </c>
      <c r="AA222" s="3" t="str">
        <f t="shared" si="75"/>
        <v>N/A</v>
      </c>
    </row>
    <row r="223" spans="1:27" x14ac:dyDescent="0.35">
      <c r="A223" t="s">
        <v>180</v>
      </c>
      <c r="B223" t="s">
        <v>276</v>
      </c>
      <c r="C223" t="s">
        <v>615</v>
      </c>
      <c r="D223" t="s">
        <v>91</v>
      </c>
      <c r="E223" s="1">
        <v>21839</v>
      </c>
      <c r="F223" s="2" t="s">
        <v>1411</v>
      </c>
      <c r="G223" s="2">
        <v>50.36</v>
      </c>
      <c r="H223" t="s">
        <v>187</v>
      </c>
      <c r="I223" s="3">
        <f t="shared" si="57"/>
        <v>38218.25</v>
      </c>
      <c r="J223" t="str">
        <f t="shared" si="58"/>
        <v>N/A</v>
      </c>
      <c r="K223" s="3">
        <f t="shared" si="59"/>
        <v>38218.25</v>
      </c>
      <c r="L223" s="3" t="str">
        <f t="shared" si="60"/>
        <v>N/A</v>
      </c>
      <c r="M223" s="3" t="str">
        <f t="shared" si="61"/>
        <v>N/A</v>
      </c>
      <c r="N223" s="3" t="str">
        <f t="shared" si="62"/>
        <v>N/A</v>
      </c>
      <c r="O223" s="3" t="str">
        <f t="shared" si="63"/>
        <v>N/A</v>
      </c>
      <c r="P223" s="3" t="str">
        <f t="shared" si="64"/>
        <v>N/A</v>
      </c>
      <c r="Q223" s="3" t="str">
        <f t="shared" si="65"/>
        <v>N/A</v>
      </c>
      <c r="R223" s="3" t="str">
        <f t="shared" si="66"/>
        <v>N/A</v>
      </c>
      <c r="S223" s="3" t="str">
        <f t="shared" si="67"/>
        <v>N/A</v>
      </c>
      <c r="T223" s="3" t="str">
        <f t="shared" si="68"/>
        <v>N/A</v>
      </c>
      <c r="U223" s="3" t="str">
        <f t="shared" si="69"/>
        <v>N/A</v>
      </c>
      <c r="V223" s="3" t="str">
        <f t="shared" si="70"/>
        <v>N/A</v>
      </c>
      <c r="W223" s="3" t="str">
        <f t="shared" si="71"/>
        <v>N/A</v>
      </c>
      <c r="X223" s="3" t="str">
        <f t="shared" si="72"/>
        <v>N/A</v>
      </c>
      <c r="Y223" s="3" t="str">
        <f t="shared" si="73"/>
        <v>N/A</v>
      </c>
      <c r="Z223" s="3" t="str">
        <f t="shared" si="74"/>
        <v>N/A</v>
      </c>
      <c r="AA223" s="3" t="str">
        <f t="shared" si="75"/>
        <v>N/A</v>
      </c>
    </row>
    <row r="224" spans="1:27" x14ac:dyDescent="0.35">
      <c r="A224" t="s">
        <v>180</v>
      </c>
      <c r="B224" t="s">
        <v>192</v>
      </c>
      <c r="C224" t="s">
        <v>557</v>
      </c>
      <c r="D224" t="s">
        <v>91</v>
      </c>
      <c r="E224" s="1">
        <v>26717</v>
      </c>
      <c r="F224" s="2" t="s">
        <v>1412</v>
      </c>
      <c r="G224" s="2">
        <v>54.3</v>
      </c>
      <c r="H224" t="s">
        <v>187</v>
      </c>
      <c r="I224" s="3">
        <f t="shared" si="57"/>
        <v>46754.75</v>
      </c>
      <c r="J224" t="str">
        <f t="shared" si="58"/>
        <v>N/A</v>
      </c>
      <c r="K224" s="3">
        <f t="shared" si="59"/>
        <v>46754.75</v>
      </c>
      <c r="L224" s="3" t="str">
        <f t="shared" si="60"/>
        <v>N/A</v>
      </c>
      <c r="M224" s="3" t="str">
        <f t="shared" si="61"/>
        <v>N/A</v>
      </c>
      <c r="N224" s="3" t="str">
        <f t="shared" si="62"/>
        <v>N/A</v>
      </c>
      <c r="O224" s="3" t="str">
        <f t="shared" si="63"/>
        <v>N/A</v>
      </c>
      <c r="P224" s="3" t="str">
        <f t="shared" si="64"/>
        <v>N/A</v>
      </c>
      <c r="Q224" s="3" t="str">
        <f t="shared" si="65"/>
        <v>N/A</v>
      </c>
      <c r="R224" s="3" t="str">
        <f t="shared" si="66"/>
        <v>N/A</v>
      </c>
      <c r="S224" s="3" t="str">
        <f t="shared" si="67"/>
        <v>N/A</v>
      </c>
      <c r="T224" s="3" t="str">
        <f t="shared" si="68"/>
        <v>N/A</v>
      </c>
      <c r="U224" s="3" t="str">
        <f t="shared" si="69"/>
        <v>N/A</v>
      </c>
      <c r="V224" s="3" t="str">
        <f t="shared" si="70"/>
        <v>N/A</v>
      </c>
      <c r="W224" s="3" t="str">
        <f t="shared" si="71"/>
        <v>N/A</v>
      </c>
      <c r="X224" s="3" t="str">
        <f t="shared" si="72"/>
        <v>N/A</v>
      </c>
      <c r="Y224" s="3" t="str">
        <f t="shared" si="73"/>
        <v>N/A</v>
      </c>
      <c r="Z224" s="3" t="str">
        <f t="shared" si="74"/>
        <v>N/A</v>
      </c>
      <c r="AA224" s="3" t="str">
        <f t="shared" si="75"/>
        <v>N/A</v>
      </c>
    </row>
    <row r="225" spans="1:27" x14ac:dyDescent="0.35">
      <c r="A225" t="s">
        <v>180</v>
      </c>
      <c r="B225" t="s">
        <v>456</v>
      </c>
      <c r="C225" t="s">
        <v>1037</v>
      </c>
      <c r="D225" t="s">
        <v>91</v>
      </c>
      <c r="E225" s="1">
        <v>28519</v>
      </c>
      <c r="F225" s="2" t="s">
        <v>1413</v>
      </c>
      <c r="G225" s="2">
        <v>59.42</v>
      </c>
      <c r="H225" t="s">
        <v>187</v>
      </c>
      <c r="I225" s="3">
        <f t="shared" si="57"/>
        <v>49908.25</v>
      </c>
      <c r="J225" t="str">
        <f t="shared" si="58"/>
        <v>N/A</v>
      </c>
      <c r="K225" s="3">
        <f t="shared" si="59"/>
        <v>49908.25</v>
      </c>
      <c r="L225" s="3" t="str">
        <f t="shared" si="60"/>
        <v>N/A</v>
      </c>
      <c r="M225" s="3" t="str">
        <f t="shared" si="61"/>
        <v>N/A</v>
      </c>
      <c r="N225" s="3" t="str">
        <f t="shared" si="62"/>
        <v>N/A</v>
      </c>
      <c r="O225" s="3" t="str">
        <f t="shared" si="63"/>
        <v>N/A</v>
      </c>
      <c r="P225" s="3" t="str">
        <f t="shared" si="64"/>
        <v>N/A</v>
      </c>
      <c r="Q225" s="3" t="str">
        <f t="shared" si="65"/>
        <v>N/A</v>
      </c>
      <c r="R225" s="3" t="str">
        <f t="shared" si="66"/>
        <v>N/A</v>
      </c>
      <c r="S225" s="3" t="str">
        <f t="shared" si="67"/>
        <v>N/A</v>
      </c>
      <c r="T225" s="3" t="str">
        <f t="shared" si="68"/>
        <v>N/A</v>
      </c>
      <c r="U225" s="3" t="str">
        <f t="shared" si="69"/>
        <v>N/A</v>
      </c>
      <c r="V225" s="3" t="str">
        <f t="shared" si="70"/>
        <v>N/A</v>
      </c>
      <c r="W225" s="3" t="str">
        <f t="shared" si="71"/>
        <v>N/A</v>
      </c>
      <c r="X225" s="3" t="str">
        <f t="shared" si="72"/>
        <v>N/A</v>
      </c>
      <c r="Y225" s="3" t="str">
        <f t="shared" si="73"/>
        <v>N/A</v>
      </c>
      <c r="Z225" s="3" t="str">
        <f t="shared" si="74"/>
        <v>N/A</v>
      </c>
      <c r="AA225" s="3" t="str">
        <f t="shared" si="75"/>
        <v>N/A</v>
      </c>
    </row>
    <row r="226" spans="1:27" x14ac:dyDescent="0.35">
      <c r="A226" t="s">
        <v>180</v>
      </c>
      <c r="B226" t="s">
        <v>192</v>
      </c>
      <c r="C226" t="s">
        <v>319</v>
      </c>
      <c r="D226" t="s">
        <v>113</v>
      </c>
      <c r="E226" s="1">
        <v>1232</v>
      </c>
      <c r="F226" s="2" t="s">
        <v>1414</v>
      </c>
      <c r="G226" s="2">
        <v>2.5</v>
      </c>
      <c r="H226" t="s">
        <v>1197</v>
      </c>
      <c r="I226" s="3" t="str">
        <f t="shared" si="57"/>
        <v>not eligible</v>
      </c>
      <c r="J226" t="str">
        <f t="shared" si="58"/>
        <v>N/A</v>
      </c>
      <c r="K226" s="3" t="str">
        <f t="shared" si="59"/>
        <v>N/A</v>
      </c>
      <c r="L226" s="3" t="str">
        <f t="shared" si="60"/>
        <v>N/A</v>
      </c>
      <c r="M226" s="3" t="str">
        <f t="shared" si="61"/>
        <v>N/A</v>
      </c>
      <c r="N226" s="3" t="str">
        <f t="shared" si="62"/>
        <v>N/A</v>
      </c>
      <c r="O226" s="3" t="str">
        <f t="shared" si="63"/>
        <v>N/A</v>
      </c>
      <c r="P226" s="3" t="str">
        <f t="shared" si="64"/>
        <v>N/A</v>
      </c>
      <c r="Q226" s="3" t="str">
        <f t="shared" si="65"/>
        <v>N/A</v>
      </c>
      <c r="R226" s="3" t="str">
        <f t="shared" si="66"/>
        <v>not eligible</v>
      </c>
      <c r="S226" s="3" t="str">
        <f t="shared" si="67"/>
        <v>N/A</v>
      </c>
      <c r="T226" s="3" t="str">
        <f t="shared" si="68"/>
        <v>N/A</v>
      </c>
      <c r="U226" s="3" t="str">
        <f t="shared" si="69"/>
        <v>N/A</v>
      </c>
      <c r="V226" s="3" t="str">
        <f t="shared" si="70"/>
        <v>N/A</v>
      </c>
      <c r="W226" s="3" t="str">
        <f t="shared" si="71"/>
        <v>N/A</v>
      </c>
      <c r="X226" s="3" t="str">
        <f t="shared" si="72"/>
        <v>N/A</v>
      </c>
      <c r="Y226" s="3" t="str">
        <f t="shared" si="73"/>
        <v>N/A</v>
      </c>
      <c r="Z226" s="3" t="str">
        <f t="shared" si="74"/>
        <v>N/A</v>
      </c>
      <c r="AA226" s="3" t="str">
        <f t="shared" si="75"/>
        <v>N/A</v>
      </c>
    </row>
    <row r="227" spans="1:27" x14ac:dyDescent="0.35">
      <c r="A227" t="s">
        <v>180</v>
      </c>
      <c r="B227" t="s">
        <v>360</v>
      </c>
      <c r="C227" t="s">
        <v>1057</v>
      </c>
      <c r="D227" t="s">
        <v>102</v>
      </c>
      <c r="E227">
        <v>572</v>
      </c>
      <c r="F227" s="2" t="s">
        <v>1415</v>
      </c>
      <c r="G227" s="2">
        <v>1.56</v>
      </c>
      <c r="H227" t="s">
        <v>1197</v>
      </c>
      <c r="I227" s="3" t="str">
        <f t="shared" si="57"/>
        <v>not eligible</v>
      </c>
      <c r="J227" t="str">
        <f t="shared" si="58"/>
        <v>N/A</v>
      </c>
      <c r="K227" s="3" t="str">
        <f t="shared" si="59"/>
        <v>N/A</v>
      </c>
      <c r="L227" s="3" t="str">
        <f t="shared" si="60"/>
        <v>N/A</v>
      </c>
      <c r="M227" s="3" t="str">
        <f t="shared" si="61"/>
        <v>N/A</v>
      </c>
      <c r="N227" s="3" t="str">
        <f t="shared" si="62"/>
        <v>N/A</v>
      </c>
      <c r="O227" s="3" t="str">
        <f t="shared" si="63"/>
        <v>N/A</v>
      </c>
      <c r="P227" s="3" t="str">
        <f t="shared" si="64"/>
        <v>N/A</v>
      </c>
      <c r="Q227" s="3" t="str">
        <f t="shared" si="65"/>
        <v>N/A</v>
      </c>
      <c r="R227" s="3" t="str">
        <f t="shared" si="66"/>
        <v>N/A</v>
      </c>
      <c r="S227" s="3" t="str">
        <f t="shared" si="67"/>
        <v>not eligible</v>
      </c>
      <c r="T227" s="3" t="str">
        <f t="shared" si="68"/>
        <v>N/A</v>
      </c>
      <c r="U227" s="3" t="str">
        <f t="shared" si="69"/>
        <v>N/A</v>
      </c>
      <c r="V227" s="3" t="str">
        <f t="shared" si="70"/>
        <v>N/A</v>
      </c>
      <c r="W227" s="3" t="str">
        <f t="shared" si="71"/>
        <v>N/A</v>
      </c>
      <c r="X227" s="3" t="str">
        <f t="shared" si="72"/>
        <v>N/A</v>
      </c>
      <c r="Y227" s="3" t="str">
        <f t="shared" si="73"/>
        <v>N/A</v>
      </c>
      <c r="Z227" s="3" t="str">
        <f t="shared" si="74"/>
        <v>N/A</v>
      </c>
      <c r="AA227" s="3" t="str">
        <f t="shared" si="75"/>
        <v>N/A</v>
      </c>
    </row>
    <row r="228" spans="1:27" x14ac:dyDescent="0.35">
      <c r="A228" t="s">
        <v>180</v>
      </c>
      <c r="B228" t="s">
        <v>254</v>
      </c>
      <c r="C228" t="s">
        <v>903</v>
      </c>
      <c r="D228" t="s">
        <v>102</v>
      </c>
      <c r="E228" s="1">
        <v>1822</v>
      </c>
      <c r="F228" s="2" t="s">
        <v>1416</v>
      </c>
      <c r="G228" s="2">
        <v>4.4000000000000004</v>
      </c>
      <c r="H228" t="s">
        <v>1197</v>
      </c>
      <c r="I228" s="3">
        <f t="shared" si="57"/>
        <v>3188.5</v>
      </c>
      <c r="J228" t="str">
        <f t="shared" si="58"/>
        <v>N/A</v>
      </c>
      <c r="K228" s="3" t="str">
        <f t="shared" si="59"/>
        <v>N/A</v>
      </c>
      <c r="L228" s="3" t="str">
        <f t="shared" si="60"/>
        <v>N/A</v>
      </c>
      <c r="M228" s="3" t="str">
        <f t="shared" si="61"/>
        <v>N/A</v>
      </c>
      <c r="N228" s="3" t="str">
        <f t="shared" si="62"/>
        <v>N/A</v>
      </c>
      <c r="O228" s="3" t="str">
        <f t="shared" si="63"/>
        <v>N/A</v>
      </c>
      <c r="P228" s="3" t="str">
        <f t="shared" si="64"/>
        <v>N/A</v>
      </c>
      <c r="Q228" s="3" t="str">
        <f t="shared" si="65"/>
        <v>N/A</v>
      </c>
      <c r="R228" s="3" t="str">
        <f t="shared" si="66"/>
        <v>N/A</v>
      </c>
      <c r="S228" s="3">
        <f t="shared" si="67"/>
        <v>3188.5</v>
      </c>
      <c r="T228" s="3" t="str">
        <f t="shared" si="68"/>
        <v>N/A</v>
      </c>
      <c r="U228" s="3" t="str">
        <f t="shared" si="69"/>
        <v>N/A</v>
      </c>
      <c r="V228" s="3" t="str">
        <f t="shared" si="70"/>
        <v>N/A</v>
      </c>
      <c r="W228" s="3" t="str">
        <f t="shared" si="71"/>
        <v>N/A</v>
      </c>
      <c r="X228" s="3" t="str">
        <f t="shared" si="72"/>
        <v>N/A</v>
      </c>
      <c r="Y228" s="3" t="str">
        <f t="shared" si="73"/>
        <v>N/A</v>
      </c>
      <c r="Z228" s="3" t="str">
        <f t="shared" si="74"/>
        <v>N/A</v>
      </c>
      <c r="AA228" s="3" t="str">
        <f t="shared" si="75"/>
        <v>N/A</v>
      </c>
    </row>
    <row r="229" spans="1:27" x14ac:dyDescent="0.35">
      <c r="A229" t="s">
        <v>180</v>
      </c>
      <c r="B229" t="s">
        <v>508</v>
      </c>
      <c r="C229" t="s">
        <v>1034</v>
      </c>
      <c r="D229" t="s">
        <v>102</v>
      </c>
      <c r="E229" s="1">
        <v>2288</v>
      </c>
      <c r="F229" s="2" t="s">
        <v>1199</v>
      </c>
      <c r="G229" s="2">
        <v>4.47</v>
      </c>
      <c r="H229" t="s">
        <v>1197</v>
      </c>
      <c r="I229" s="3">
        <f t="shared" si="57"/>
        <v>4004</v>
      </c>
      <c r="J229" t="str">
        <f t="shared" si="58"/>
        <v>N/A</v>
      </c>
      <c r="K229" s="3" t="str">
        <f t="shared" si="59"/>
        <v>N/A</v>
      </c>
      <c r="L229" s="3" t="str">
        <f t="shared" si="60"/>
        <v>N/A</v>
      </c>
      <c r="M229" s="3" t="str">
        <f t="shared" si="61"/>
        <v>N/A</v>
      </c>
      <c r="N229" s="3" t="str">
        <f t="shared" si="62"/>
        <v>N/A</v>
      </c>
      <c r="O229" s="3" t="str">
        <f t="shared" si="63"/>
        <v>N/A</v>
      </c>
      <c r="P229" s="3" t="str">
        <f t="shared" si="64"/>
        <v>N/A</v>
      </c>
      <c r="Q229" s="3" t="str">
        <f t="shared" si="65"/>
        <v>N/A</v>
      </c>
      <c r="R229" s="3" t="str">
        <f t="shared" si="66"/>
        <v>N/A</v>
      </c>
      <c r="S229" s="3">
        <f t="shared" si="67"/>
        <v>4004</v>
      </c>
      <c r="T229" s="3" t="str">
        <f t="shared" si="68"/>
        <v>N/A</v>
      </c>
      <c r="U229" s="3" t="str">
        <f t="shared" si="69"/>
        <v>N/A</v>
      </c>
      <c r="V229" s="3" t="str">
        <f t="shared" si="70"/>
        <v>N/A</v>
      </c>
      <c r="W229" s="3" t="str">
        <f t="shared" si="71"/>
        <v>N/A</v>
      </c>
      <c r="X229" s="3" t="str">
        <f t="shared" si="72"/>
        <v>N/A</v>
      </c>
      <c r="Y229" s="3" t="str">
        <f t="shared" si="73"/>
        <v>N/A</v>
      </c>
      <c r="Z229" s="3" t="str">
        <f t="shared" si="74"/>
        <v>N/A</v>
      </c>
      <c r="AA229" s="3" t="str">
        <f t="shared" si="75"/>
        <v>N/A</v>
      </c>
    </row>
    <row r="230" spans="1:27" x14ac:dyDescent="0.35">
      <c r="A230" t="s">
        <v>180</v>
      </c>
      <c r="B230" t="s">
        <v>469</v>
      </c>
      <c r="C230" t="s">
        <v>860</v>
      </c>
      <c r="D230" t="s">
        <v>102</v>
      </c>
      <c r="E230" s="1">
        <v>1564</v>
      </c>
      <c r="F230" s="2" t="s">
        <v>1417</v>
      </c>
      <c r="G230" s="2">
        <v>4.26</v>
      </c>
      <c r="H230" t="s">
        <v>1197</v>
      </c>
      <c r="I230" s="3">
        <f t="shared" si="57"/>
        <v>2737</v>
      </c>
      <c r="J230" t="str">
        <f t="shared" si="58"/>
        <v>N/A</v>
      </c>
      <c r="K230" s="3" t="str">
        <f t="shared" si="59"/>
        <v>N/A</v>
      </c>
      <c r="L230" s="3" t="str">
        <f t="shared" si="60"/>
        <v>N/A</v>
      </c>
      <c r="M230" s="3" t="str">
        <f t="shared" si="61"/>
        <v>N/A</v>
      </c>
      <c r="N230" s="3" t="str">
        <f t="shared" si="62"/>
        <v>N/A</v>
      </c>
      <c r="O230" s="3" t="str">
        <f t="shared" si="63"/>
        <v>N/A</v>
      </c>
      <c r="P230" s="3" t="str">
        <f t="shared" si="64"/>
        <v>N/A</v>
      </c>
      <c r="Q230" s="3" t="str">
        <f t="shared" si="65"/>
        <v>N/A</v>
      </c>
      <c r="R230" s="3" t="str">
        <f t="shared" si="66"/>
        <v>N/A</v>
      </c>
      <c r="S230" s="3">
        <f t="shared" si="67"/>
        <v>2737</v>
      </c>
      <c r="T230" s="3" t="str">
        <f t="shared" si="68"/>
        <v>N/A</v>
      </c>
      <c r="U230" s="3" t="str">
        <f t="shared" si="69"/>
        <v>N/A</v>
      </c>
      <c r="V230" s="3" t="str">
        <f t="shared" si="70"/>
        <v>N/A</v>
      </c>
      <c r="W230" s="3" t="str">
        <f t="shared" si="71"/>
        <v>N/A</v>
      </c>
      <c r="X230" s="3" t="str">
        <f t="shared" si="72"/>
        <v>N/A</v>
      </c>
      <c r="Y230" s="3" t="str">
        <f t="shared" si="73"/>
        <v>N/A</v>
      </c>
      <c r="Z230" s="3" t="str">
        <f t="shared" si="74"/>
        <v>N/A</v>
      </c>
      <c r="AA230" s="3" t="str">
        <f t="shared" si="75"/>
        <v>N/A</v>
      </c>
    </row>
    <row r="231" spans="1:27" x14ac:dyDescent="0.35">
      <c r="A231" t="s">
        <v>180</v>
      </c>
      <c r="B231" t="s">
        <v>416</v>
      </c>
      <c r="C231" t="s">
        <v>1058</v>
      </c>
      <c r="D231" t="s">
        <v>102</v>
      </c>
      <c r="E231" s="1">
        <v>1102</v>
      </c>
      <c r="F231" s="2" t="s">
        <v>1418</v>
      </c>
      <c r="G231" s="2">
        <v>2.76</v>
      </c>
      <c r="H231" t="s">
        <v>1197</v>
      </c>
      <c r="I231" s="3" t="str">
        <f t="shared" si="57"/>
        <v>not eligible</v>
      </c>
      <c r="J231" t="str">
        <f t="shared" si="58"/>
        <v>N/A</v>
      </c>
      <c r="K231" s="3" t="str">
        <f t="shared" si="59"/>
        <v>N/A</v>
      </c>
      <c r="L231" s="3" t="str">
        <f t="shared" si="60"/>
        <v>N/A</v>
      </c>
      <c r="M231" s="3" t="str">
        <f t="shared" si="61"/>
        <v>N/A</v>
      </c>
      <c r="N231" s="3" t="str">
        <f t="shared" si="62"/>
        <v>N/A</v>
      </c>
      <c r="O231" s="3" t="str">
        <f t="shared" si="63"/>
        <v>N/A</v>
      </c>
      <c r="P231" s="3" t="str">
        <f t="shared" si="64"/>
        <v>N/A</v>
      </c>
      <c r="Q231" s="3" t="str">
        <f t="shared" si="65"/>
        <v>N/A</v>
      </c>
      <c r="R231" s="3" t="str">
        <f t="shared" si="66"/>
        <v>N/A</v>
      </c>
      <c r="S231" s="3" t="str">
        <f t="shared" si="67"/>
        <v>not eligible</v>
      </c>
      <c r="T231" s="3" t="str">
        <f t="shared" si="68"/>
        <v>N/A</v>
      </c>
      <c r="U231" s="3" t="str">
        <f t="shared" si="69"/>
        <v>N/A</v>
      </c>
      <c r="V231" s="3" t="str">
        <f t="shared" si="70"/>
        <v>N/A</v>
      </c>
      <c r="W231" s="3" t="str">
        <f t="shared" si="71"/>
        <v>N/A</v>
      </c>
      <c r="X231" s="3" t="str">
        <f t="shared" si="72"/>
        <v>N/A</v>
      </c>
      <c r="Y231" s="3" t="str">
        <f t="shared" si="73"/>
        <v>N/A</v>
      </c>
      <c r="Z231" s="3" t="str">
        <f t="shared" si="74"/>
        <v>N/A</v>
      </c>
      <c r="AA231" s="3" t="str">
        <f t="shared" si="75"/>
        <v>N/A</v>
      </c>
    </row>
    <row r="232" spans="1:27" x14ac:dyDescent="0.35">
      <c r="A232" t="s">
        <v>180</v>
      </c>
      <c r="B232" t="s">
        <v>432</v>
      </c>
      <c r="C232" t="s">
        <v>539</v>
      </c>
      <c r="D232" t="s">
        <v>102</v>
      </c>
      <c r="E232" s="1">
        <v>1929</v>
      </c>
      <c r="F232" s="2" t="s">
        <v>1419</v>
      </c>
      <c r="G232" s="2">
        <v>4.82</v>
      </c>
      <c r="H232" t="s">
        <v>1197</v>
      </c>
      <c r="I232" s="3">
        <f t="shared" si="57"/>
        <v>3375.75</v>
      </c>
      <c r="J232" t="str">
        <f t="shared" si="58"/>
        <v>N/A</v>
      </c>
      <c r="K232" s="3" t="str">
        <f t="shared" si="59"/>
        <v>N/A</v>
      </c>
      <c r="L232" s="3" t="str">
        <f t="shared" si="60"/>
        <v>N/A</v>
      </c>
      <c r="M232" s="3" t="str">
        <f t="shared" si="61"/>
        <v>N/A</v>
      </c>
      <c r="N232" s="3" t="str">
        <f t="shared" si="62"/>
        <v>N/A</v>
      </c>
      <c r="O232" s="3" t="str">
        <f t="shared" si="63"/>
        <v>N/A</v>
      </c>
      <c r="P232" s="3" t="str">
        <f t="shared" si="64"/>
        <v>N/A</v>
      </c>
      <c r="Q232" s="3" t="str">
        <f t="shared" si="65"/>
        <v>N/A</v>
      </c>
      <c r="R232" s="3" t="str">
        <f t="shared" si="66"/>
        <v>N/A</v>
      </c>
      <c r="S232" s="3">
        <f t="shared" si="67"/>
        <v>3375.75</v>
      </c>
      <c r="T232" s="3" t="str">
        <f t="shared" si="68"/>
        <v>N/A</v>
      </c>
      <c r="U232" s="3" t="str">
        <f t="shared" si="69"/>
        <v>N/A</v>
      </c>
      <c r="V232" s="3" t="str">
        <f t="shared" si="70"/>
        <v>N/A</v>
      </c>
      <c r="W232" s="3" t="str">
        <f t="shared" si="71"/>
        <v>N/A</v>
      </c>
      <c r="X232" s="3" t="str">
        <f t="shared" si="72"/>
        <v>N/A</v>
      </c>
      <c r="Y232" s="3" t="str">
        <f t="shared" si="73"/>
        <v>N/A</v>
      </c>
      <c r="Z232" s="3" t="str">
        <f t="shared" si="74"/>
        <v>N/A</v>
      </c>
      <c r="AA232" s="3" t="str">
        <f t="shared" si="75"/>
        <v>N/A</v>
      </c>
    </row>
    <row r="233" spans="1:27" x14ac:dyDescent="0.35">
      <c r="A233" t="s">
        <v>180</v>
      </c>
      <c r="B233" t="s">
        <v>217</v>
      </c>
      <c r="C233" t="s">
        <v>248</v>
      </c>
      <c r="D233" t="s">
        <v>107</v>
      </c>
      <c r="E233" s="1">
        <v>1079</v>
      </c>
      <c r="F233" s="2" t="s">
        <v>1420</v>
      </c>
      <c r="G233" s="2">
        <v>2.71</v>
      </c>
      <c r="H233" t="s">
        <v>1197</v>
      </c>
      <c r="I233" s="3" t="str">
        <f t="shared" si="57"/>
        <v>not eligible</v>
      </c>
      <c r="J233" t="str">
        <f t="shared" si="58"/>
        <v>N/A</v>
      </c>
      <c r="K233" s="3" t="str">
        <f t="shared" si="59"/>
        <v>N/A</v>
      </c>
      <c r="L233" s="3" t="str">
        <f t="shared" si="60"/>
        <v>N/A</v>
      </c>
      <c r="M233" s="3" t="str">
        <f t="shared" si="61"/>
        <v>N/A</v>
      </c>
      <c r="N233" s="3" t="str">
        <f t="shared" si="62"/>
        <v>N/A</v>
      </c>
      <c r="O233" s="3" t="str">
        <f t="shared" si="63"/>
        <v>N/A</v>
      </c>
      <c r="P233" s="3" t="str">
        <f t="shared" si="64"/>
        <v>N/A</v>
      </c>
      <c r="Q233" s="3" t="str">
        <f t="shared" si="65"/>
        <v>N/A</v>
      </c>
      <c r="R233" s="3" t="str">
        <f t="shared" si="66"/>
        <v>N/A</v>
      </c>
      <c r="S233" s="3" t="str">
        <f t="shared" si="67"/>
        <v>N/A</v>
      </c>
      <c r="T233" s="3" t="str">
        <f t="shared" si="68"/>
        <v>not eligible</v>
      </c>
      <c r="U233" s="3" t="str">
        <f t="shared" si="69"/>
        <v>N/A</v>
      </c>
      <c r="V233" s="3" t="str">
        <f t="shared" si="70"/>
        <v>N/A</v>
      </c>
      <c r="W233" s="3" t="str">
        <f t="shared" si="71"/>
        <v>N/A</v>
      </c>
      <c r="X233" s="3" t="str">
        <f t="shared" si="72"/>
        <v>N/A</v>
      </c>
      <c r="Y233" s="3" t="str">
        <f t="shared" si="73"/>
        <v>N/A</v>
      </c>
      <c r="Z233" s="3" t="str">
        <f t="shared" si="74"/>
        <v>N/A</v>
      </c>
      <c r="AA233" s="3" t="str">
        <f t="shared" si="75"/>
        <v>N/A</v>
      </c>
    </row>
    <row r="234" spans="1:27" x14ac:dyDescent="0.35">
      <c r="A234" t="s">
        <v>180</v>
      </c>
      <c r="B234" t="s">
        <v>360</v>
      </c>
      <c r="C234" t="s">
        <v>1054</v>
      </c>
      <c r="D234" t="s">
        <v>107</v>
      </c>
      <c r="E234">
        <v>452</v>
      </c>
      <c r="F234" s="2" t="s">
        <v>1421</v>
      </c>
      <c r="G234" s="2">
        <v>1.23</v>
      </c>
      <c r="H234" t="s">
        <v>1197</v>
      </c>
      <c r="I234" s="3" t="str">
        <f t="shared" si="57"/>
        <v>not eligible</v>
      </c>
      <c r="J234" t="str">
        <f t="shared" si="58"/>
        <v>N/A</v>
      </c>
      <c r="K234" s="3" t="str">
        <f t="shared" si="59"/>
        <v>N/A</v>
      </c>
      <c r="L234" s="3" t="str">
        <f t="shared" si="60"/>
        <v>N/A</v>
      </c>
      <c r="M234" s="3" t="str">
        <f t="shared" si="61"/>
        <v>N/A</v>
      </c>
      <c r="N234" s="3" t="str">
        <f t="shared" si="62"/>
        <v>N/A</v>
      </c>
      <c r="O234" s="3" t="str">
        <f t="shared" si="63"/>
        <v>N/A</v>
      </c>
      <c r="P234" s="3" t="str">
        <f t="shared" si="64"/>
        <v>N/A</v>
      </c>
      <c r="Q234" s="3" t="str">
        <f t="shared" si="65"/>
        <v>N/A</v>
      </c>
      <c r="R234" s="3" t="str">
        <f t="shared" si="66"/>
        <v>N/A</v>
      </c>
      <c r="S234" s="3" t="str">
        <f t="shared" si="67"/>
        <v>N/A</v>
      </c>
      <c r="T234" s="3" t="str">
        <f t="shared" si="68"/>
        <v>not eligible</v>
      </c>
      <c r="U234" s="3" t="str">
        <f t="shared" si="69"/>
        <v>N/A</v>
      </c>
      <c r="V234" s="3" t="str">
        <f t="shared" si="70"/>
        <v>N/A</v>
      </c>
      <c r="W234" s="3" t="str">
        <f t="shared" si="71"/>
        <v>N/A</v>
      </c>
      <c r="X234" s="3" t="str">
        <f t="shared" si="72"/>
        <v>N/A</v>
      </c>
      <c r="Y234" s="3" t="str">
        <f t="shared" si="73"/>
        <v>N/A</v>
      </c>
      <c r="Z234" s="3" t="str">
        <f t="shared" si="74"/>
        <v>N/A</v>
      </c>
      <c r="AA234" s="3" t="str">
        <f t="shared" si="75"/>
        <v>N/A</v>
      </c>
    </row>
    <row r="235" spans="1:27" x14ac:dyDescent="0.35">
      <c r="A235" t="s">
        <v>180</v>
      </c>
      <c r="B235" t="s">
        <v>202</v>
      </c>
      <c r="C235" t="s">
        <v>444</v>
      </c>
      <c r="D235" t="s">
        <v>107</v>
      </c>
      <c r="E235" s="1">
        <v>1969</v>
      </c>
      <c r="F235" s="2" t="s">
        <v>1422</v>
      </c>
      <c r="G235" s="2">
        <v>4.4800000000000004</v>
      </c>
      <c r="H235" t="s">
        <v>1197</v>
      </c>
      <c r="I235" s="3">
        <f t="shared" si="57"/>
        <v>3445.75</v>
      </c>
      <c r="J235" t="str">
        <f t="shared" si="58"/>
        <v>N/A</v>
      </c>
      <c r="K235" s="3" t="str">
        <f t="shared" si="59"/>
        <v>N/A</v>
      </c>
      <c r="L235" s="3" t="str">
        <f t="shared" si="60"/>
        <v>N/A</v>
      </c>
      <c r="M235" s="3" t="str">
        <f t="shared" si="61"/>
        <v>N/A</v>
      </c>
      <c r="N235" s="3" t="str">
        <f t="shared" si="62"/>
        <v>N/A</v>
      </c>
      <c r="O235" s="3" t="str">
        <f t="shared" si="63"/>
        <v>N/A</v>
      </c>
      <c r="P235" s="3" t="str">
        <f t="shared" si="64"/>
        <v>N/A</v>
      </c>
      <c r="Q235" s="3" t="str">
        <f t="shared" si="65"/>
        <v>N/A</v>
      </c>
      <c r="R235" s="3" t="str">
        <f t="shared" si="66"/>
        <v>N/A</v>
      </c>
      <c r="S235" s="3" t="str">
        <f t="shared" si="67"/>
        <v>N/A</v>
      </c>
      <c r="T235" s="3">
        <f t="shared" si="68"/>
        <v>3445.75</v>
      </c>
      <c r="U235" s="3" t="str">
        <f t="shared" si="69"/>
        <v>N/A</v>
      </c>
      <c r="V235" s="3" t="str">
        <f t="shared" si="70"/>
        <v>N/A</v>
      </c>
      <c r="W235" s="3" t="str">
        <f t="shared" si="71"/>
        <v>N/A</v>
      </c>
      <c r="X235" s="3" t="str">
        <f t="shared" si="72"/>
        <v>N/A</v>
      </c>
      <c r="Y235" s="3" t="str">
        <f t="shared" si="73"/>
        <v>N/A</v>
      </c>
      <c r="Z235" s="3" t="str">
        <f t="shared" si="74"/>
        <v>N/A</v>
      </c>
      <c r="AA235" s="3" t="str">
        <f t="shared" si="75"/>
        <v>N/A</v>
      </c>
    </row>
    <row r="236" spans="1:27" x14ac:dyDescent="0.35">
      <c r="A236" t="s">
        <v>180</v>
      </c>
      <c r="B236" t="s">
        <v>204</v>
      </c>
      <c r="C236" t="s">
        <v>234</v>
      </c>
      <c r="D236" t="s">
        <v>107</v>
      </c>
      <c r="E236">
        <v>818</v>
      </c>
      <c r="F236" s="2" t="s">
        <v>1227</v>
      </c>
      <c r="G236" s="2">
        <v>2.33</v>
      </c>
      <c r="H236" t="s">
        <v>1197</v>
      </c>
      <c r="I236" s="3" t="str">
        <f t="shared" si="57"/>
        <v>not eligible</v>
      </c>
      <c r="J236" t="str">
        <f t="shared" si="58"/>
        <v>N/A</v>
      </c>
      <c r="K236" s="3" t="str">
        <f t="shared" si="59"/>
        <v>N/A</v>
      </c>
      <c r="L236" s="3" t="str">
        <f t="shared" si="60"/>
        <v>N/A</v>
      </c>
      <c r="M236" s="3" t="str">
        <f t="shared" si="61"/>
        <v>N/A</v>
      </c>
      <c r="N236" s="3" t="str">
        <f t="shared" si="62"/>
        <v>N/A</v>
      </c>
      <c r="O236" s="3" t="str">
        <f t="shared" si="63"/>
        <v>N/A</v>
      </c>
      <c r="P236" s="3" t="str">
        <f t="shared" si="64"/>
        <v>N/A</v>
      </c>
      <c r="Q236" s="3" t="str">
        <f t="shared" si="65"/>
        <v>N/A</v>
      </c>
      <c r="R236" s="3" t="str">
        <f t="shared" si="66"/>
        <v>N/A</v>
      </c>
      <c r="S236" s="3" t="str">
        <f t="shared" si="67"/>
        <v>N/A</v>
      </c>
      <c r="T236" s="3" t="str">
        <f t="shared" si="68"/>
        <v>not eligible</v>
      </c>
      <c r="U236" s="3" t="str">
        <f t="shared" si="69"/>
        <v>N/A</v>
      </c>
      <c r="V236" s="3" t="str">
        <f t="shared" si="70"/>
        <v>N/A</v>
      </c>
      <c r="W236" s="3" t="str">
        <f t="shared" si="71"/>
        <v>N/A</v>
      </c>
      <c r="X236" s="3" t="str">
        <f t="shared" si="72"/>
        <v>N/A</v>
      </c>
      <c r="Y236" s="3" t="str">
        <f t="shared" si="73"/>
        <v>N/A</v>
      </c>
      <c r="Z236" s="3" t="str">
        <f t="shared" si="74"/>
        <v>N/A</v>
      </c>
      <c r="AA236" s="3" t="str">
        <f t="shared" si="75"/>
        <v>N/A</v>
      </c>
    </row>
    <row r="237" spans="1:27" x14ac:dyDescent="0.35">
      <c r="A237" t="s">
        <v>180</v>
      </c>
      <c r="B237" t="s">
        <v>375</v>
      </c>
      <c r="C237" t="s">
        <v>376</v>
      </c>
      <c r="D237" t="s">
        <v>107</v>
      </c>
      <c r="E237" s="1">
        <v>1513</v>
      </c>
      <c r="F237" s="2" t="s">
        <v>1423</v>
      </c>
      <c r="G237" s="2">
        <v>3.73</v>
      </c>
      <c r="H237" t="s">
        <v>1197</v>
      </c>
      <c r="I237" s="3" t="str">
        <f t="shared" si="57"/>
        <v>not eligible</v>
      </c>
      <c r="J237" t="str">
        <f t="shared" si="58"/>
        <v>N/A</v>
      </c>
      <c r="K237" s="3" t="str">
        <f t="shared" si="59"/>
        <v>N/A</v>
      </c>
      <c r="L237" s="3" t="str">
        <f t="shared" si="60"/>
        <v>N/A</v>
      </c>
      <c r="M237" s="3" t="str">
        <f t="shared" si="61"/>
        <v>N/A</v>
      </c>
      <c r="N237" s="3" t="str">
        <f t="shared" si="62"/>
        <v>N/A</v>
      </c>
      <c r="O237" s="3" t="str">
        <f t="shared" si="63"/>
        <v>N/A</v>
      </c>
      <c r="P237" s="3" t="str">
        <f t="shared" si="64"/>
        <v>N/A</v>
      </c>
      <c r="Q237" s="3" t="str">
        <f t="shared" si="65"/>
        <v>N/A</v>
      </c>
      <c r="R237" s="3" t="str">
        <f t="shared" si="66"/>
        <v>N/A</v>
      </c>
      <c r="S237" s="3" t="str">
        <f t="shared" si="67"/>
        <v>N/A</v>
      </c>
      <c r="T237" s="3" t="str">
        <f t="shared" si="68"/>
        <v>not eligible</v>
      </c>
      <c r="U237" s="3" t="str">
        <f t="shared" si="69"/>
        <v>N/A</v>
      </c>
      <c r="V237" s="3" t="str">
        <f t="shared" si="70"/>
        <v>N/A</v>
      </c>
      <c r="W237" s="3" t="str">
        <f t="shared" si="71"/>
        <v>N/A</v>
      </c>
      <c r="X237" s="3" t="str">
        <f t="shared" si="72"/>
        <v>N/A</v>
      </c>
      <c r="Y237" s="3" t="str">
        <f t="shared" si="73"/>
        <v>N/A</v>
      </c>
      <c r="Z237" s="3" t="str">
        <f t="shared" si="74"/>
        <v>N/A</v>
      </c>
      <c r="AA237" s="3" t="str">
        <f t="shared" si="75"/>
        <v>N/A</v>
      </c>
    </row>
    <row r="238" spans="1:27" x14ac:dyDescent="0.35">
      <c r="A238" t="s">
        <v>180</v>
      </c>
      <c r="B238" t="s">
        <v>305</v>
      </c>
      <c r="C238" t="s">
        <v>1022</v>
      </c>
      <c r="D238" t="s">
        <v>107</v>
      </c>
      <c r="E238" s="1">
        <v>1448</v>
      </c>
      <c r="F238" s="2" t="s">
        <v>1424</v>
      </c>
      <c r="G238" s="2">
        <v>3.4</v>
      </c>
      <c r="H238" t="s">
        <v>1197</v>
      </c>
      <c r="I238" s="3" t="str">
        <f t="shared" si="57"/>
        <v>not eligible</v>
      </c>
      <c r="J238" t="str">
        <f t="shared" si="58"/>
        <v>N/A</v>
      </c>
      <c r="K238" s="3" t="str">
        <f t="shared" si="59"/>
        <v>N/A</v>
      </c>
      <c r="L238" s="3" t="str">
        <f t="shared" si="60"/>
        <v>N/A</v>
      </c>
      <c r="M238" s="3" t="str">
        <f t="shared" si="61"/>
        <v>N/A</v>
      </c>
      <c r="N238" s="3" t="str">
        <f t="shared" si="62"/>
        <v>N/A</v>
      </c>
      <c r="O238" s="3" t="str">
        <f t="shared" si="63"/>
        <v>N/A</v>
      </c>
      <c r="P238" s="3" t="str">
        <f t="shared" si="64"/>
        <v>N/A</v>
      </c>
      <c r="Q238" s="3" t="str">
        <f t="shared" si="65"/>
        <v>N/A</v>
      </c>
      <c r="R238" s="3" t="str">
        <f t="shared" si="66"/>
        <v>N/A</v>
      </c>
      <c r="S238" s="3" t="str">
        <f t="shared" si="67"/>
        <v>N/A</v>
      </c>
      <c r="T238" s="3" t="str">
        <f t="shared" si="68"/>
        <v>not eligible</v>
      </c>
      <c r="U238" s="3" t="str">
        <f t="shared" si="69"/>
        <v>N/A</v>
      </c>
      <c r="V238" s="3" t="str">
        <f t="shared" si="70"/>
        <v>N/A</v>
      </c>
      <c r="W238" s="3" t="str">
        <f t="shared" si="71"/>
        <v>N/A</v>
      </c>
      <c r="X238" s="3" t="str">
        <f t="shared" si="72"/>
        <v>N/A</v>
      </c>
      <c r="Y238" s="3" t="str">
        <f t="shared" si="73"/>
        <v>N/A</v>
      </c>
      <c r="Z238" s="3" t="str">
        <f t="shared" si="74"/>
        <v>N/A</v>
      </c>
      <c r="AA238" s="3" t="str">
        <f t="shared" si="75"/>
        <v>N/A</v>
      </c>
    </row>
    <row r="239" spans="1:27" x14ac:dyDescent="0.35">
      <c r="A239" t="s">
        <v>180</v>
      </c>
      <c r="B239" t="s">
        <v>198</v>
      </c>
      <c r="C239" t="s">
        <v>1091</v>
      </c>
      <c r="D239" t="s">
        <v>107</v>
      </c>
      <c r="E239">
        <v>830</v>
      </c>
      <c r="F239" s="2" t="s">
        <v>1220</v>
      </c>
      <c r="G239" s="2">
        <v>2.0499999999999998</v>
      </c>
      <c r="H239" t="s">
        <v>1197</v>
      </c>
      <c r="I239" s="3" t="str">
        <f t="shared" si="57"/>
        <v>not eligible</v>
      </c>
      <c r="J239" t="str">
        <f t="shared" si="58"/>
        <v>N/A</v>
      </c>
      <c r="K239" s="3" t="str">
        <f t="shared" si="59"/>
        <v>N/A</v>
      </c>
      <c r="L239" s="3" t="str">
        <f t="shared" si="60"/>
        <v>N/A</v>
      </c>
      <c r="M239" s="3" t="str">
        <f t="shared" si="61"/>
        <v>N/A</v>
      </c>
      <c r="N239" s="3" t="str">
        <f t="shared" si="62"/>
        <v>N/A</v>
      </c>
      <c r="O239" s="3" t="str">
        <f t="shared" si="63"/>
        <v>N/A</v>
      </c>
      <c r="P239" s="3" t="str">
        <f t="shared" si="64"/>
        <v>N/A</v>
      </c>
      <c r="Q239" s="3" t="str">
        <f t="shared" si="65"/>
        <v>N/A</v>
      </c>
      <c r="R239" s="3" t="str">
        <f t="shared" si="66"/>
        <v>N/A</v>
      </c>
      <c r="S239" s="3" t="str">
        <f t="shared" si="67"/>
        <v>N/A</v>
      </c>
      <c r="T239" s="3" t="str">
        <f t="shared" si="68"/>
        <v>not eligible</v>
      </c>
      <c r="U239" s="3" t="str">
        <f t="shared" si="69"/>
        <v>N/A</v>
      </c>
      <c r="V239" s="3" t="str">
        <f t="shared" si="70"/>
        <v>N/A</v>
      </c>
      <c r="W239" s="3" t="str">
        <f t="shared" si="71"/>
        <v>N/A</v>
      </c>
      <c r="X239" s="3" t="str">
        <f t="shared" si="72"/>
        <v>N/A</v>
      </c>
      <c r="Y239" s="3" t="str">
        <f t="shared" si="73"/>
        <v>N/A</v>
      </c>
      <c r="Z239" s="3" t="str">
        <f t="shared" si="74"/>
        <v>N/A</v>
      </c>
      <c r="AA239" s="3" t="str">
        <f t="shared" si="75"/>
        <v>N/A</v>
      </c>
    </row>
    <row r="240" spans="1:27" x14ac:dyDescent="0.35">
      <c r="A240" t="s">
        <v>180</v>
      </c>
      <c r="B240" t="s">
        <v>543</v>
      </c>
      <c r="C240" t="s">
        <v>544</v>
      </c>
      <c r="D240" t="s">
        <v>107</v>
      </c>
      <c r="E240" s="1">
        <v>1116</v>
      </c>
      <c r="F240" s="2" t="s">
        <v>1425</v>
      </c>
      <c r="G240" s="2">
        <v>2.99</v>
      </c>
      <c r="H240" t="s">
        <v>1197</v>
      </c>
      <c r="I240" s="3" t="str">
        <f t="shared" si="57"/>
        <v>not eligible</v>
      </c>
      <c r="J240" t="str">
        <f t="shared" si="58"/>
        <v>N/A</v>
      </c>
      <c r="K240" s="3" t="str">
        <f t="shared" si="59"/>
        <v>N/A</v>
      </c>
      <c r="L240" s="3" t="str">
        <f t="shared" si="60"/>
        <v>N/A</v>
      </c>
      <c r="M240" s="3" t="str">
        <f t="shared" si="61"/>
        <v>N/A</v>
      </c>
      <c r="N240" s="3" t="str">
        <f t="shared" si="62"/>
        <v>N/A</v>
      </c>
      <c r="O240" s="3" t="str">
        <f t="shared" si="63"/>
        <v>N/A</v>
      </c>
      <c r="P240" s="3" t="str">
        <f t="shared" si="64"/>
        <v>N/A</v>
      </c>
      <c r="Q240" s="3" t="str">
        <f t="shared" si="65"/>
        <v>N/A</v>
      </c>
      <c r="R240" s="3" t="str">
        <f t="shared" si="66"/>
        <v>N/A</v>
      </c>
      <c r="S240" s="3" t="str">
        <f t="shared" si="67"/>
        <v>N/A</v>
      </c>
      <c r="T240" s="3" t="str">
        <f t="shared" si="68"/>
        <v>not eligible</v>
      </c>
      <c r="U240" s="3" t="str">
        <f t="shared" si="69"/>
        <v>N/A</v>
      </c>
      <c r="V240" s="3" t="str">
        <f t="shared" si="70"/>
        <v>N/A</v>
      </c>
      <c r="W240" s="3" t="str">
        <f t="shared" si="71"/>
        <v>N/A</v>
      </c>
      <c r="X240" s="3" t="str">
        <f t="shared" si="72"/>
        <v>N/A</v>
      </c>
      <c r="Y240" s="3" t="str">
        <f t="shared" si="73"/>
        <v>N/A</v>
      </c>
      <c r="Z240" s="3" t="str">
        <f t="shared" si="74"/>
        <v>N/A</v>
      </c>
      <c r="AA240" s="3" t="str">
        <f t="shared" si="75"/>
        <v>N/A</v>
      </c>
    </row>
    <row r="241" spans="1:27" x14ac:dyDescent="0.35">
      <c r="A241" t="s">
        <v>180</v>
      </c>
      <c r="B241" t="s">
        <v>667</v>
      </c>
      <c r="C241" t="s">
        <v>971</v>
      </c>
      <c r="D241" t="s">
        <v>107</v>
      </c>
      <c r="E241" s="1">
        <v>2916</v>
      </c>
      <c r="F241" s="2" t="s">
        <v>1426</v>
      </c>
      <c r="G241" s="2">
        <v>6.57</v>
      </c>
      <c r="H241" t="s">
        <v>1197</v>
      </c>
      <c r="I241" s="3">
        <f t="shared" si="57"/>
        <v>5103</v>
      </c>
      <c r="J241" t="str">
        <f t="shared" si="58"/>
        <v>N/A</v>
      </c>
      <c r="K241" s="3" t="str">
        <f t="shared" si="59"/>
        <v>N/A</v>
      </c>
      <c r="L241" s="3" t="str">
        <f t="shared" si="60"/>
        <v>N/A</v>
      </c>
      <c r="M241" s="3" t="str">
        <f t="shared" si="61"/>
        <v>N/A</v>
      </c>
      <c r="N241" s="3" t="str">
        <f t="shared" si="62"/>
        <v>N/A</v>
      </c>
      <c r="O241" s="3" t="str">
        <f t="shared" si="63"/>
        <v>N/A</v>
      </c>
      <c r="P241" s="3" t="str">
        <f t="shared" si="64"/>
        <v>N/A</v>
      </c>
      <c r="Q241" s="3" t="str">
        <f t="shared" si="65"/>
        <v>N/A</v>
      </c>
      <c r="R241" s="3" t="str">
        <f t="shared" si="66"/>
        <v>N/A</v>
      </c>
      <c r="S241" s="3" t="str">
        <f t="shared" si="67"/>
        <v>N/A</v>
      </c>
      <c r="T241" s="3">
        <f t="shared" si="68"/>
        <v>5103</v>
      </c>
      <c r="U241" s="3" t="str">
        <f t="shared" si="69"/>
        <v>N/A</v>
      </c>
      <c r="V241" s="3" t="str">
        <f t="shared" si="70"/>
        <v>N/A</v>
      </c>
      <c r="W241" s="3" t="str">
        <f t="shared" si="71"/>
        <v>N/A</v>
      </c>
      <c r="X241" s="3" t="str">
        <f t="shared" si="72"/>
        <v>N/A</v>
      </c>
      <c r="Y241" s="3" t="str">
        <f t="shared" si="73"/>
        <v>N/A</v>
      </c>
      <c r="Z241" s="3" t="str">
        <f t="shared" si="74"/>
        <v>N/A</v>
      </c>
      <c r="AA241" s="3" t="str">
        <f t="shared" si="75"/>
        <v>N/A</v>
      </c>
    </row>
    <row r="242" spans="1:27" x14ac:dyDescent="0.35">
      <c r="A242" t="s">
        <v>180</v>
      </c>
      <c r="B242" t="s">
        <v>440</v>
      </c>
      <c r="C242" t="s">
        <v>1077</v>
      </c>
      <c r="D242" t="s">
        <v>107</v>
      </c>
      <c r="E242">
        <v>554</v>
      </c>
      <c r="F242" s="2" t="s">
        <v>1427</v>
      </c>
      <c r="G242" s="2">
        <v>1.6</v>
      </c>
      <c r="H242" t="s">
        <v>1197</v>
      </c>
      <c r="I242" s="3" t="str">
        <f t="shared" si="57"/>
        <v>not eligible</v>
      </c>
      <c r="J242" t="str">
        <f t="shared" si="58"/>
        <v>N/A</v>
      </c>
      <c r="K242" s="3" t="str">
        <f t="shared" si="59"/>
        <v>N/A</v>
      </c>
      <c r="L242" s="3" t="str">
        <f t="shared" si="60"/>
        <v>N/A</v>
      </c>
      <c r="M242" s="3" t="str">
        <f t="shared" si="61"/>
        <v>N/A</v>
      </c>
      <c r="N242" s="3" t="str">
        <f t="shared" si="62"/>
        <v>N/A</v>
      </c>
      <c r="O242" s="3" t="str">
        <f t="shared" si="63"/>
        <v>N/A</v>
      </c>
      <c r="P242" s="3" t="str">
        <f t="shared" si="64"/>
        <v>N/A</v>
      </c>
      <c r="Q242" s="3" t="str">
        <f t="shared" si="65"/>
        <v>N/A</v>
      </c>
      <c r="R242" s="3" t="str">
        <f t="shared" si="66"/>
        <v>N/A</v>
      </c>
      <c r="S242" s="3" t="str">
        <f t="shared" si="67"/>
        <v>N/A</v>
      </c>
      <c r="T242" s="3" t="str">
        <f t="shared" si="68"/>
        <v>not eligible</v>
      </c>
      <c r="U242" s="3" t="str">
        <f t="shared" si="69"/>
        <v>N/A</v>
      </c>
      <c r="V242" s="3" t="str">
        <f t="shared" si="70"/>
        <v>N/A</v>
      </c>
      <c r="W242" s="3" t="str">
        <f t="shared" si="71"/>
        <v>N/A</v>
      </c>
      <c r="X242" s="3" t="str">
        <f t="shared" si="72"/>
        <v>N/A</v>
      </c>
      <c r="Y242" s="3" t="str">
        <f t="shared" si="73"/>
        <v>N/A</v>
      </c>
      <c r="Z242" s="3" t="str">
        <f t="shared" si="74"/>
        <v>N/A</v>
      </c>
      <c r="AA242" s="3" t="str">
        <f t="shared" si="75"/>
        <v>N/A</v>
      </c>
    </row>
    <row r="243" spans="1:27" x14ac:dyDescent="0.35">
      <c r="A243" t="s">
        <v>180</v>
      </c>
      <c r="B243" t="s">
        <v>219</v>
      </c>
      <c r="C243" t="s">
        <v>793</v>
      </c>
      <c r="D243" t="s">
        <v>97</v>
      </c>
      <c r="E243" s="1">
        <v>1288</v>
      </c>
      <c r="F243" s="2" t="s">
        <v>1428</v>
      </c>
      <c r="G243" s="2">
        <v>2.6</v>
      </c>
      <c r="H243" t="s">
        <v>1197</v>
      </c>
      <c r="I243" s="3" t="str">
        <f t="shared" si="57"/>
        <v>not eligible</v>
      </c>
      <c r="J243" t="str">
        <f t="shared" si="58"/>
        <v>N/A</v>
      </c>
      <c r="K243" s="3" t="str">
        <f t="shared" si="59"/>
        <v>N/A</v>
      </c>
      <c r="L243" s="3" t="str">
        <f t="shared" si="60"/>
        <v>N/A</v>
      </c>
      <c r="M243" s="3" t="str">
        <f t="shared" si="61"/>
        <v>N/A</v>
      </c>
      <c r="N243" s="3" t="str">
        <f t="shared" si="62"/>
        <v>N/A</v>
      </c>
      <c r="O243" s="3" t="str">
        <f t="shared" si="63"/>
        <v>N/A</v>
      </c>
      <c r="P243" s="3" t="str">
        <f t="shared" si="64"/>
        <v>N/A</v>
      </c>
      <c r="Q243" s="3" t="str">
        <f t="shared" si="65"/>
        <v>N/A</v>
      </c>
      <c r="R243" s="3" t="str">
        <f t="shared" si="66"/>
        <v>N/A</v>
      </c>
      <c r="S243" s="3" t="str">
        <f t="shared" si="67"/>
        <v>N/A</v>
      </c>
      <c r="T243" s="3" t="str">
        <f t="shared" si="68"/>
        <v>N/A</v>
      </c>
      <c r="U243" s="3" t="str">
        <f t="shared" si="69"/>
        <v>not eligible</v>
      </c>
      <c r="V243" s="3" t="str">
        <f t="shared" si="70"/>
        <v>N/A</v>
      </c>
      <c r="W243" s="3" t="str">
        <f t="shared" si="71"/>
        <v>N/A</v>
      </c>
      <c r="X243" s="3" t="str">
        <f t="shared" si="72"/>
        <v>N/A</v>
      </c>
      <c r="Y243" s="3" t="str">
        <f t="shared" si="73"/>
        <v>N/A</v>
      </c>
      <c r="Z243" s="3" t="str">
        <f t="shared" si="74"/>
        <v>N/A</v>
      </c>
      <c r="AA243" s="3" t="str">
        <f t="shared" si="75"/>
        <v>N/A</v>
      </c>
    </row>
    <row r="244" spans="1:27" x14ac:dyDescent="0.35">
      <c r="A244" t="s">
        <v>180</v>
      </c>
      <c r="B244" t="s">
        <v>196</v>
      </c>
      <c r="C244" t="s">
        <v>710</v>
      </c>
      <c r="D244" t="s">
        <v>97</v>
      </c>
      <c r="E244" s="1">
        <v>1080</v>
      </c>
      <c r="F244" s="2" t="s">
        <v>1429</v>
      </c>
      <c r="G244" s="2">
        <v>2.5099999999999998</v>
      </c>
      <c r="H244" t="s">
        <v>1197</v>
      </c>
      <c r="I244" s="3" t="str">
        <f t="shared" si="57"/>
        <v>not eligible</v>
      </c>
      <c r="J244" t="str">
        <f t="shared" si="58"/>
        <v>N/A</v>
      </c>
      <c r="K244" s="3" t="str">
        <f t="shared" si="59"/>
        <v>N/A</v>
      </c>
      <c r="L244" s="3" t="str">
        <f t="shared" si="60"/>
        <v>N/A</v>
      </c>
      <c r="M244" s="3" t="str">
        <f t="shared" si="61"/>
        <v>N/A</v>
      </c>
      <c r="N244" s="3" t="str">
        <f t="shared" si="62"/>
        <v>N/A</v>
      </c>
      <c r="O244" s="3" t="str">
        <f t="shared" si="63"/>
        <v>N/A</v>
      </c>
      <c r="P244" s="3" t="str">
        <f t="shared" si="64"/>
        <v>N/A</v>
      </c>
      <c r="Q244" s="3" t="str">
        <f t="shared" si="65"/>
        <v>N/A</v>
      </c>
      <c r="R244" s="3" t="str">
        <f t="shared" si="66"/>
        <v>N/A</v>
      </c>
      <c r="S244" s="3" t="str">
        <f t="shared" si="67"/>
        <v>N/A</v>
      </c>
      <c r="T244" s="3" t="str">
        <f t="shared" si="68"/>
        <v>N/A</v>
      </c>
      <c r="U244" s="3" t="str">
        <f t="shared" si="69"/>
        <v>not eligible</v>
      </c>
      <c r="V244" s="3" t="str">
        <f t="shared" si="70"/>
        <v>N/A</v>
      </c>
      <c r="W244" s="3" t="str">
        <f t="shared" si="71"/>
        <v>N/A</v>
      </c>
      <c r="X244" s="3" t="str">
        <f t="shared" si="72"/>
        <v>N/A</v>
      </c>
      <c r="Y244" s="3" t="str">
        <f t="shared" si="73"/>
        <v>N/A</v>
      </c>
      <c r="Z244" s="3" t="str">
        <f t="shared" si="74"/>
        <v>N/A</v>
      </c>
      <c r="AA244" s="3" t="str">
        <f t="shared" si="75"/>
        <v>N/A</v>
      </c>
    </row>
    <row r="245" spans="1:27" x14ac:dyDescent="0.35">
      <c r="A245" t="s">
        <v>180</v>
      </c>
      <c r="B245" t="s">
        <v>360</v>
      </c>
      <c r="C245" t="s">
        <v>514</v>
      </c>
      <c r="D245" t="s">
        <v>97</v>
      </c>
      <c r="E245">
        <v>412</v>
      </c>
      <c r="F245" s="2" t="s">
        <v>1430</v>
      </c>
      <c r="G245" s="2">
        <v>1.1200000000000001</v>
      </c>
      <c r="H245" t="s">
        <v>1197</v>
      </c>
      <c r="I245" s="3" t="str">
        <f t="shared" si="57"/>
        <v>not eligible</v>
      </c>
      <c r="J245" t="str">
        <f t="shared" si="58"/>
        <v>N/A</v>
      </c>
      <c r="K245" s="3" t="str">
        <f t="shared" si="59"/>
        <v>N/A</v>
      </c>
      <c r="L245" s="3" t="str">
        <f t="shared" si="60"/>
        <v>N/A</v>
      </c>
      <c r="M245" s="3" t="str">
        <f t="shared" si="61"/>
        <v>N/A</v>
      </c>
      <c r="N245" s="3" t="str">
        <f t="shared" si="62"/>
        <v>N/A</v>
      </c>
      <c r="O245" s="3" t="str">
        <f t="shared" si="63"/>
        <v>N/A</v>
      </c>
      <c r="P245" s="3" t="str">
        <f t="shared" si="64"/>
        <v>N/A</v>
      </c>
      <c r="Q245" s="3" t="str">
        <f t="shared" si="65"/>
        <v>N/A</v>
      </c>
      <c r="R245" s="3" t="str">
        <f t="shared" si="66"/>
        <v>N/A</v>
      </c>
      <c r="S245" s="3" t="str">
        <f t="shared" si="67"/>
        <v>N/A</v>
      </c>
      <c r="T245" s="3" t="str">
        <f t="shared" si="68"/>
        <v>N/A</v>
      </c>
      <c r="U245" s="3" t="str">
        <f t="shared" si="69"/>
        <v>not eligible</v>
      </c>
      <c r="V245" s="3" t="str">
        <f t="shared" si="70"/>
        <v>N/A</v>
      </c>
      <c r="W245" s="3" t="str">
        <f t="shared" si="71"/>
        <v>N/A</v>
      </c>
      <c r="X245" s="3" t="str">
        <f t="shared" si="72"/>
        <v>N/A</v>
      </c>
      <c r="Y245" s="3" t="str">
        <f t="shared" si="73"/>
        <v>N/A</v>
      </c>
      <c r="Z245" s="3" t="str">
        <f t="shared" si="74"/>
        <v>N/A</v>
      </c>
      <c r="AA245" s="3" t="str">
        <f t="shared" si="75"/>
        <v>N/A</v>
      </c>
    </row>
    <row r="246" spans="1:27" x14ac:dyDescent="0.35">
      <c r="A246" t="s">
        <v>180</v>
      </c>
      <c r="B246" t="s">
        <v>254</v>
      </c>
      <c r="C246" t="s">
        <v>304</v>
      </c>
      <c r="D246" t="s">
        <v>97</v>
      </c>
      <c r="E246">
        <v>696</v>
      </c>
      <c r="F246" s="2" t="s">
        <v>1431</v>
      </c>
      <c r="G246" s="2">
        <v>1.68</v>
      </c>
      <c r="H246" t="s">
        <v>1197</v>
      </c>
      <c r="I246" s="3" t="str">
        <f t="shared" si="57"/>
        <v>not eligible</v>
      </c>
      <c r="J246" t="str">
        <f t="shared" si="58"/>
        <v>N/A</v>
      </c>
      <c r="K246" s="3" t="str">
        <f t="shared" si="59"/>
        <v>N/A</v>
      </c>
      <c r="L246" s="3" t="str">
        <f t="shared" si="60"/>
        <v>N/A</v>
      </c>
      <c r="M246" s="3" t="str">
        <f t="shared" si="61"/>
        <v>N/A</v>
      </c>
      <c r="N246" s="3" t="str">
        <f t="shared" si="62"/>
        <v>N/A</v>
      </c>
      <c r="O246" s="3" t="str">
        <f t="shared" si="63"/>
        <v>N/A</v>
      </c>
      <c r="P246" s="3" t="str">
        <f t="shared" si="64"/>
        <v>N/A</v>
      </c>
      <c r="Q246" s="3" t="str">
        <f t="shared" si="65"/>
        <v>N/A</v>
      </c>
      <c r="R246" s="3" t="str">
        <f t="shared" si="66"/>
        <v>N/A</v>
      </c>
      <c r="S246" s="3" t="str">
        <f t="shared" si="67"/>
        <v>N/A</v>
      </c>
      <c r="T246" s="3" t="str">
        <f t="shared" si="68"/>
        <v>N/A</v>
      </c>
      <c r="U246" s="3" t="str">
        <f t="shared" si="69"/>
        <v>not eligible</v>
      </c>
      <c r="V246" s="3" t="str">
        <f t="shared" si="70"/>
        <v>N/A</v>
      </c>
      <c r="W246" s="3" t="str">
        <f t="shared" si="71"/>
        <v>N/A</v>
      </c>
      <c r="X246" s="3" t="str">
        <f t="shared" si="72"/>
        <v>N/A</v>
      </c>
      <c r="Y246" s="3" t="str">
        <f t="shared" si="73"/>
        <v>N/A</v>
      </c>
      <c r="Z246" s="3" t="str">
        <f t="shared" si="74"/>
        <v>N/A</v>
      </c>
      <c r="AA246" s="3" t="str">
        <f t="shared" si="75"/>
        <v>N/A</v>
      </c>
    </row>
    <row r="247" spans="1:27" x14ac:dyDescent="0.35">
      <c r="A247" t="s">
        <v>180</v>
      </c>
      <c r="B247" t="s">
        <v>508</v>
      </c>
      <c r="C247" t="s">
        <v>1032</v>
      </c>
      <c r="D247" t="s">
        <v>97</v>
      </c>
      <c r="E247">
        <v>933</v>
      </c>
      <c r="F247" s="2" t="s">
        <v>1432</v>
      </c>
      <c r="G247" s="2">
        <v>1.82</v>
      </c>
      <c r="H247" t="s">
        <v>1197</v>
      </c>
      <c r="I247" s="3" t="str">
        <f t="shared" si="57"/>
        <v>not eligible</v>
      </c>
      <c r="J247" t="str">
        <f t="shared" si="58"/>
        <v>N/A</v>
      </c>
      <c r="K247" s="3" t="str">
        <f t="shared" si="59"/>
        <v>N/A</v>
      </c>
      <c r="L247" s="3" t="str">
        <f t="shared" si="60"/>
        <v>N/A</v>
      </c>
      <c r="M247" s="3" t="str">
        <f t="shared" si="61"/>
        <v>N/A</v>
      </c>
      <c r="N247" s="3" t="str">
        <f t="shared" si="62"/>
        <v>N/A</v>
      </c>
      <c r="O247" s="3" t="str">
        <f t="shared" si="63"/>
        <v>N/A</v>
      </c>
      <c r="P247" s="3" t="str">
        <f t="shared" si="64"/>
        <v>N/A</v>
      </c>
      <c r="Q247" s="3" t="str">
        <f t="shared" si="65"/>
        <v>N/A</v>
      </c>
      <c r="R247" s="3" t="str">
        <f t="shared" si="66"/>
        <v>N/A</v>
      </c>
      <c r="S247" s="3" t="str">
        <f t="shared" si="67"/>
        <v>N/A</v>
      </c>
      <c r="T247" s="3" t="str">
        <f t="shared" si="68"/>
        <v>N/A</v>
      </c>
      <c r="U247" s="3" t="str">
        <f t="shared" si="69"/>
        <v>not eligible</v>
      </c>
      <c r="V247" s="3" t="str">
        <f t="shared" si="70"/>
        <v>N/A</v>
      </c>
      <c r="W247" s="3" t="str">
        <f t="shared" si="71"/>
        <v>N/A</v>
      </c>
      <c r="X247" s="3" t="str">
        <f t="shared" si="72"/>
        <v>N/A</v>
      </c>
      <c r="Y247" s="3" t="str">
        <f t="shared" si="73"/>
        <v>N/A</v>
      </c>
      <c r="Z247" s="3" t="str">
        <f t="shared" si="74"/>
        <v>N/A</v>
      </c>
      <c r="AA247" s="3" t="str">
        <f t="shared" si="75"/>
        <v>N/A</v>
      </c>
    </row>
    <row r="248" spans="1:27" x14ac:dyDescent="0.35">
      <c r="A248" t="s">
        <v>180</v>
      </c>
      <c r="B248" t="s">
        <v>550</v>
      </c>
      <c r="C248" t="s">
        <v>858</v>
      </c>
      <c r="D248" t="s">
        <v>97</v>
      </c>
      <c r="E248">
        <v>614</v>
      </c>
      <c r="F248" s="2" t="s">
        <v>1433</v>
      </c>
      <c r="G248" s="2">
        <v>1.52</v>
      </c>
      <c r="H248" t="s">
        <v>1197</v>
      </c>
      <c r="I248" s="3" t="str">
        <f t="shared" si="57"/>
        <v>not eligible</v>
      </c>
      <c r="J248" t="str">
        <f t="shared" si="58"/>
        <v>N/A</v>
      </c>
      <c r="K248" s="3" t="str">
        <f t="shared" si="59"/>
        <v>N/A</v>
      </c>
      <c r="L248" s="3" t="str">
        <f t="shared" si="60"/>
        <v>N/A</v>
      </c>
      <c r="M248" s="3" t="str">
        <f t="shared" si="61"/>
        <v>N/A</v>
      </c>
      <c r="N248" s="3" t="str">
        <f t="shared" si="62"/>
        <v>N/A</v>
      </c>
      <c r="O248" s="3" t="str">
        <f t="shared" si="63"/>
        <v>N/A</v>
      </c>
      <c r="P248" s="3" t="str">
        <f t="shared" si="64"/>
        <v>N/A</v>
      </c>
      <c r="Q248" s="3" t="str">
        <f t="shared" si="65"/>
        <v>N/A</v>
      </c>
      <c r="R248" s="3" t="str">
        <f t="shared" si="66"/>
        <v>N/A</v>
      </c>
      <c r="S248" s="3" t="str">
        <f t="shared" si="67"/>
        <v>N/A</v>
      </c>
      <c r="T248" s="3" t="str">
        <f t="shared" si="68"/>
        <v>N/A</v>
      </c>
      <c r="U248" s="3" t="str">
        <f t="shared" si="69"/>
        <v>not eligible</v>
      </c>
      <c r="V248" s="3" t="str">
        <f t="shared" si="70"/>
        <v>N/A</v>
      </c>
      <c r="W248" s="3" t="str">
        <f t="shared" si="71"/>
        <v>N/A</v>
      </c>
      <c r="X248" s="3" t="str">
        <f t="shared" si="72"/>
        <v>N/A</v>
      </c>
      <c r="Y248" s="3" t="str">
        <f t="shared" si="73"/>
        <v>N/A</v>
      </c>
      <c r="Z248" s="3" t="str">
        <f t="shared" si="74"/>
        <v>N/A</v>
      </c>
      <c r="AA248" s="3" t="str">
        <f t="shared" si="75"/>
        <v>N/A</v>
      </c>
    </row>
    <row r="249" spans="1:27" x14ac:dyDescent="0.35">
      <c r="A249" t="s">
        <v>180</v>
      </c>
      <c r="B249" t="s">
        <v>235</v>
      </c>
      <c r="C249" t="s">
        <v>387</v>
      </c>
      <c r="D249" t="s">
        <v>97</v>
      </c>
      <c r="E249">
        <v>856</v>
      </c>
      <c r="F249" s="2" t="s">
        <v>1434</v>
      </c>
      <c r="G249" s="2">
        <v>2.06</v>
      </c>
      <c r="H249" t="s">
        <v>1197</v>
      </c>
      <c r="I249" s="3" t="str">
        <f t="shared" si="57"/>
        <v>not eligible</v>
      </c>
      <c r="J249" t="str">
        <f t="shared" si="58"/>
        <v>N/A</v>
      </c>
      <c r="K249" s="3" t="str">
        <f t="shared" si="59"/>
        <v>N/A</v>
      </c>
      <c r="L249" s="3" t="str">
        <f t="shared" si="60"/>
        <v>N/A</v>
      </c>
      <c r="M249" s="3" t="str">
        <f t="shared" si="61"/>
        <v>N/A</v>
      </c>
      <c r="N249" s="3" t="str">
        <f t="shared" si="62"/>
        <v>N/A</v>
      </c>
      <c r="O249" s="3" t="str">
        <f t="shared" si="63"/>
        <v>N/A</v>
      </c>
      <c r="P249" s="3" t="str">
        <f t="shared" si="64"/>
        <v>N/A</v>
      </c>
      <c r="Q249" s="3" t="str">
        <f t="shared" si="65"/>
        <v>N/A</v>
      </c>
      <c r="R249" s="3" t="str">
        <f t="shared" si="66"/>
        <v>N/A</v>
      </c>
      <c r="S249" s="3" t="str">
        <f t="shared" si="67"/>
        <v>N/A</v>
      </c>
      <c r="T249" s="3" t="str">
        <f t="shared" si="68"/>
        <v>N/A</v>
      </c>
      <c r="U249" s="3" t="str">
        <f t="shared" si="69"/>
        <v>not eligible</v>
      </c>
      <c r="V249" s="3" t="str">
        <f t="shared" si="70"/>
        <v>N/A</v>
      </c>
      <c r="W249" s="3" t="str">
        <f t="shared" si="71"/>
        <v>N/A</v>
      </c>
      <c r="X249" s="3" t="str">
        <f t="shared" si="72"/>
        <v>N/A</v>
      </c>
      <c r="Y249" s="3" t="str">
        <f t="shared" si="73"/>
        <v>N/A</v>
      </c>
      <c r="Z249" s="3" t="str">
        <f t="shared" si="74"/>
        <v>N/A</v>
      </c>
      <c r="AA249" s="3" t="str">
        <f t="shared" si="75"/>
        <v>N/A</v>
      </c>
    </row>
    <row r="250" spans="1:27" x14ac:dyDescent="0.35">
      <c r="A250" t="s">
        <v>180</v>
      </c>
      <c r="B250" t="s">
        <v>469</v>
      </c>
      <c r="C250" t="s">
        <v>728</v>
      </c>
      <c r="D250" t="s">
        <v>97</v>
      </c>
      <c r="E250" s="1">
        <v>1366</v>
      </c>
      <c r="F250" s="2" t="s">
        <v>1435</v>
      </c>
      <c r="G250" s="146">
        <v>3.27</v>
      </c>
      <c r="H250" t="s">
        <v>1197</v>
      </c>
      <c r="I250" s="3" t="str">
        <f t="shared" si="57"/>
        <v>not eligible</v>
      </c>
      <c r="J250" t="str">
        <f t="shared" si="58"/>
        <v>N/A</v>
      </c>
      <c r="K250" s="3" t="str">
        <f t="shared" si="59"/>
        <v>N/A</v>
      </c>
      <c r="L250" s="3" t="str">
        <f t="shared" si="60"/>
        <v>N/A</v>
      </c>
      <c r="M250" s="3" t="str">
        <f t="shared" si="61"/>
        <v>N/A</v>
      </c>
      <c r="N250" s="3" t="str">
        <f t="shared" si="62"/>
        <v>N/A</v>
      </c>
      <c r="O250" s="3" t="str">
        <f t="shared" si="63"/>
        <v>N/A</v>
      </c>
      <c r="P250" s="3" t="str">
        <f t="shared" si="64"/>
        <v>N/A</v>
      </c>
      <c r="Q250" s="3" t="str">
        <f t="shared" si="65"/>
        <v>N/A</v>
      </c>
      <c r="R250" s="3" t="str">
        <f t="shared" si="66"/>
        <v>N/A</v>
      </c>
      <c r="S250" s="3" t="str">
        <f t="shared" si="67"/>
        <v>N/A</v>
      </c>
      <c r="T250" s="3" t="str">
        <f t="shared" si="68"/>
        <v>N/A</v>
      </c>
      <c r="U250" s="3" t="str">
        <f t="shared" si="69"/>
        <v>not eligible</v>
      </c>
      <c r="V250" s="3" t="str">
        <f t="shared" si="70"/>
        <v>N/A</v>
      </c>
      <c r="W250" s="3" t="str">
        <f t="shared" si="71"/>
        <v>N/A</v>
      </c>
      <c r="X250" s="3" t="str">
        <f t="shared" si="72"/>
        <v>N/A</v>
      </c>
      <c r="Y250" s="3" t="str">
        <f t="shared" si="73"/>
        <v>N/A</v>
      </c>
      <c r="Z250" s="3" t="str">
        <f t="shared" si="74"/>
        <v>N/A</v>
      </c>
      <c r="AA250" s="3" t="str">
        <f t="shared" si="75"/>
        <v>N/A</v>
      </c>
    </row>
    <row r="251" spans="1:27" x14ac:dyDescent="0.35">
      <c r="A251" t="s">
        <v>180</v>
      </c>
      <c r="B251" t="s">
        <v>342</v>
      </c>
      <c r="C251" t="s">
        <v>641</v>
      </c>
      <c r="D251" t="s">
        <v>97</v>
      </c>
      <c r="E251">
        <v>660</v>
      </c>
      <c r="F251" s="2" t="s">
        <v>1436</v>
      </c>
      <c r="G251" s="2">
        <v>1.63</v>
      </c>
      <c r="H251" t="s">
        <v>1197</v>
      </c>
      <c r="I251" s="3" t="str">
        <f t="shared" si="57"/>
        <v>not eligible</v>
      </c>
      <c r="J251" t="str">
        <f t="shared" si="58"/>
        <v>N/A</v>
      </c>
      <c r="K251" s="3" t="str">
        <f t="shared" si="59"/>
        <v>N/A</v>
      </c>
      <c r="L251" s="3" t="str">
        <f t="shared" si="60"/>
        <v>N/A</v>
      </c>
      <c r="M251" s="3" t="str">
        <f t="shared" si="61"/>
        <v>N/A</v>
      </c>
      <c r="N251" s="3" t="str">
        <f t="shared" si="62"/>
        <v>N/A</v>
      </c>
      <c r="O251" s="3" t="str">
        <f t="shared" si="63"/>
        <v>N/A</v>
      </c>
      <c r="P251" s="3" t="str">
        <f t="shared" si="64"/>
        <v>N/A</v>
      </c>
      <c r="Q251" s="3" t="str">
        <f t="shared" si="65"/>
        <v>N/A</v>
      </c>
      <c r="R251" s="3" t="str">
        <f t="shared" si="66"/>
        <v>N/A</v>
      </c>
      <c r="S251" s="3" t="str">
        <f t="shared" si="67"/>
        <v>N/A</v>
      </c>
      <c r="T251" s="3" t="str">
        <f t="shared" si="68"/>
        <v>N/A</v>
      </c>
      <c r="U251" s="3" t="str">
        <f t="shared" si="69"/>
        <v>not eligible</v>
      </c>
      <c r="V251" s="3" t="str">
        <f t="shared" si="70"/>
        <v>N/A</v>
      </c>
      <c r="W251" s="3" t="str">
        <f t="shared" si="71"/>
        <v>N/A</v>
      </c>
      <c r="X251" s="3" t="str">
        <f t="shared" si="72"/>
        <v>N/A</v>
      </c>
      <c r="Y251" s="3" t="str">
        <f t="shared" si="73"/>
        <v>N/A</v>
      </c>
      <c r="Z251" s="3" t="str">
        <f t="shared" si="74"/>
        <v>N/A</v>
      </c>
      <c r="AA251" s="3" t="str">
        <f t="shared" si="75"/>
        <v>N/A</v>
      </c>
    </row>
    <row r="252" spans="1:27" x14ac:dyDescent="0.35">
      <c r="A252" t="s">
        <v>180</v>
      </c>
      <c r="B252" t="s">
        <v>237</v>
      </c>
      <c r="C252" t="s">
        <v>859</v>
      </c>
      <c r="D252" t="s">
        <v>97</v>
      </c>
      <c r="E252" s="1">
        <v>1296</v>
      </c>
      <c r="F252" s="2" t="s">
        <v>1437</v>
      </c>
      <c r="G252" s="2">
        <v>3.23</v>
      </c>
      <c r="H252" t="s">
        <v>1197</v>
      </c>
      <c r="I252" s="3" t="str">
        <f t="shared" si="57"/>
        <v>not eligible</v>
      </c>
      <c r="J252" t="str">
        <f t="shared" si="58"/>
        <v>N/A</v>
      </c>
      <c r="K252" s="3" t="str">
        <f t="shared" si="59"/>
        <v>N/A</v>
      </c>
      <c r="L252" s="3" t="str">
        <f t="shared" si="60"/>
        <v>N/A</v>
      </c>
      <c r="M252" s="3" t="str">
        <f t="shared" si="61"/>
        <v>N/A</v>
      </c>
      <c r="N252" s="3" t="str">
        <f t="shared" si="62"/>
        <v>N/A</v>
      </c>
      <c r="O252" s="3" t="str">
        <f t="shared" si="63"/>
        <v>N/A</v>
      </c>
      <c r="P252" s="3" t="str">
        <f t="shared" si="64"/>
        <v>N/A</v>
      </c>
      <c r="Q252" s="3" t="str">
        <f t="shared" si="65"/>
        <v>N/A</v>
      </c>
      <c r="R252" s="3" t="str">
        <f t="shared" si="66"/>
        <v>N/A</v>
      </c>
      <c r="S252" s="3" t="str">
        <f t="shared" si="67"/>
        <v>N/A</v>
      </c>
      <c r="T252" s="3" t="str">
        <f t="shared" si="68"/>
        <v>N/A</v>
      </c>
      <c r="U252" s="3" t="str">
        <f t="shared" si="69"/>
        <v>not eligible</v>
      </c>
      <c r="V252" s="3" t="str">
        <f t="shared" si="70"/>
        <v>N/A</v>
      </c>
      <c r="W252" s="3" t="str">
        <f t="shared" si="71"/>
        <v>N/A</v>
      </c>
      <c r="X252" s="3" t="str">
        <f t="shared" si="72"/>
        <v>N/A</v>
      </c>
      <c r="Y252" s="3" t="str">
        <f t="shared" si="73"/>
        <v>N/A</v>
      </c>
      <c r="Z252" s="3" t="str">
        <f t="shared" si="74"/>
        <v>N/A</v>
      </c>
      <c r="AA252" s="3" t="str">
        <f t="shared" si="75"/>
        <v>N/A</v>
      </c>
    </row>
    <row r="253" spans="1:27" x14ac:dyDescent="0.35">
      <c r="A253" t="s">
        <v>180</v>
      </c>
      <c r="B253" t="s">
        <v>274</v>
      </c>
      <c r="C253" t="s">
        <v>275</v>
      </c>
      <c r="D253" t="s">
        <v>97</v>
      </c>
      <c r="E253" s="1">
        <v>1166</v>
      </c>
      <c r="F253" s="2" t="s">
        <v>1438</v>
      </c>
      <c r="G253" s="2">
        <v>2.77</v>
      </c>
      <c r="H253" t="s">
        <v>1197</v>
      </c>
      <c r="I253" s="3" t="str">
        <f t="shared" si="57"/>
        <v>not eligible</v>
      </c>
      <c r="J253" t="str">
        <f t="shared" si="58"/>
        <v>N/A</v>
      </c>
      <c r="K253" s="3" t="str">
        <f t="shared" si="59"/>
        <v>N/A</v>
      </c>
      <c r="L253" s="3" t="str">
        <f t="shared" si="60"/>
        <v>N/A</v>
      </c>
      <c r="M253" s="3" t="str">
        <f t="shared" si="61"/>
        <v>N/A</v>
      </c>
      <c r="N253" s="3" t="str">
        <f t="shared" si="62"/>
        <v>N/A</v>
      </c>
      <c r="O253" s="3" t="str">
        <f t="shared" si="63"/>
        <v>N/A</v>
      </c>
      <c r="P253" s="3" t="str">
        <f t="shared" si="64"/>
        <v>N/A</v>
      </c>
      <c r="Q253" s="3" t="str">
        <f t="shared" si="65"/>
        <v>N/A</v>
      </c>
      <c r="R253" s="3" t="str">
        <f t="shared" si="66"/>
        <v>N/A</v>
      </c>
      <c r="S253" s="3" t="str">
        <f t="shared" si="67"/>
        <v>N/A</v>
      </c>
      <c r="T253" s="3" t="str">
        <f t="shared" si="68"/>
        <v>N/A</v>
      </c>
      <c r="U253" s="3" t="str">
        <f t="shared" si="69"/>
        <v>not eligible</v>
      </c>
      <c r="V253" s="3" t="str">
        <f t="shared" si="70"/>
        <v>N/A</v>
      </c>
      <c r="W253" s="3" t="str">
        <f t="shared" si="71"/>
        <v>N/A</v>
      </c>
      <c r="X253" s="3" t="str">
        <f t="shared" si="72"/>
        <v>N/A</v>
      </c>
      <c r="Y253" s="3" t="str">
        <f t="shared" si="73"/>
        <v>N/A</v>
      </c>
      <c r="Z253" s="3" t="str">
        <f t="shared" si="74"/>
        <v>N/A</v>
      </c>
      <c r="AA253" s="3" t="str">
        <f t="shared" si="75"/>
        <v>N/A</v>
      </c>
    </row>
    <row r="254" spans="1:27" x14ac:dyDescent="0.35">
      <c r="A254" t="s">
        <v>180</v>
      </c>
      <c r="B254" t="s">
        <v>405</v>
      </c>
      <c r="C254" t="s">
        <v>849</v>
      </c>
      <c r="D254" t="s">
        <v>97</v>
      </c>
      <c r="E254" s="1">
        <v>1251</v>
      </c>
      <c r="F254" s="2" t="s">
        <v>1439</v>
      </c>
      <c r="G254" s="2">
        <v>3.29</v>
      </c>
      <c r="H254" t="s">
        <v>1197</v>
      </c>
      <c r="I254" s="3" t="str">
        <f t="shared" si="57"/>
        <v>not eligible</v>
      </c>
      <c r="J254" t="str">
        <f t="shared" si="58"/>
        <v>N/A</v>
      </c>
      <c r="K254" s="3" t="str">
        <f t="shared" si="59"/>
        <v>N/A</v>
      </c>
      <c r="L254" s="3" t="str">
        <f t="shared" si="60"/>
        <v>N/A</v>
      </c>
      <c r="M254" s="3" t="str">
        <f t="shared" si="61"/>
        <v>N/A</v>
      </c>
      <c r="N254" s="3" t="str">
        <f t="shared" si="62"/>
        <v>N/A</v>
      </c>
      <c r="O254" s="3" t="str">
        <f t="shared" si="63"/>
        <v>N/A</v>
      </c>
      <c r="P254" s="3" t="str">
        <f t="shared" si="64"/>
        <v>N/A</v>
      </c>
      <c r="Q254" s="3" t="str">
        <f t="shared" si="65"/>
        <v>N/A</v>
      </c>
      <c r="R254" s="3" t="str">
        <f t="shared" si="66"/>
        <v>N/A</v>
      </c>
      <c r="S254" s="3" t="str">
        <f t="shared" si="67"/>
        <v>N/A</v>
      </c>
      <c r="T254" s="3" t="str">
        <f t="shared" si="68"/>
        <v>N/A</v>
      </c>
      <c r="U254" s="3" t="str">
        <f t="shared" si="69"/>
        <v>not eligible</v>
      </c>
      <c r="V254" s="3" t="str">
        <f t="shared" si="70"/>
        <v>N/A</v>
      </c>
      <c r="W254" s="3" t="str">
        <f t="shared" si="71"/>
        <v>N/A</v>
      </c>
      <c r="X254" s="3" t="str">
        <f t="shared" si="72"/>
        <v>N/A</v>
      </c>
      <c r="Y254" s="3" t="str">
        <f t="shared" si="73"/>
        <v>N/A</v>
      </c>
      <c r="Z254" s="3" t="str">
        <f t="shared" si="74"/>
        <v>N/A</v>
      </c>
      <c r="AA254" s="3" t="str">
        <f t="shared" si="75"/>
        <v>N/A</v>
      </c>
    </row>
    <row r="255" spans="1:27" x14ac:dyDescent="0.35">
      <c r="A255" t="s">
        <v>180</v>
      </c>
      <c r="B255" t="s">
        <v>416</v>
      </c>
      <c r="C255" t="s">
        <v>902</v>
      </c>
      <c r="D255" t="s">
        <v>97</v>
      </c>
      <c r="E255">
        <v>643</v>
      </c>
      <c r="F255" s="2" t="s">
        <v>1440</v>
      </c>
      <c r="G255" s="2">
        <v>1.61</v>
      </c>
      <c r="H255" t="s">
        <v>1197</v>
      </c>
      <c r="I255" s="3" t="str">
        <f t="shared" si="57"/>
        <v>not eligible</v>
      </c>
      <c r="J255" t="str">
        <f t="shared" si="58"/>
        <v>N/A</v>
      </c>
      <c r="K255" s="3" t="str">
        <f t="shared" si="59"/>
        <v>N/A</v>
      </c>
      <c r="L255" s="3" t="str">
        <f t="shared" si="60"/>
        <v>N/A</v>
      </c>
      <c r="M255" s="3" t="str">
        <f t="shared" si="61"/>
        <v>N/A</v>
      </c>
      <c r="N255" s="3" t="str">
        <f t="shared" si="62"/>
        <v>N/A</v>
      </c>
      <c r="O255" s="3" t="str">
        <f t="shared" si="63"/>
        <v>N/A</v>
      </c>
      <c r="P255" s="3" t="str">
        <f t="shared" si="64"/>
        <v>N/A</v>
      </c>
      <c r="Q255" s="3" t="str">
        <f t="shared" si="65"/>
        <v>N/A</v>
      </c>
      <c r="R255" s="3" t="str">
        <f t="shared" si="66"/>
        <v>N/A</v>
      </c>
      <c r="S255" s="3" t="str">
        <f t="shared" si="67"/>
        <v>N/A</v>
      </c>
      <c r="T255" s="3" t="str">
        <f t="shared" si="68"/>
        <v>N/A</v>
      </c>
      <c r="U255" s="3" t="str">
        <f t="shared" si="69"/>
        <v>not eligible</v>
      </c>
      <c r="V255" s="3" t="str">
        <f t="shared" si="70"/>
        <v>N/A</v>
      </c>
      <c r="W255" s="3" t="str">
        <f t="shared" si="71"/>
        <v>N/A</v>
      </c>
      <c r="X255" s="3" t="str">
        <f t="shared" si="72"/>
        <v>N/A</v>
      </c>
      <c r="Y255" s="3" t="str">
        <f t="shared" si="73"/>
        <v>N/A</v>
      </c>
      <c r="Z255" s="3" t="str">
        <f t="shared" si="74"/>
        <v>N/A</v>
      </c>
      <c r="AA255" s="3" t="str">
        <f t="shared" si="75"/>
        <v>N/A</v>
      </c>
    </row>
    <row r="256" spans="1:27" x14ac:dyDescent="0.35">
      <c r="A256" t="s">
        <v>180</v>
      </c>
      <c r="B256" t="s">
        <v>299</v>
      </c>
      <c r="C256" t="s">
        <v>672</v>
      </c>
      <c r="D256" t="s">
        <v>97</v>
      </c>
      <c r="E256">
        <v>654</v>
      </c>
      <c r="F256" s="2" t="s">
        <v>1436</v>
      </c>
      <c r="G256" s="2">
        <v>1.63</v>
      </c>
      <c r="H256" t="s">
        <v>1197</v>
      </c>
      <c r="I256" s="3" t="str">
        <f t="shared" si="57"/>
        <v>not eligible</v>
      </c>
      <c r="J256" t="str">
        <f t="shared" si="58"/>
        <v>N/A</v>
      </c>
      <c r="K256" s="3" t="str">
        <f t="shared" si="59"/>
        <v>N/A</v>
      </c>
      <c r="L256" s="3" t="str">
        <f t="shared" si="60"/>
        <v>N/A</v>
      </c>
      <c r="M256" s="3" t="str">
        <f t="shared" si="61"/>
        <v>N/A</v>
      </c>
      <c r="N256" s="3" t="str">
        <f t="shared" si="62"/>
        <v>N/A</v>
      </c>
      <c r="O256" s="3" t="str">
        <f t="shared" si="63"/>
        <v>N/A</v>
      </c>
      <c r="P256" s="3" t="str">
        <f t="shared" si="64"/>
        <v>N/A</v>
      </c>
      <c r="Q256" s="3" t="str">
        <f t="shared" si="65"/>
        <v>N/A</v>
      </c>
      <c r="R256" s="3" t="str">
        <f t="shared" si="66"/>
        <v>N/A</v>
      </c>
      <c r="S256" s="3" t="str">
        <f t="shared" si="67"/>
        <v>N/A</v>
      </c>
      <c r="T256" s="3" t="str">
        <f t="shared" si="68"/>
        <v>N/A</v>
      </c>
      <c r="U256" s="3" t="str">
        <f t="shared" si="69"/>
        <v>not eligible</v>
      </c>
      <c r="V256" s="3" t="str">
        <f t="shared" si="70"/>
        <v>N/A</v>
      </c>
      <c r="W256" s="3" t="str">
        <f t="shared" si="71"/>
        <v>N/A</v>
      </c>
      <c r="X256" s="3" t="str">
        <f t="shared" si="72"/>
        <v>N/A</v>
      </c>
      <c r="Y256" s="3" t="str">
        <f t="shared" si="73"/>
        <v>N/A</v>
      </c>
      <c r="Z256" s="3" t="str">
        <f t="shared" si="74"/>
        <v>N/A</v>
      </c>
      <c r="AA256" s="3" t="str">
        <f t="shared" si="75"/>
        <v>N/A</v>
      </c>
    </row>
    <row r="257" spans="1:27" x14ac:dyDescent="0.35">
      <c r="A257" t="s">
        <v>180</v>
      </c>
      <c r="B257" t="s">
        <v>206</v>
      </c>
      <c r="C257" t="s">
        <v>673</v>
      </c>
      <c r="D257" t="s">
        <v>97</v>
      </c>
      <c r="E257">
        <v>942</v>
      </c>
      <c r="F257" s="2" t="s">
        <v>1441</v>
      </c>
      <c r="G257" s="2">
        <v>2.72</v>
      </c>
      <c r="H257" t="s">
        <v>1197</v>
      </c>
      <c r="I257" s="3" t="str">
        <f t="shared" si="57"/>
        <v>not eligible</v>
      </c>
      <c r="J257" t="str">
        <f t="shared" si="58"/>
        <v>N/A</v>
      </c>
      <c r="K257" s="3" t="str">
        <f t="shared" si="59"/>
        <v>N/A</v>
      </c>
      <c r="L257" s="3" t="str">
        <f t="shared" si="60"/>
        <v>N/A</v>
      </c>
      <c r="M257" s="3" t="str">
        <f t="shared" si="61"/>
        <v>N/A</v>
      </c>
      <c r="N257" s="3" t="str">
        <f t="shared" si="62"/>
        <v>N/A</v>
      </c>
      <c r="O257" s="3" t="str">
        <f t="shared" si="63"/>
        <v>N/A</v>
      </c>
      <c r="P257" s="3" t="str">
        <f t="shared" si="64"/>
        <v>N/A</v>
      </c>
      <c r="Q257" s="3" t="str">
        <f t="shared" si="65"/>
        <v>N/A</v>
      </c>
      <c r="R257" s="3" t="str">
        <f t="shared" si="66"/>
        <v>N/A</v>
      </c>
      <c r="S257" s="3" t="str">
        <f t="shared" si="67"/>
        <v>N/A</v>
      </c>
      <c r="T257" s="3" t="str">
        <f t="shared" si="68"/>
        <v>N/A</v>
      </c>
      <c r="U257" s="3" t="str">
        <f t="shared" si="69"/>
        <v>not eligible</v>
      </c>
      <c r="V257" s="3" t="str">
        <f t="shared" si="70"/>
        <v>N/A</v>
      </c>
      <c r="W257" s="3" t="str">
        <f t="shared" si="71"/>
        <v>N/A</v>
      </c>
      <c r="X257" s="3" t="str">
        <f t="shared" si="72"/>
        <v>N/A</v>
      </c>
      <c r="Y257" s="3" t="str">
        <f t="shared" si="73"/>
        <v>N/A</v>
      </c>
      <c r="Z257" s="3" t="str">
        <f t="shared" si="74"/>
        <v>N/A</v>
      </c>
      <c r="AA257" s="3" t="str">
        <f t="shared" si="75"/>
        <v>N/A</v>
      </c>
    </row>
    <row r="258" spans="1:27" x14ac:dyDescent="0.35">
      <c r="A258" t="s">
        <v>180</v>
      </c>
      <c r="B258" t="s">
        <v>257</v>
      </c>
      <c r="C258" t="s">
        <v>559</v>
      </c>
      <c r="D258" t="s">
        <v>97</v>
      </c>
      <c r="E258" s="1">
        <v>1680</v>
      </c>
      <c r="F258" s="2" t="s">
        <v>1422</v>
      </c>
      <c r="G258" s="2">
        <v>4.4800000000000004</v>
      </c>
      <c r="H258" t="s">
        <v>1197</v>
      </c>
      <c r="I258" s="3">
        <f t="shared" ref="I258:I321" si="76">IF(G258&gt;=4,E258*1.75,"not eligible")</f>
        <v>2940</v>
      </c>
      <c r="J258" t="str">
        <f t="shared" ref="J258:J321" si="77">IF(AND(I258="not eligible",H258="Yes"),E258*1.75,"N/A")</f>
        <v>N/A</v>
      </c>
      <c r="K258" s="3" t="str">
        <f t="shared" ref="K258:K321" si="78">IF($D258="Australian Labor Party",$I258,"N/A")</f>
        <v>N/A</v>
      </c>
      <c r="L258" s="3" t="str">
        <f t="shared" ref="L258:L321" si="79">IF($D258="Liberal",$I258,"N/A")</f>
        <v>N/A</v>
      </c>
      <c r="M258" s="3" t="str">
        <f t="shared" ref="M258:M321" si="80">IF($D258="The Nationals",$I258,"N/A")</f>
        <v>N/A</v>
      </c>
      <c r="N258" s="3" t="str">
        <f t="shared" ref="N258:N321" si="81">IF($D258="Australian Greens",$I258,"N/A")</f>
        <v>N/A</v>
      </c>
      <c r="O258" s="3" t="str">
        <f t="shared" ref="O258:O321" si="82">IF($D258="Animal Justice Party",$I258,"N/A")</f>
        <v>N/A</v>
      </c>
      <c r="P258" s="3" t="str">
        <f t="shared" ref="P258:P321" si="83">IF($D258="AUSSIE BATTLER PARTY",$I258,"N/A")</f>
        <v>N/A</v>
      </c>
      <c r="Q258" s="3" t="str">
        <f t="shared" ref="Q258:Q321" si="84">IF($D258="AUSTRALIAN COUNTRY PARTY",$I258,"N/A")</f>
        <v>N/A</v>
      </c>
      <c r="R258" s="3" t="str">
        <f t="shared" ref="R258:R321" si="85">IF($D258="AUSTRALIAN LIBERTY ALLIANCE",$I258,"N/A")</f>
        <v>N/A</v>
      </c>
      <c r="S258" s="3" t="str">
        <f t="shared" ref="S258:S321" si="86">IF($D258="DERRYN HINCH'S JUSTICE PARTY",$I258,"N/A")</f>
        <v>N/A</v>
      </c>
      <c r="T258" s="3" t="str">
        <f t="shared" ref="T258:T321" si="87">IF($D258="FIONA PATTEN'S REASON PARTY",$I258,"N/A")</f>
        <v>N/A</v>
      </c>
      <c r="U258" s="3">
        <f t="shared" ref="U258:U321" si="88">IF($D258="LABOUR DLP",$I258,"N/A")</f>
        <v>2940</v>
      </c>
      <c r="V258" s="3" t="str">
        <f t="shared" ref="V258:V321" si="89">IF($D258="LIBERAL DEMOCRATS",$I258,"N/A")</f>
        <v>N/A</v>
      </c>
      <c r="W258" s="3" t="str">
        <f t="shared" ref="W258:W321" si="90">IF($D258="SHOOTERS, FISHERS &amp; FARMERS VIC",$I258,"N/A")</f>
        <v>N/A</v>
      </c>
      <c r="X258" s="3" t="str">
        <f t="shared" ref="X258:X321" si="91">IF($D258="SUSTAINABLE AUSTRALIA",$I258,"N/A")</f>
        <v>N/A</v>
      </c>
      <c r="Y258" s="3" t="str">
        <f t="shared" ref="Y258:Y321" si="92">IF($D258="TRANSPORT MATTERS",$I258,"N/A")</f>
        <v>N/A</v>
      </c>
      <c r="Z258" s="3" t="str">
        <f t="shared" ref="Z258:Z321" si="93">IF($D258="VICTORIAN SOCIALISTS",$I258,"N/A")</f>
        <v>N/A</v>
      </c>
      <c r="AA258" s="3" t="str">
        <f t="shared" ref="AA258:AA321" si="94">IF($D258="",$I258,"N/A")</f>
        <v>N/A</v>
      </c>
    </row>
    <row r="259" spans="1:27" x14ac:dyDescent="0.35">
      <c r="A259" t="s">
        <v>180</v>
      </c>
      <c r="B259" t="s">
        <v>198</v>
      </c>
      <c r="C259" t="s">
        <v>692</v>
      </c>
      <c r="D259" t="s">
        <v>97</v>
      </c>
      <c r="E259">
        <v>933</v>
      </c>
      <c r="F259" s="2" t="s">
        <v>1442</v>
      </c>
      <c r="G259" s="2">
        <v>2.31</v>
      </c>
      <c r="H259" t="s">
        <v>1197</v>
      </c>
      <c r="I259" s="3" t="str">
        <f t="shared" si="76"/>
        <v>not eligible</v>
      </c>
      <c r="J259" t="str">
        <f t="shared" si="77"/>
        <v>N/A</v>
      </c>
      <c r="K259" s="3" t="str">
        <f t="shared" si="78"/>
        <v>N/A</v>
      </c>
      <c r="L259" s="3" t="str">
        <f t="shared" si="79"/>
        <v>N/A</v>
      </c>
      <c r="M259" s="3" t="str">
        <f t="shared" si="80"/>
        <v>N/A</v>
      </c>
      <c r="N259" s="3" t="str">
        <f t="shared" si="81"/>
        <v>N/A</v>
      </c>
      <c r="O259" s="3" t="str">
        <f t="shared" si="82"/>
        <v>N/A</v>
      </c>
      <c r="P259" s="3" t="str">
        <f t="shared" si="83"/>
        <v>N/A</v>
      </c>
      <c r="Q259" s="3" t="str">
        <f t="shared" si="84"/>
        <v>N/A</v>
      </c>
      <c r="R259" s="3" t="str">
        <f t="shared" si="85"/>
        <v>N/A</v>
      </c>
      <c r="S259" s="3" t="str">
        <f t="shared" si="86"/>
        <v>N/A</v>
      </c>
      <c r="T259" s="3" t="str">
        <f t="shared" si="87"/>
        <v>N/A</v>
      </c>
      <c r="U259" s="3" t="str">
        <f t="shared" si="88"/>
        <v>not eligible</v>
      </c>
      <c r="V259" s="3" t="str">
        <f t="shared" si="89"/>
        <v>N/A</v>
      </c>
      <c r="W259" s="3" t="str">
        <f t="shared" si="90"/>
        <v>N/A</v>
      </c>
      <c r="X259" s="3" t="str">
        <f t="shared" si="91"/>
        <v>N/A</v>
      </c>
      <c r="Y259" s="3" t="str">
        <f t="shared" si="92"/>
        <v>N/A</v>
      </c>
      <c r="Z259" s="3" t="str">
        <f t="shared" si="93"/>
        <v>N/A</v>
      </c>
      <c r="AA259" s="3" t="str">
        <f t="shared" si="94"/>
        <v>N/A</v>
      </c>
    </row>
    <row r="260" spans="1:27" x14ac:dyDescent="0.35">
      <c r="A260" t="s">
        <v>180</v>
      </c>
      <c r="B260" t="s">
        <v>432</v>
      </c>
      <c r="C260" t="s">
        <v>829</v>
      </c>
      <c r="D260" t="s">
        <v>97</v>
      </c>
      <c r="E260" s="1">
        <v>1315</v>
      </c>
      <c r="F260" s="2" t="s">
        <v>1443</v>
      </c>
      <c r="G260" s="2">
        <v>3.28</v>
      </c>
      <c r="H260" t="s">
        <v>1197</v>
      </c>
      <c r="I260" s="3" t="str">
        <f t="shared" si="76"/>
        <v>not eligible</v>
      </c>
      <c r="J260" t="str">
        <f t="shared" si="77"/>
        <v>N/A</v>
      </c>
      <c r="K260" s="3" t="str">
        <f t="shared" si="78"/>
        <v>N/A</v>
      </c>
      <c r="L260" s="3" t="str">
        <f t="shared" si="79"/>
        <v>N/A</v>
      </c>
      <c r="M260" s="3" t="str">
        <f t="shared" si="80"/>
        <v>N/A</v>
      </c>
      <c r="N260" s="3" t="str">
        <f t="shared" si="81"/>
        <v>N/A</v>
      </c>
      <c r="O260" s="3" t="str">
        <f t="shared" si="82"/>
        <v>N/A</v>
      </c>
      <c r="P260" s="3" t="str">
        <f t="shared" si="83"/>
        <v>N/A</v>
      </c>
      <c r="Q260" s="3" t="str">
        <f t="shared" si="84"/>
        <v>N/A</v>
      </c>
      <c r="R260" s="3" t="str">
        <f t="shared" si="85"/>
        <v>N/A</v>
      </c>
      <c r="S260" s="3" t="str">
        <f t="shared" si="86"/>
        <v>N/A</v>
      </c>
      <c r="T260" s="3" t="str">
        <f t="shared" si="87"/>
        <v>N/A</v>
      </c>
      <c r="U260" s="3" t="str">
        <f t="shared" si="88"/>
        <v>not eligible</v>
      </c>
      <c r="V260" s="3" t="str">
        <f t="shared" si="89"/>
        <v>N/A</v>
      </c>
      <c r="W260" s="3" t="str">
        <f t="shared" si="90"/>
        <v>N/A</v>
      </c>
      <c r="X260" s="3" t="str">
        <f t="shared" si="91"/>
        <v>N/A</v>
      </c>
      <c r="Y260" s="3" t="str">
        <f t="shared" si="92"/>
        <v>N/A</v>
      </c>
      <c r="Z260" s="3" t="str">
        <f t="shared" si="93"/>
        <v>N/A</v>
      </c>
      <c r="AA260" s="3" t="str">
        <f t="shared" si="94"/>
        <v>N/A</v>
      </c>
    </row>
    <row r="261" spans="1:27" x14ac:dyDescent="0.35">
      <c r="A261" t="s">
        <v>180</v>
      </c>
      <c r="B261" t="s">
        <v>515</v>
      </c>
      <c r="C261" t="s">
        <v>516</v>
      </c>
      <c r="D261" t="s">
        <v>97</v>
      </c>
      <c r="E261" s="1">
        <v>1149</v>
      </c>
      <c r="F261" s="2" t="s">
        <v>1444</v>
      </c>
      <c r="G261" s="2">
        <v>2.93</v>
      </c>
      <c r="H261" t="s">
        <v>1197</v>
      </c>
      <c r="I261" s="3" t="str">
        <f t="shared" si="76"/>
        <v>not eligible</v>
      </c>
      <c r="J261" t="str">
        <f t="shared" si="77"/>
        <v>N/A</v>
      </c>
      <c r="K261" s="3" t="str">
        <f t="shared" si="78"/>
        <v>N/A</v>
      </c>
      <c r="L261" s="3" t="str">
        <f t="shared" si="79"/>
        <v>N/A</v>
      </c>
      <c r="M261" s="3" t="str">
        <f t="shared" si="80"/>
        <v>N/A</v>
      </c>
      <c r="N261" s="3" t="str">
        <f t="shared" si="81"/>
        <v>N/A</v>
      </c>
      <c r="O261" s="3" t="str">
        <f t="shared" si="82"/>
        <v>N/A</v>
      </c>
      <c r="P261" s="3" t="str">
        <f t="shared" si="83"/>
        <v>N/A</v>
      </c>
      <c r="Q261" s="3" t="str">
        <f t="shared" si="84"/>
        <v>N/A</v>
      </c>
      <c r="R261" s="3" t="str">
        <f t="shared" si="85"/>
        <v>N/A</v>
      </c>
      <c r="S261" s="3" t="str">
        <f t="shared" si="86"/>
        <v>N/A</v>
      </c>
      <c r="T261" s="3" t="str">
        <f t="shared" si="87"/>
        <v>N/A</v>
      </c>
      <c r="U261" s="3" t="str">
        <f t="shared" si="88"/>
        <v>not eligible</v>
      </c>
      <c r="V261" s="3" t="str">
        <f t="shared" si="89"/>
        <v>N/A</v>
      </c>
      <c r="W261" s="3" t="str">
        <f t="shared" si="90"/>
        <v>N/A</v>
      </c>
      <c r="X261" s="3" t="str">
        <f t="shared" si="91"/>
        <v>N/A</v>
      </c>
      <c r="Y261" s="3" t="str">
        <f t="shared" si="92"/>
        <v>N/A</v>
      </c>
      <c r="Z261" s="3" t="str">
        <f t="shared" si="93"/>
        <v>N/A</v>
      </c>
      <c r="AA261" s="3" t="str">
        <f t="shared" si="94"/>
        <v>N/A</v>
      </c>
    </row>
    <row r="262" spans="1:27" x14ac:dyDescent="0.35">
      <c r="A262" t="s">
        <v>180</v>
      </c>
      <c r="B262" t="s">
        <v>240</v>
      </c>
      <c r="C262" t="s">
        <v>340</v>
      </c>
      <c r="D262" t="s">
        <v>97</v>
      </c>
      <c r="E262" s="1">
        <v>1461</v>
      </c>
      <c r="F262" s="2" t="s">
        <v>1207</v>
      </c>
      <c r="G262" s="2">
        <v>3.02</v>
      </c>
      <c r="H262" t="s">
        <v>1197</v>
      </c>
      <c r="I262" s="3" t="str">
        <f t="shared" si="76"/>
        <v>not eligible</v>
      </c>
      <c r="J262" t="str">
        <f t="shared" si="77"/>
        <v>N/A</v>
      </c>
      <c r="K262" s="3" t="str">
        <f t="shared" si="78"/>
        <v>N/A</v>
      </c>
      <c r="L262" s="3" t="str">
        <f t="shared" si="79"/>
        <v>N/A</v>
      </c>
      <c r="M262" s="3" t="str">
        <f t="shared" si="80"/>
        <v>N/A</v>
      </c>
      <c r="N262" s="3" t="str">
        <f t="shared" si="81"/>
        <v>N/A</v>
      </c>
      <c r="O262" s="3" t="str">
        <f t="shared" si="82"/>
        <v>N/A</v>
      </c>
      <c r="P262" s="3" t="str">
        <f t="shared" si="83"/>
        <v>N/A</v>
      </c>
      <c r="Q262" s="3" t="str">
        <f t="shared" si="84"/>
        <v>N/A</v>
      </c>
      <c r="R262" s="3" t="str">
        <f t="shared" si="85"/>
        <v>N/A</v>
      </c>
      <c r="S262" s="3" t="str">
        <f t="shared" si="86"/>
        <v>N/A</v>
      </c>
      <c r="T262" s="3" t="str">
        <f t="shared" si="87"/>
        <v>N/A</v>
      </c>
      <c r="U262" s="3" t="str">
        <f t="shared" si="88"/>
        <v>not eligible</v>
      </c>
      <c r="V262" s="3" t="str">
        <f t="shared" si="89"/>
        <v>N/A</v>
      </c>
      <c r="W262" s="3" t="str">
        <f t="shared" si="90"/>
        <v>N/A</v>
      </c>
      <c r="X262" s="3" t="str">
        <f t="shared" si="91"/>
        <v>N/A</v>
      </c>
      <c r="Y262" s="3" t="str">
        <f t="shared" si="92"/>
        <v>N/A</v>
      </c>
      <c r="Z262" s="3" t="str">
        <f t="shared" si="93"/>
        <v>N/A</v>
      </c>
      <c r="AA262" s="3" t="str">
        <f t="shared" si="94"/>
        <v>N/A</v>
      </c>
    </row>
    <row r="263" spans="1:27" x14ac:dyDescent="0.35">
      <c r="A263" t="s">
        <v>180</v>
      </c>
      <c r="B263" t="s">
        <v>313</v>
      </c>
      <c r="C263" t="s">
        <v>922</v>
      </c>
      <c r="D263" t="s">
        <v>97</v>
      </c>
      <c r="E263">
        <v>682</v>
      </c>
      <c r="F263" s="2" t="s">
        <v>1445</v>
      </c>
      <c r="G263" s="2">
        <v>1.66</v>
      </c>
      <c r="H263" t="s">
        <v>1197</v>
      </c>
      <c r="I263" s="3" t="str">
        <f t="shared" si="76"/>
        <v>not eligible</v>
      </c>
      <c r="J263" t="str">
        <f t="shared" si="77"/>
        <v>N/A</v>
      </c>
      <c r="K263" s="3" t="str">
        <f t="shared" si="78"/>
        <v>N/A</v>
      </c>
      <c r="L263" s="3" t="str">
        <f t="shared" si="79"/>
        <v>N/A</v>
      </c>
      <c r="M263" s="3" t="str">
        <f t="shared" si="80"/>
        <v>N/A</v>
      </c>
      <c r="N263" s="3" t="str">
        <f t="shared" si="81"/>
        <v>N/A</v>
      </c>
      <c r="O263" s="3" t="str">
        <f t="shared" si="82"/>
        <v>N/A</v>
      </c>
      <c r="P263" s="3" t="str">
        <f t="shared" si="83"/>
        <v>N/A</v>
      </c>
      <c r="Q263" s="3" t="str">
        <f t="shared" si="84"/>
        <v>N/A</v>
      </c>
      <c r="R263" s="3" t="str">
        <f t="shared" si="85"/>
        <v>N/A</v>
      </c>
      <c r="S263" s="3" t="str">
        <f t="shared" si="86"/>
        <v>N/A</v>
      </c>
      <c r="T263" s="3" t="str">
        <f t="shared" si="87"/>
        <v>N/A</v>
      </c>
      <c r="U263" s="3" t="str">
        <f t="shared" si="88"/>
        <v>not eligible</v>
      </c>
      <c r="V263" s="3" t="str">
        <f t="shared" si="89"/>
        <v>N/A</v>
      </c>
      <c r="W263" s="3" t="str">
        <f t="shared" si="90"/>
        <v>N/A</v>
      </c>
      <c r="X263" s="3" t="str">
        <f t="shared" si="91"/>
        <v>N/A</v>
      </c>
      <c r="Y263" s="3" t="str">
        <f t="shared" si="92"/>
        <v>N/A</v>
      </c>
      <c r="Z263" s="3" t="str">
        <f t="shared" si="93"/>
        <v>N/A</v>
      </c>
      <c r="AA263" s="3" t="str">
        <f t="shared" si="94"/>
        <v>N/A</v>
      </c>
    </row>
    <row r="264" spans="1:27" x14ac:dyDescent="0.35">
      <c r="A264" t="s">
        <v>180</v>
      </c>
      <c r="B264" t="s">
        <v>309</v>
      </c>
      <c r="C264" t="s">
        <v>310</v>
      </c>
      <c r="D264" t="s">
        <v>97</v>
      </c>
      <c r="E264" s="1">
        <v>1175</v>
      </c>
      <c r="F264" s="2" t="s">
        <v>1446</v>
      </c>
      <c r="G264" s="2">
        <v>3.04</v>
      </c>
      <c r="H264" t="s">
        <v>1197</v>
      </c>
      <c r="I264" s="3" t="str">
        <f t="shared" si="76"/>
        <v>not eligible</v>
      </c>
      <c r="J264" t="str">
        <f t="shared" si="77"/>
        <v>N/A</v>
      </c>
      <c r="K264" s="3" t="str">
        <f t="shared" si="78"/>
        <v>N/A</v>
      </c>
      <c r="L264" s="3" t="str">
        <f t="shared" si="79"/>
        <v>N/A</v>
      </c>
      <c r="M264" s="3" t="str">
        <f t="shared" si="80"/>
        <v>N/A</v>
      </c>
      <c r="N264" s="3" t="str">
        <f t="shared" si="81"/>
        <v>N/A</v>
      </c>
      <c r="O264" s="3" t="str">
        <f t="shared" si="82"/>
        <v>N/A</v>
      </c>
      <c r="P264" s="3" t="str">
        <f t="shared" si="83"/>
        <v>N/A</v>
      </c>
      <c r="Q264" s="3" t="str">
        <f t="shared" si="84"/>
        <v>N/A</v>
      </c>
      <c r="R264" s="3" t="str">
        <f t="shared" si="85"/>
        <v>N/A</v>
      </c>
      <c r="S264" s="3" t="str">
        <f t="shared" si="86"/>
        <v>N/A</v>
      </c>
      <c r="T264" s="3" t="str">
        <f t="shared" si="87"/>
        <v>N/A</v>
      </c>
      <c r="U264" s="3" t="str">
        <f t="shared" si="88"/>
        <v>not eligible</v>
      </c>
      <c r="V264" s="3" t="str">
        <f t="shared" si="89"/>
        <v>N/A</v>
      </c>
      <c r="W264" s="3" t="str">
        <f t="shared" si="90"/>
        <v>N/A</v>
      </c>
      <c r="X264" s="3" t="str">
        <f t="shared" si="91"/>
        <v>N/A</v>
      </c>
      <c r="Y264" s="3" t="str">
        <f t="shared" si="92"/>
        <v>N/A</v>
      </c>
      <c r="Z264" s="3" t="str">
        <f t="shared" si="93"/>
        <v>N/A</v>
      </c>
      <c r="AA264" s="3" t="str">
        <f t="shared" si="94"/>
        <v>N/A</v>
      </c>
    </row>
    <row r="265" spans="1:27" x14ac:dyDescent="0.35">
      <c r="A265" t="s">
        <v>180</v>
      </c>
      <c r="B265" t="s">
        <v>192</v>
      </c>
      <c r="C265" t="s">
        <v>229</v>
      </c>
      <c r="D265" t="s">
        <v>97</v>
      </c>
      <c r="E265" s="1">
        <v>1845</v>
      </c>
      <c r="F265" s="2" t="s">
        <v>1447</v>
      </c>
      <c r="G265" s="2">
        <v>3.75</v>
      </c>
      <c r="H265" t="s">
        <v>1197</v>
      </c>
      <c r="I265" s="3" t="str">
        <f t="shared" si="76"/>
        <v>not eligible</v>
      </c>
      <c r="J265" t="str">
        <f t="shared" si="77"/>
        <v>N/A</v>
      </c>
      <c r="K265" s="3" t="str">
        <f t="shared" si="78"/>
        <v>N/A</v>
      </c>
      <c r="L265" s="3" t="str">
        <f t="shared" si="79"/>
        <v>N/A</v>
      </c>
      <c r="M265" s="3" t="str">
        <f t="shared" si="80"/>
        <v>N/A</v>
      </c>
      <c r="N265" s="3" t="str">
        <f t="shared" si="81"/>
        <v>N/A</v>
      </c>
      <c r="O265" s="3" t="str">
        <f t="shared" si="82"/>
        <v>N/A</v>
      </c>
      <c r="P265" s="3" t="str">
        <f t="shared" si="83"/>
        <v>N/A</v>
      </c>
      <c r="Q265" s="3" t="str">
        <f t="shared" si="84"/>
        <v>N/A</v>
      </c>
      <c r="R265" s="3" t="str">
        <f t="shared" si="85"/>
        <v>N/A</v>
      </c>
      <c r="S265" s="3" t="str">
        <f t="shared" si="86"/>
        <v>N/A</v>
      </c>
      <c r="T265" s="3" t="str">
        <f t="shared" si="87"/>
        <v>N/A</v>
      </c>
      <c r="U265" s="3" t="str">
        <f t="shared" si="88"/>
        <v>not eligible</v>
      </c>
      <c r="V265" s="3" t="str">
        <f t="shared" si="89"/>
        <v>N/A</v>
      </c>
      <c r="W265" s="3" t="str">
        <f t="shared" si="90"/>
        <v>N/A</v>
      </c>
      <c r="X265" s="3" t="str">
        <f t="shared" si="91"/>
        <v>N/A</v>
      </c>
      <c r="Y265" s="3" t="str">
        <f t="shared" si="92"/>
        <v>N/A</v>
      </c>
      <c r="Z265" s="3" t="str">
        <f t="shared" si="93"/>
        <v>N/A</v>
      </c>
      <c r="AA265" s="3" t="str">
        <f t="shared" si="94"/>
        <v>N/A</v>
      </c>
    </row>
    <row r="266" spans="1:27" x14ac:dyDescent="0.35">
      <c r="A266" t="s">
        <v>180</v>
      </c>
      <c r="B266" t="s">
        <v>217</v>
      </c>
      <c r="C266" t="s">
        <v>298</v>
      </c>
      <c r="D266" t="s">
        <v>118</v>
      </c>
      <c r="E266" s="1">
        <v>12457</v>
      </c>
      <c r="F266" s="2" t="s">
        <v>1448</v>
      </c>
      <c r="G266" s="2">
        <v>31.25</v>
      </c>
      <c r="H266" t="s">
        <v>1197</v>
      </c>
      <c r="I266" s="3">
        <f t="shared" si="76"/>
        <v>21799.75</v>
      </c>
      <c r="J266" t="str">
        <f t="shared" si="77"/>
        <v>N/A</v>
      </c>
      <c r="K266" s="3" t="str">
        <f t="shared" si="78"/>
        <v>N/A</v>
      </c>
      <c r="L266" s="3">
        <f t="shared" si="79"/>
        <v>21799.75</v>
      </c>
      <c r="M266" s="3" t="str">
        <f t="shared" si="80"/>
        <v>N/A</v>
      </c>
      <c r="N266" s="3" t="str">
        <f t="shared" si="81"/>
        <v>N/A</v>
      </c>
      <c r="O266" s="3" t="str">
        <f t="shared" si="82"/>
        <v>N/A</v>
      </c>
      <c r="P266" s="3" t="str">
        <f t="shared" si="83"/>
        <v>N/A</v>
      </c>
      <c r="Q266" s="3" t="str">
        <f t="shared" si="84"/>
        <v>N/A</v>
      </c>
      <c r="R266" s="3" t="str">
        <f t="shared" si="85"/>
        <v>N/A</v>
      </c>
      <c r="S266" s="3" t="str">
        <f t="shared" si="86"/>
        <v>N/A</v>
      </c>
      <c r="T266" s="3" t="str">
        <f t="shared" si="87"/>
        <v>N/A</v>
      </c>
      <c r="U266" s="3" t="str">
        <f t="shared" si="88"/>
        <v>N/A</v>
      </c>
      <c r="V266" s="3" t="str">
        <f t="shared" si="89"/>
        <v>N/A</v>
      </c>
      <c r="W266" s="3" t="str">
        <f t="shared" si="90"/>
        <v>N/A</v>
      </c>
      <c r="X266" s="3" t="str">
        <f t="shared" si="91"/>
        <v>N/A</v>
      </c>
      <c r="Y266" s="3" t="str">
        <f t="shared" si="92"/>
        <v>N/A</v>
      </c>
      <c r="Z266" s="3" t="str">
        <f t="shared" si="93"/>
        <v>N/A</v>
      </c>
      <c r="AA266" s="3" t="str">
        <f t="shared" si="94"/>
        <v>N/A</v>
      </c>
    </row>
    <row r="267" spans="1:27" x14ac:dyDescent="0.35">
      <c r="A267" t="s">
        <v>180</v>
      </c>
      <c r="B267" t="s">
        <v>225</v>
      </c>
      <c r="C267" t="s">
        <v>759</v>
      </c>
      <c r="D267" t="s">
        <v>118</v>
      </c>
      <c r="E267" s="1">
        <v>11194</v>
      </c>
      <c r="F267" s="2" t="s">
        <v>1449</v>
      </c>
      <c r="G267" s="2">
        <v>23.86</v>
      </c>
      <c r="H267" t="s">
        <v>1197</v>
      </c>
      <c r="I267" s="3">
        <f t="shared" si="76"/>
        <v>19589.5</v>
      </c>
      <c r="J267" t="str">
        <f t="shared" si="77"/>
        <v>N/A</v>
      </c>
      <c r="K267" s="3" t="str">
        <f t="shared" si="78"/>
        <v>N/A</v>
      </c>
      <c r="L267" s="3">
        <f t="shared" si="79"/>
        <v>19589.5</v>
      </c>
      <c r="M267" s="3" t="str">
        <f t="shared" si="80"/>
        <v>N/A</v>
      </c>
      <c r="N267" s="3" t="str">
        <f t="shared" si="81"/>
        <v>N/A</v>
      </c>
      <c r="O267" s="3" t="str">
        <f t="shared" si="82"/>
        <v>N/A</v>
      </c>
      <c r="P267" s="3" t="str">
        <f t="shared" si="83"/>
        <v>N/A</v>
      </c>
      <c r="Q267" s="3" t="str">
        <f t="shared" si="84"/>
        <v>N/A</v>
      </c>
      <c r="R267" s="3" t="str">
        <f t="shared" si="85"/>
        <v>N/A</v>
      </c>
      <c r="S267" s="3" t="str">
        <f t="shared" si="86"/>
        <v>N/A</v>
      </c>
      <c r="T267" s="3" t="str">
        <f t="shared" si="87"/>
        <v>N/A</v>
      </c>
      <c r="U267" s="3" t="str">
        <f t="shared" si="88"/>
        <v>N/A</v>
      </c>
      <c r="V267" s="3" t="str">
        <f t="shared" si="89"/>
        <v>N/A</v>
      </c>
      <c r="W267" s="3" t="str">
        <f t="shared" si="90"/>
        <v>N/A</v>
      </c>
      <c r="X267" s="3" t="str">
        <f t="shared" si="91"/>
        <v>N/A</v>
      </c>
      <c r="Y267" s="3" t="str">
        <f t="shared" si="92"/>
        <v>N/A</v>
      </c>
      <c r="Z267" s="3" t="str">
        <f t="shared" si="93"/>
        <v>N/A</v>
      </c>
      <c r="AA267" s="3" t="str">
        <f t="shared" si="94"/>
        <v>N/A</v>
      </c>
    </row>
    <row r="268" spans="1:27" x14ac:dyDescent="0.35">
      <c r="A268" t="s">
        <v>180</v>
      </c>
      <c r="B268" t="s">
        <v>219</v>
      </c>
      <c r="C268" t="s">
        <v>888</v>
      </c>
      <c r="D268" t="s">
        <v>118</v>
      </c>
      <c r="E268" s="1">
        <v>20315</v>
      </c>
      <c r="F268" s="2" t="s">
        <v>1450</v>
      </c>
      <c r="G268" s="2">
        <v>40.97</v>
      </c>
      <c r="H268" t="s">
        <v>1197</v>
      </c>
      <c r="I268" s="3">
        <f t="shared" si="76"/>
        <v>35551.25</v>
      </c>
      <c r="J268" t="str">
        <f t="shared" si="77"/>
        <v>N/A</v>
      </c>
      <c r="K268" s="3" t="str">
        <f t="shared" si="78"/>
        <v>N/A</v>
      </c>
      <c r="L268" s="3">
        <f t="shared" si="79"/>
        <v>35551.25</v>
      </c>
      <c r="M268" s="3" t="str">
        <f t="shared" si="80"/>
        <v>N/A</v>
      </c>
      <c r="N268" s="3" t="str">
        <f t="shared" si="81"/>
        <v>N/A</v>
      </c>
      <c r="O268" s="3" t="str">
        <f t="shared" si="82"/>
        <v>N/A</v>
      </c>
      <c r="P268" s="3" t="str">
        <f t="shared" si="83"/>
        <v>N/A</v>
      </c>
      <c r="Q268" s="3" t="str">
        <f t="shared" si="84"/>
        <v>N/A</v>
      </c>
      <c r="R268" s="3" t="str">
        <f t="shared" si="85"/>
        <v>N/A</v>
      </c>
      <c r="S268" s="3" t="str">
        <f t="shared" si="86"/>
        <v>N/A</v>
      </c>
      <c r="T268" s="3" t="str">
        <f t="shared" si="87"/>
        <v>N/A</v>
      </c>
      <c r="U268" s="3" t="str">
        <f t="shared" si="88"/>
        <v>N/A</v>
      </c>
      <c r="V268" s="3" t="str">
        <f t="shared" si="89"/>
        <v>N/A</v>
      </c>
      <c r="W268" s="3" t="str">
        <f t="shared" si="90"/>
        <v>N/A</v>
      </c>
      <c r="X268" s="3" t="str">
        <f t="shared" si="91"/>
        <v>N/A</v>
      </c>
      <c r="Y268" s="3" t="str">
        <f t="shared" si="92"/>
        <v>N/A</v>
      </c>
      <c r="Z268" s="3" t="str">
        <f t="shared" si="93"/>
        <v>N/A</v>
      </c>
      <c r="AA268" s="3" t="str">
        <f t="shared" si="94"/>
        <v>N/A</v>
      </c>
    </row>
    <row r="269" spans="1:27" x14ac:dyDescent="0.35">
      <c r="A269" t="s">
        <v>180</v>
      </c>
      <c r="B269" t="s">
        <v>389</v>
      </c>
      <c r="C269" t="s">
        <v>1109</v>
      </c>
      <c r="D269" t="s">
        <v>118</v>
      </c>
      <c r="E269" s="1">
        <v>17650</v>
      </c>
      <c r="F269" s="2" t="s">
        <v>1451</v>
      </c>
      <c r="G269" s="2">
        <v>46.29</v>
      </c>
      <c r="H269" t="s">
        <v>1197</v>
      </c>
      <c r="I269" s="3">
        <f t="shared" si="76"/>
        <v>30887.5</v>
      </c>
      <c r="J269" t="str">
        <f t="shared" si="77"/>
        <v>N/A</v>
      </c>
      <c r="K269" s="3" t="str">
        <f t="shared" si="78"/>
        <v>N/A</v>
      </c>
      <c r="L269" s="3">
        <f t="shared" si="79"/>
        <v>30887.5</v>
      </c>
      <c r="M269" s="3" t="str">
        <f t="shared" si="80"/>
        <v>N/A</v>
      </c>
      <c r="N269" s="3" t="str">
        <f t="shared" si="81"/>
        <v>N/A</v>
      </c>
      <c r="O269" s="3" t="str">
        <f t="shared" si="82"/>
        <v>N/A</v>
      </c>
      <c r="P269" s="3" t="str">
        <f t="shared" si="83"/>
        <v>N/A</v>
      </c>
      <c r="Q269" s="3" t="str">
        <f t="shared" si="84"/>
        <v>N/A</v>
      </c>
      <c r="R269" s="3" t="str">
        <f t="shared" si="85"/>
        <v>N/A</v>
      </c>
      <c r="S269" s="3" t="str">
        <f t="shared" si="86"/>
        <v>N/A</v>
      </c>
      <c r="T269" s="3" t="str">
        <f t="shared" si="87"/>
        <v>N/A</v>
      </c>
      <c r="U269" s="3" t="str">
        <f t="shared" si="88"/>
        <v>N/A</v>
      </c>
      <c r="V269" s="3" t="str">
        <f t="shared" si="89"/>
        <v>N/A</v>
      </c>
      <c r="W269" s="3" t="str">
        <f t="shared" si="90"/>
        <v>N/A</v>
      </c>
      <c r="X269" s="3" t="str">
        <f t="shared" si="91"/>
        <v>N/A</v>
      </c>
      <c r="Y269" s="3" t="str">
        <f t="shared" si="92"/>
        <v>N/A</v>
      </c>
      <c r="Z269" s="3" t="str">
        <f t="shared" si="93"/>
        <v>N/A</v>
      </c>
      <c r="AA269" s="3" t="str">
        <f t="shared" si="94"/>
        <v>N/A</v>
      </c>
    </row>
    <row r="270" spans="1:27" x14ac:dyDescent="0.35">
      <c r="A270" t="s">
        <v>180</v>
      </c>
      <c r="B270" t="s">
        <v>181</v>
      </c>
      <c r="C270" t="s">
        <v>791</v>
      </c>
      <c r="D270" t="s">
        <v>118</v>
      </c>
      <c r="E270" s="1">
        <v>15619</v>
      </c>
      <c r="F270" s="2" t="s">
        <v>1452</v>
      </c>
      <c r="G270" s="2">
        <v>35.49</v>
      </c>
      <c r="H270" t="s">
        <v>1197</v>
      </c>
      <c r="I270" s="3">
        <f t="shared" si="76"/>
        <v>27333.25</v>
      </c>
      <c r="J270" t="str">
        <f t="shared" si="77"/>
        <v>N/A</v>
      </c>
      <c r="K270" s="3" t="str">
        <f t="shared" si="78"/>
        <v>N/A</v>
      </c>
      <c r="L270" s="3">
        <f t="shared" si="79"/>
        <v>27333.25</v>
      </c>
      <c r="M270" s="3" t="str">
        <f t="shared" si="80"/>
        <v>N/A</v>
      </c>
      <c r="N270" s="3" t="str">
        <f t="shared" si="81"/>
        <v>N/A</v>
      </c>
      <c r="O270" s="3" t="str">
        <f t="shared" si="82"/>
        <v>N/A</v>
      </c>
      <c r="P270" s="3" t="str">
        <f t="shared" si="83"/>
        <v>N/A</v>
      </c>
      <c r="Q270" s="3" t="str">
        <f t="shared" si="84"/>
        <v>N/A</v>
      </c>
      <c r="R270" s="3" t="str">
        <f t="shared" si="85"/>
        <v>N/A</v>
      </c>
      <c r="S270" s="3" t="str">
        <f t="shared" si="86"/>
        <v>N/A</v>
      </c>
      <c r="T270" s="3" t="str">
        <f t="shared" si="87"/>
        <v>N/A</v>
      </c>
      <c r="U270" s="3" t="str">
        <f t="shared" si="88"/>
        <v>N/A</v>
      </c>
      <c r="V270" s="3" t="str">
        <f t="shared" si="89"/>
        <v>N/A</v>
      </c>
      <c r="W270" s="3" t="str">
        <f t="shared" si="90"/>
        <v>N/A</v>
      </c>
      <c r="X270" s="3" t="str">
        <f t="shared" si="91"/>
        <v>N/A</v>
      </c>
      <c r="Y270" s="3" t="str">
        <f t="shared" si="92"/>
        <v>N/A</v>
      </c>
      <c r="Z270" s="3" t="str">
        <f t="shared" si="93"/>
        <v>N/A</v>
      </c>
      <c r="AA270" s="3" t="str">
        <f t="shared" si="94"/>
        <v>N/A</v>
      </c>
    </row>
    <row r="271" spans="1:27" x14ac:dyDescent="0.35">
      <c r="A271" t="s">
        <v>180</v>
      </c>
      <c r="B271" t="s">
        <v>244</v>
      </c>
      <c r="C271" t="s">
        <v>1087</v>
      </c>
      <c r="D271" t="s">
        <v>118</v>
      </c>
      <c r="E271" s="1">
        <v>16515</v>
      </c>
      <c r="F271" s="2" t="s">
        <v>1453</v>
      </c>
      <c r="G271" s="2">
        <v>39.86</v>
      </c>
      <c r="H271" t="s">
        <v>187</v>
      </c>
      <c r="I271" s="3">
        <f t="shared" si="76"/>
        <v>28901.25</v>
      </c>
      <c r="J271" t="str">
        <f t="shared" si="77"/>
        <v>N/A</v>
      </c>
      <c r="K271" s="3" t="str">
        <f t="shared" si="78"/>
        <v>N/A</v>
      </c>
      <c r="L271" s="3">
        <f t="shared" si="79"/>
        <v>28901.25</v>
      </c>
      <c r="M271" s="3" t="str">
        <f t="shared" si="80"/>
        <v>N/A</v>
      </c>
      <c r="N271" s="3" t="str">
        <f t="shared" si="81"/>
        <v>N/A</v>
      </c>
      <c r="O271" s="3" t="str">
        <f t="shared" si="82"/>
        <v>N/A</v>
      </c>
      <c r="P271" s="3" t="str">
        <f t="shared" si="83"/>
        <v>N/A</v>
      </c>
      <c r="Q271" s="3" t="str">
        <f t="shared" si="84"/>
        <v>N/A</v>
      </c>
      <c r="R271" s="3" t="str">
        <f t="shared" si="85"/>
        <v>N/A</v>
      </c>
      <c r="S271" s="3" t="str">
        <f t="shared" si="86"/>
        <v>N/A</v>
      </c>
      <c r="T271" s="3" t="str">
        <f t="shared" si="87"/>
        <v>N/A</v>
      </c>
      <c r="U271" s="3" t="str">
        <f t="shared" si="88"/>
        <v>N/A</v>
      </c>
      <c r="V271" s="3" t="str">
        <f t="shared" si="89"/>
        <v>N/A</v>
      </c>
      <c r="W271" s="3" t="str">
        <f t="shared" si="90"/>
        <v>N/A</v>
      </c>
      <c r="X271" s="3" t="str">
        <f t="shared" si="91"/>
        <v>N/A</v>
      </c>
      <c r="Y271" s="3" t="str">
        <f t="shared" si="92"/>
        <v>N/A</v>
      </c>
      <c r="Z271" s="3" t="str">
        <f t="shared" si="93"/>
        <v>N/A</v>
      </c>
      <c r="AA271" s="3" t="str">
        <f t="shared" si="94"/>
        <v>N/A</v>
      </c>
    </row>
    <row r="272" spans="1:27" x14ac:dyDescent="0.35">
      <c r="A272" t="s">
        <v>180</v>
      </c>
      <c r="B272" t="s">
        <v>196</v>
      </c>
      <c r="C272" t="s">
        <v>479</v>
      </c>
      <c r="D272" t="s">
        <v>118</v>
      </c>
      <c r="E272" s="1">
        <v>8987</v>
      </c>
      <c r="F272" s="2" t="s">
        <v>1454</v>
      </c>
      <c r="G272" s="2">
        <v>20.86</v>
      </c>
      <c r="H272" t="s">
        <v>1197</v>
      </c>
      <c r="I272" s="3">
        <f t="shared" si="76"/>
        <v>15727.25</v>
      </c>
      <c r="J272" t="str">
        <f t="shared" si="77"/>
        <v>N/A</v>
      </c>
      <c r="K272" s="3" t="str">
        <f t="shared" si="78"/>
        <v>N/A</v>
      </c>
      <c r="L272" s="3">
        <f t="shared" si="79"/>
        <v>15727.25</v>
      </c>
      <c r="M272" s="3" t="str">
        <f t="shared" si="80"/>
        <v>N/A</v>
      </c>
      <c r="N272" s="3" t="str">
        <f t="shared" si="81"/>
        <v>N/A</v>
      </c>
      <c r="O272" s="3" t="str">
        <f t="shared" si="82"/>
        <v>N/A</v>
      </c>
      <c r="P272" s="3" t="str">
        <f t="shared" si="83"/>
        <v>N/A</v>
      </c>
      <c r="Q272" s="3" t="str">
        <f t="shared" si="84"/>
        <v>N/A</v>
      </c>
      <c r="R272" s="3" t="str">
        <f t="shared" si="85"/>
        <v>N/A</v>
      </c>
      <c r="S272" s="3" t="str">
        <f t="shared" si="86"/>
        <v>N/A</v>
      </c>
      <c r="T272" s="3" t="str">
        <f t="shared" si="87"/>
        <v>N/A</v>
      </c>
      <c r="U272" s="3" t="str">
        <f t="shared" si="88"/>
        <v>N/A</v>
      </c>
      <c r="V272" s="3" t="str">
        <f t="shared" si="89"/>
        <v>N/A</v>
      </c>
      <c r="W272" s="3" t="str">
        <f t="shared" si="90"/>
        <v>N/A</v>
      </c>
      <c r="X272" s="3" t="str">
        <f t="shared" si="91"/>
        <v>N/A</v>
      </c>
      <c r="Y272" s="3" t="str">
        <f t="shared" si="92"/>
        <v>N/A</v>
      </c>
      <c r="Z272" s="3" t="str">
        <f t="shared" si="93"/>
        <v>N/A</v>
      </c>
      <c r="AA272" s="3" t="str">
        <f t="shared" si="94"/>
        <v>N/A</v>
      </c>
    </row>
    <row r="273" spans="1:27" x14ac:dyDescent="0.35">
      <c r="A273" t="s">
        <v>180</v>
      </c>
      <c r="B273" t="s">
        <v>474</v>
      </c>
      <c r="C273" t="s">
        <v>496</v>
      </c>
      <c r="D273" t="s">
        <v>118</v>
      </c>
      <c r="E273" s="1">
        <v>10641</v>
      </c>
      <c r="F273" s="2" t="s">
        <v>1455</v>
      </c>
      <c r="G273" s="2">
        <v>27.09</v>
      </c>
      <c r="H273" t="s">
        <v>1197</v>
      </c>
      <c r="I273" s="3">
        <f t="shared" si="76"/>
        <v>18621.75</v>
      </c>
      <c r="J273" t="str">
        <f t="shared" si="77"/>
        <v>N/A</v>
      </c>
      <c r="K273" s="3" t="str">
        <f t="shared" si="78"/>
        <v>N/A</v>
      </c>
      <c r="L273" s="3">
        <f t="shared" si="79"/>
        <v>18621.75</v>
      </c>
      <c r="M273" s="3" t="str">
        <f t="shared" si="80"/>
        <v>N/A</v>
      </c>
      <c r="N273" s="3" t="str">
        <f t="shared" si="81"/>
        <v>N/A</v>
      </c>
      <c r="O273" s="3" t="str">
        <f t="shared" si="82"/>
        <v>N/A</v>
      </c>
      <c r="P273" s="3" t="str">
        <f t="shared" si="83"/>
        <v>N/A</v>
      </c>
      <c r="Q273" s="3" t="str">
        <f t="shared" si="84"/>
        <v>N/A</v>
      </c>
      <c r="R273" s="3" t="str">
        <f t="shared" si="85"/>
        <v>N/A</v>
      </c>
      <c r="S273" s="3" t="str">
        <f t="shared" si="86"/>
        <v>N/A</v>
      </c>
      <c r="T273" s="3" t="str">
        <f t="shared" si="87"/>
        <v>N/A</v>
      </c>
      <c r="U273" s="3" t="str">
        <f t="shared" si="88"/>
        <v>N/A</v>
      </c>
      <c r="V273" s="3" t="str">
        <f t="shared" si="89"/>
        <v>N/A</v>
      </c>
      <c r="W273" s="3" t="str">
        <f t="shared" si="90"/>
        <v>N/A</v>
      </c>
      <c r="X273" s="3" t="str">
        <f t="shared" si="91"/>
        <v>N/A</v>
      </c>
      <c r="Y273" s="3" t="str">
        <f t="shared" si="92"/>
        <v>N/A</v>
      </c>
      <c r="Z273" s="3" t="str">
        <f t="shared" si="93"/>
        <v>N/A</v>
      </c>
      <c r="AA273" s="3" t="str">
        <f t="shared" si="94"/>
        <v>N/A</v>
      </c>
    </row>
    <row r="274" spans="1:27" x14ac:dyDescent="0.35">
      <c r="A274" t="s">
        <v>180</v>
      </c>
      <c r="B274" t="s">
        <v>360</v>
      </c>
      <c r="C274" t="s">
        <v>656</v>
      </c>
      <c r="D274" t="s">
        <v>118</v>
      </c>
      <c r="E274" s="1">
        <v>12232</v>
      </c>
      <c r="F274" s="2" t="s">
        <v>1456</v>
      </c>
      <c r="G274" s="2">
        <v>33.29</v>
      </c>
      <c r="H274" t="s">
        <v>1197</v>
      </c>
      <c r="I274" s="3">
        <f t="shared" si="76"/>
        <v>21406</v>
      </c>
      <c r="J274" t="str">
        <f t="shared" si="77"/>
        <v>N/A</v>
      </c>
      <c r="K274" s="3" t="str">
        <f t="shared" si="78"/>
        <v>N/A</v>
      </c>
      <c r="L274" s="3">
        <f t="shared" si="79"/>
        <v>21406</v>
      </c>
      <c r="M274" s="3" t="str">
        <f t="shared" si="80"/>
        <v>N/A</v>
      </c>
      <c r="N274" s="3" t="str">
        <f t="shared" si="81"/>
        <v>N/A</v>
      </c>
      <c r="O274" s="3" t="str">
        <f t="shared" si="82"/>
        <v>N/A</v>
      </c>
      <c r="P274" s="3" t="str">
        <f t="shared" si="83"/>
        <v>N/A</v>
      </c>
      <c r="Q274" s="3" t="str">
        <f t="shared" si="84"/>
        <v>N/A</v>
      </c>
      <c r="R274" s="3" t="str">
        <f t="shared" si="85"/>
        <v>N/A</v>
      </c>
      <c r="S274" s="3" t="str">
        <f t="shared" si="86"/>
        <v>N/A</v>
      </c>
      <c r="T274" s="3" t="str">
        <f t="shared" si="87"/>
        <v>N/A</v>
      </c>
      <c r="U274" s="3" t="str">
        <f t="shared" si="88"/>
        <v>N/A</v>
      </c>
      <c r="V274" s="3" t="str">
        <f t="shared" si="89"/>
        <v>N/A</v>
      </c>
      <c r="W274" s="3" t="str">
        <f t="shared" si="90"/>
        <v>N/A</v>
      </c>
      <c r="X274" s="3" t="str">
        <f t="shared" si="91"/>
        <v>N/A</v>
      </c>
      <c r="Y274" s="3" t="str">
        <f t="shared" si="92"/>
        <v>N/A</v>
      </c>
      <c r="Z274" s="3" t="str">
        <f t="shared" si="93"/>
        <v>N/A</v>
      </c>
      <c r="AA274" s="3" t="str">
        <f t="shared" si="94"/>
        <v>N/A</v>
      </c>
    </row>
    <row r="275" spans="1:27" x14ac:dyDescent="0.35">
      <c r="A275" t="s">
        <v>180</v>
      </c>
      <c r="B275" t="s">
        <v>371</v>
      </c>
      <c r="C275" t="s">
        <v>372</v>
      </c>
      <c r="D275" t="s">
        <v>118</v>
      </c>
      <c r="E275" s="1">
        <v>17352</v>
      </c>
      <c r="F275" s="2" t="s">
        <v>1457</v>
      </c>
      <c r="G275" s="2">
        <v>45.25</v>
      </c>
      <c r="H275" t="s">
        <v>1197</v>
      </c>
      <c r="I275" s="3">
        <f t="shared" si="76"/>
        <v>30366</v>
      </c>
      <c r="J275" t="str">
        <f t="shared" si="77"/>
        <v>N/A</v>
      </c>
      <c r="K275" s="3" t="str">
        <f t="shared" si="78"/>
        <v>N/A</v>
      </c>
      <c r="L275" s="3">
        <f t="shared" si="79"/>
        <v>30366</v>
      </c>
      <c r="M275" s="3" t="str">
        <f t="shared" si="80"/>
        <v>N/A</v>
      </c>
      <c r="N275" s="3" t="str">
        <f t="shared" si="81"/>
        <v>N/A</v>
      </c>
      <c r="O275" s="3" t="str">
        <f t="shared" si="82"/>
        <v>N/A</v>
      </c>
      <c r="P275" s="3" t="str">
        <f t="shared" si="83"/>
        <v>N/A</v>
      </c>
      <c r="Q275" s="3" t="str">
        <f t="shared" si="84"/>
        <v>N/A</v>
      </c>
      <c r="R275" s="3" t="str">
        <f t="shared" si="85"/>
        <v>N/A</v>
      </c>
      <c r="S275" s="3" t="str">
        <f t="shared" si="86"/>
        <v>N/A</v>
      </c>
      <c r="T275" s="3" t="str">
        <f t="shared" si="87"/>
        <v>N/A</v>
      </c>
      <c r="U275" s="3" t="str">
        <f t="shared" si="88"/>
        <v>N/A</v>
      </c>
      <c r="V275" s="3" t="str">
        <f t="shared" si="89"/>
        <v>N/A</v>
      </c>
      <c r="W275" s="3" t="str">
        <f t="shared" si="90"/>
        <v>N/A</v>
      </c>
      <c r="X275" s="3" t="str">
        <f t="shared" si="91"/>
        <v>N/A</v>
      </c>
      <c r="Y275" s="3" t="str">
        <f t="shared" si="92"/>
        <v>N/A</v>
      </c>
      <c r="Z275" s="3" t="str">
        <f t="shared" si="93"/>
        <v>N/A</v>
      </c>
      <c r="AA275" s="3" t="str">
        <f t="shared" si="94"/>
        <v>N/A</v>
      </c>
    </row>
    <row r="276" spans="1:27" x14ac:dyDescent="0.35">
      <c r="A276" t="s">
        <v>180</v>
      </c>
      <c r="B276" t="s">
        <v>350</v>
      </c>
      <c r="C276" t="s">
        <v>842</v>
      </c>
      <c r="D276" t="s">
        <v>118</v>
      </c>
      <c r="E276" s="1">
        <v>17597</v>
      </c>
      <c r="F276" s="2" t="s">
        <v>1458</v>
      </c>
      <c r="G276" s="2">
        <v>45.4</v>
      </c>
      <c r="H276" t="s">
        <v>187</v>
      </c>
      <c r="I276" s="3">
        <f t="shared" si="76"/>
        <v>30794.75</v>
      </c>
      <c r="J276" t="str">
        <f t="shared" si="77"/>
        <v>N/A</v>
      </c>
      <c r="K276" s="3" t="str">
        <f t="shared" si="78"/>
        <v>N/A</v>
      </c>
      <c r="L276" s="3">
        <f t="shared" si="79"/>
        <v>30794.75</v>
      </c>
      <c r="M276" s="3" t="str">
        <f t="shared" si="80"/>
        <v>N/A</v>
      </c>
      <c r="N276" s="3" t="str">
        <f t="shared" si="81"/>
        <v>N/A</v>
      </c>
      <c r="O276" s="3" t="str">
        <f t="shared" si="82"/>
        <v>N/A</v>
      </c>
      <c r="P276" s="3" t="str">
        <f t="shared" si="83"/>
        <v>N/A</v>
      </c>
      <c r="Q276" s="3" t="str">
        <f t="shared" si="84"/>
        <v>N/A</v>
      </c>
      <c r="R276" s="3" t="str">
        <f t="shared" si="85"/>
        <v>N/A</v>
      </c>
      <c r="S276" s="3" t="str">
        <f t="shared" si="86"/>
        <v>N/A</v>
      </c>
      <c r="T276" s="3" t="str">
        <f t="shared" si="87"/>
        <v>N/A</v>
      </c>
      <c r="U276" s="3" t="str">
        <f t="shared" si="88"/>
        <v>N/A</v>
      </c>
      <c r="V276" s="3" t="str">
        <f t="shared" si="89"/>
        <v>N/A</v>
      </c>
      <c r="W276" s="3" t="str">
        <f t="shared" si="90"/>
        <v>N/A</v>
      </c>
      <c r="X276" s="3" t="str">
        <f t="shared" si="91"/>
        <v>N/A</v>
      </c>
      <c r="Y276" s="3" t="str">
        <f t="shared" si="92"/>
        <v>N/A</v>
      </c>
      <c r="Z276" s="3" t="str">
        <f t="shared" si="93"/>
        <v>N/A</v>
      </c>
      <c r="AA276" s="3" t="str">
        <f t="shared" si="94"/>
        <v>N/A</v>
      </c>
    </row>
    <row r="277" spans="1:27" x14ac:dyDescent="0.35">
      <c r="A277" t="s">
        <v>180</v>
      </c>
      <c r="B277" t="s">
        <v>460</v>
      </c>
      <c r="C277" t="s">
        <v>461</v>
      </c>
      <c r="D277" t="s">
        <v>118</v>
      </c>
      <c r="E277" s="1">
        <v>5321</v>
      </c>
      <c r="F277" s="2" t="s">
        <v>1459</v>
      </c>
      <c r="G277" s="2">
        <v>16.48</v>
      </c>
      <c r="H277" t="s">
        <v>1197</v>
      </c>
      <c r="I277" s="3">
        <f t="shared" si="76"/>
        <v>9311.75</v>
      </c>
      <c r="J277" t="str">
        <f t="shared" si="77"/>
        <v>N/A</v>
      </c>
      <c r="K277" s="3" t="str">
        <f t="shared" si="78"/>
        <v>N/A</v>
      </c>
      <c r="L277" s="3">
        <f t="shared" si="79"/>
        <v>9311.75</v>
      </c>
      <c r="M277" s="3" t="str">
        <f t="shared" si="80"/>
        <v>N/A</v>
      </c>
      <c r="N277" s="3" t="str">
        <f t="shared" si="81"/>
        <v>N/A</v>
      </c>
      <c r="O277" s="3" t="str">
        <f t="shared" si="82"/>
        <v>N/A</v>
      </c>
      <c r="P277" s="3" t="str">
        <f t="shared" si="83"/>
        <v>N/A</v>
      </c>
      <c r="Q277" s="3" t="str">
        <f t="shared" si="84"/>
        <v>N/A</v>
      </c>
      <c r="R277" s="3" t="str">
        <f t="shared" si="85"/>
        <v>N/A</v>
      </c>
      <c r="S277" s="3" t="str">
        <f t="shared" si="86"/>
        <v>N/A</v>
      </c>
      <c r="T277" s="3" t="str">
        <f t="shared" si="87"/>
        <v>N/A</v>
      </c>
      <c r="U277" s="3" t="str">
        <f t="shared" si="88"/>
        <v>N/A</v>
      </c>
      <c r="V277" s="3" t="str">
        <f t="shared" si="89"/>
        <v>N/A</v>
      </c>
      <c r="W277" s="3" t="str">
        <f t="shared" si="90"/>
        <v>N/A</v>
      </c>
      <c r="X277" s="3" t="str">
        <f t="shared" si="91"/>
        <v>N/A</v>
      </c>
      <c r="Y277" s="3" t="str">
        <f t="shared" si="92"/>
        <v>N/A</v>
      </c>
      <c r="Z277" s="3" t="str">
        <f t="shared" si="93"/>
        <v>N/A</v>
      </c>
      <c r="AA277" s="3" t="str">
        <f t="shared" si="94"/>
        <v>N/A</v>
      </c>
    </row>
    <row r="278" spans="1:27" x14ac:dyDescent="0.35">
      <c r="A278" t="s">
        <v>180</v>
      </c>
      <c r="B278" t="s">
        <v>202</v>
      </c>
      <c r="C278" t="s">
        <v>1141</v>
      </c>
      <c r="D278" t="s">
        <v>118</v>
      </c>
      <c r="E278" s="1">
        <v>4450</v>
      </c>
      <c r="F278" s="2" t="s">
        <v>1460</v>
      </c>
      <c r="G278" s="2">
        <v>10.130000000000001</v>
      </c>
      <c r="H278" t="s">
        <v>1197</v>
      </c>
      <c r="I278" s="3">
        <f t="shared" si="76"/>
        <v>7787.5</v>
      </c>
      <c r="J278" t="str">
        <f t="shared" si="77"/>
        <v>N/A</v>
      </c>
      <c r="K278" s="3" t="str">
        <f t="shared" si="78"/>
        <v>N/A</v>
      </c>
      <c r="L278" s="3">
        <f t="shared" si="79"/>
        <v>7787.5</v>
      </c>
      <c r="M278" s="3" t="str">
        <f t="shared" si="80"/>
        <v>N/A</v>
      </c>
      <c r="N278" s="3" t="str">
        <f t="shared" si="81"/>
        <v>N/A</v>
      </c>
      <c r="O278" s="3" t="str">
        <f t="shared" si="82"/>
        <v>N/A</v>
      </c>
      <c r="P278" s="3" t="str">
        <f t="shared" si="83"/>
        <v>N/A</v>
      </c>
      <c r="Q278" s="3" t="str">
        <f t="shared" si="84"/>
        <v>N/A</v>
      </c>
      <c r="R278" s="3" t="str">
        <f t="shared" si="85"/>
        <v>N/A</v>
      </c>
      <c r="S278" s="3" t="str">
        <f t="shared" si="86"/>
        <v>N/A</v>
      </c>
      <c r="T278" s="3" t="str">
        <f t="shared" si="87"/>
        <v>N/A</v>
      </c>
      <c r="U278" s="3" t="str">
        <f t="shared" si="88"/>
        <v>N/A</v>
      </c>
      <c r="V278" s="3" t="str">
        <f t="shared" si="89"/>
        <v>N/A</v>
      </c>
      <c r="W278" s="3" t="str">
        <f t="shared" si="90"/>
        <v>N/A</v>
      </c>
      <c r="X278" s="3" t="str">
        <f t="shared" si="91"/>
        <v>N/A</v>
      </c>
      <c r="Y278" s="3" t="str">
        <f t="shared" si="92"/>
        <v>N/A</v>
      </c>
      <c r="Z278" s="3" t="str">
        <f t="shared" si="93"/>
        <v>N/A</v>
      </c>
      <c r="AA278" s="3" t="str">
        <f t="shared" si="94"/>
        <v>N/A</v>
      </c>
    </row>
    <row r="279" spans="1:27" x14ac:dyDescent="0.35">
      <c r="A279" t="s">
        <v>180</v>
      </c>
      <c r="B279" t="s">
        <v>567</v>
      </c>
      <c r="C279" t="s">
        <v>568</v>
      </c>
      <c r="D279" t="s">
        <v>118</v>
      </c>
      <c r="E279" s="1">
        <v>19441</v>
      </c>
      <c r="F279" s="2" t="s">
        <v>1461</v>
      </c>
      <c r="G279" s="2">
        <v>52.18</v>
      </c>
      <c r="H279" t="s">
        <v>187</v>
      </c>
      <c r="I279" s="3">
        <f t="shared" si="76"/>
        <v>34021.75</v>
      </c>
      <c r="J279" t="str">
        <f t="shared" si="77"/>
        <v>N/A</v>
      </c>
      <c r="K279" s="3" t="str">
        <f t="shared" si="78"/>
        <v>N/A</v>
      </c>
      <c r="L279" s="3">
        <f t="shared" si="79"/>
        <v>34021.75</v>
      </c>
      <c r="M279" s="3" t="str">
        <f t="shared" si="80"/>
        <v>N/A</v>
      </c>
      <c r="N279" s="3" t="str">
        <f t="shared" si="81"/>
        <v>N/A</v>
      </c>
      <c r="O279" s="3" t="str">
        <f t="shared" si="82"/>
        <v>N/A</v>
      </c>
      <c r="P279" s="3" t="str">
        <f t="shared" si="83"/>
        <v>N/A</v>
      </c>
      <c r="Q279" s="3" t="str">
        <f t="shared" si="84"/>
        <v>N/A</v>
      </c>
      <c r="R279" s="3" t="str">
        <f t="shared" si="85"/>
        <v>N/A</v>
      </c>
      <c r="S279" s="3" t="str">
        <f t="shared" si="86"/>
        <v>N/A</v>
      </c>
      <c r="T279" s="3" t="str">
        <f t="shared" si="87"/>
        <v>N/A</v>
      </c>
      <c r="U279" s="3" t="str">
        <f t="shared" si="88"/>
        <v>N/A</v>
      </c>
      <c r="V279" s="3" t="str">
        <f t="shared" si="89"/>
        <v>N/A</v>
      </c>
      <c r="W279" s="3" t="str">
        <f t="shared" si="90"/>
        <v>N/A</v>
      </c>
      <c r="X279" s="3" t="str">
        <f t="shared" si="91"/>
        <v>N/A</v>
      </c>
      <c r="Y279" s="3" t="str">
        <f t="shared" si="92"/>
        <v>N/A</v>
      </c>
      <c r="Z279" s="3" t="str">
        <f t="shared" si="93"/>
        <v>N/A</v>
      </c>
      <c r="AA279" s="3" t="str">
        <f t="shared" si="94"/>
        <v>N/A</v>
      </c>
    </row>
    <row r="280" spans="1:27" x14ac:dyDescent="0.35">
      <c r="A280" t="s">
        <v>180</v>
      </c>
      <c r="B280" t="s">
        <v>204</v>
      </c>
      <c r="C280" t="s">
        <v>831</v>
      </c>
      <c r="D280" t="s">
        <v>118</v>
      </c>
      <c r="E280" s="1">
        <v>9958</v>
      </c>
      <c r="F280" s="2" t="s">
        <v>1462</v>
      </c>
      <c r="G280" s="2">
        <v>28.37</v>
      </c>
      <c r="H280" t="s">
        <v>1197</v>
      </c>
      <c r="I280" s="3">
        <f t="shared" si="76"/>
        <v>17426.5</v>
      </c>
      <c r="J280" t="str">
        <f t="shared" si="77"/>
        <v>N/A</v>
      </c>
      <c r="K280" s="3" t="str">
        <f t="shared" si="78"/>
        <v>N/A</v>
      </c>
      <c r="L280" s="3">
        <f t="shared" si="79"/>
        <v>17426.5</v>
      </c>
      <c r="M280" s="3" t="str">
        <f t="shared" si="80"/>
        <v>N/A</v>
      </c>
      <c r="N280" s="3" t="str">
        <f t="shared" si="81"/>
        <v>N/A</v>
      </c>
      <c r="O280" s="3" t="str">
        <f t="shared" si="82"/>
        <v>N/A</v>
      </c>
      <c r="P280" s="3" t="str">
        <f t="shared" si="83"/>
        <v>N/A</v>
      </c>
      <c r="Q280" s="3" t="str">
        <f t="shared" si="84"/>
        <v>N/A</v>
      </c>
      <c r="R280" s="3" t="str">
        <f t="shared" si="85"/>
        <v>N/A</v>
      </c>
      <c r="S280" s="3" t="str">
        <f t="shared" si="86"/>
        <v>N/A</v>
      </c>
      <c r="T280" s="3" t="str">
        <f t="shared" si="87"/>
        <v>N/A</v>
      </c>
      <c r="U280" s="3" t="str">
        <f t="shared" si="88"/>
        <v>N/A</v>
      </c>
      <c r="V280" s="3" t="str">
        <f t="shared" si="89"/>
        <v>N/A</v>
      </c>
      <c r="W280" s="3" t="str">
        <f t="shared" si="90"/>
        <v>N/A</v>
      </c>
      <c r="X280" s="3" t="str">
        <f t="shared" si="91"/>
        <v>N/A</v>
      </c>
      <c r="Y280" s="3" t="str">
        <f t="shared" si="92"/>
        <v>N/A</v>
      </c>
      <c r="Z280" s="3" t="str">
        <f t="shared" si="93"/>
        <v>N/A</v>
      </c>
      <c r="AA280" s="3" t="str">
        <f t="shared" si="94"/>
        <v>N/A</v>
      </c>
    </row>
    <row r="281" spans="1:27" x14ac:dyDescent="0.35">
      <c r="A281" t="s">
        <v>180</v>
      </c>
      <c r="B281" t="s">
        <v>380</v>
      </c>
      <c r="C281" t="s">
        <v>683</v>
      </c>
      <c r="D281" t="s">
        <v>118</v>
      </c>
      <c r="E281" s="1">
        <v>11921</v>
      </c>
      <c r="F281" s="2" t="s">
        <v>1463</v>
      </c>
      <c r="G281" s="2">
        <v>30.89</v>
      </c>
      <c r="H281" t="s">
        <v>1197</v>
      </c>
      <c r="I281" s="3">
        <f t="shared" si="76"/>
        <v>20861.75</v>
      </c>
      <c r="J281" t="str">
        <f t="shared" si="77"/>
        <v>N/A</v>
      </c>
      <c r="K281" s="3" t="str">
        <f t="shared" si="78"/>
        <v>N/A</v>
      </c>
      <c r="L281" s="3">
        <f t="shared" si="79"/>
        <v>20861.75</v>
      </c>
      <c r="M281" s="3" t="str">
        <f t="shared" si="80"/>
        <v>N/A</v>
      </c>
      <c r="N281" s="3" t="str">
        <f t="shared" si="81"/>
        <v>N/A</v>
      </c>
      <c r="O281" s="3" t="str">
        <f t="shared" si="82"/>
        <v>N/A</v>
      </c>
      <c r="P281" s="3" t="str">
        <f t="shared" si="83"/>
        <v>N/A</v>
      </c>
      <c r="Q281" s="3" t="str">
        <f t="shared" si="84"/>
        <v>N/A</v>
      </c>
      <c r="R281" s="3" t="str">
        <f t="shared" si="85"/>
        <v>N/A</v>
      </c>
      <c r="S281" s="3" t="str">
        <f t="shared" si="86"/>
        <v>N/A</v>
      </c>
      <c r="T281" s="3" t="str">
        <f t="shared" si="87"/>
        <v>N/A</v>
      </c>
      <c r="U281" s="3" t="str">
        <f t="shared" si="88"/>
        <v>N/A</v>
      </c>
      <c r="V281" s="3" t="str">
        <f t="shared" si="89"/>
        <v>N/A</v>
      </c>
      <c r="W281" s="3" t="str">
        <f t="shared" si="90"/>
        <v>N/A</v>
      </c>
      <c r="X281" s="3" t="str">
        <f t="shared" si="91"/>
        <v>N/A</v>
      </c>
      <c r="Y281" s="3" t="str">
        <f t="shared" si="92"/>
        <v>N/A</v>
      </c>
      <c r="Z281" s="3" t="str">
        <f t="shared" si="93"/>
        <v>N/A</v>
      </c>
      <c r="AA281" s="3" t="str">
        <f t="shared" si="94"/>
        <v>N/A</v>
      </c>
    </row>
    <row r="282" spans="1:27" x14ac:dyDescent="0.35">
      <c r="A282" t="s">
        <v>180</v>
      </c>
      <c r="B282" t="s">
        <v>263</v>
      </c>
      <c r="C282" t="s">
        <v>1121</v>
      </c>
      <c r="D282" t="s">
        <v>118</v>
      </c>
      <c r="E282" s="1">
        <v>16138</v>
      </c>
      <c r="F282" s="2" t="s">
        <v>1464</v>
      </c>
      <c r="G282" s="2">
        <v>42.73</v>
      </c>
      <c r="H282" t="s">
        <v>1197</v>
      </c>
      <c r="I282" s="3">
        <f t="shared" si="76"/>
        <v>28241.5</v>
      </c>
      <c r="J282" t="str">
        <f t="shared" si="77"/>
        <v>N/A</v>
      </c>
      <c r="K282" s="3" t="str">
        <f t="shared" si="78"/>
        <v>N/A</v>
      </c>
      <c r="L282" s="3">
        <f t="shared" si="79"/>
        <v>28241.5</v>
      </c>
      <c r="M282" s="3" t="str">
        <f t="shared" si="80"/>
        <v>N/A</v>
      </c>
      <c r="N282" s="3" t="str">
        <f t="shared" si="81"/>
        <v>N/A</v>
      </c>
      <c r="O282" s="3" t="str">
        <f t="shared" si="82"/>
        <v>N/A</v>
      </c>
      <c r="P282" s="3" t="str">
        <f t="shared" si="83"/>
        <v>N/A</v>
      </c>
      <c r="Q282" s="3" t="str">
        <f t="shared" si="84"/>
        <v>N/A</v>
      </c>
      <c r="R282" s="3" t="str">
        <f t="shared" si="85"/>
        <v>N/A</v>
      </c>
      <c r="S282" s="3" t="str">
        <f t="shared" si="86"/>
        <v>N/A</v>
      </c>
      <c r="T282" s="3" t="str">
        <f t="shared" si="87"/>
        <v>N/A</v>
      </c>
      <c r="U282" s="3" t="str">
        <f t="shared" si="88"/>
        <v>N/A</v>
      </c>
      <c r="V282" s="3" t="str">
        <f t="shared" si="89"/>
        <v>N/A</v>
      </c>
      <c r="W282" s="3" t="str">
        <f t="shared" si="90"/>
        <v>N/A</v>
      </c>
      <c r="X282" s="3" t="str">
        <f t="shared" si="91"/>
        <v>N/A</v>
      </c>
      <c r="Y282" s="3" t="str">
        <f t="shared" si="92"/>
        <v>N/A</v>
      </c>
      <c r="Z282" s="3" t="str">
        <f t="shared" si="93"/>
        <v>N/A</v>
      </c>
      <c r="AA282" s="3" t="str">
        <f t="shared" si="94"/>
        <v>N/A</v>
      </c>
    </row>
    <row r="283" spans="1:27" x14ac:dyDescent="0.35">
      <c r="A283" t="s">
        <v>180</v>
      </c>
      <c r="B283" t="s">
        <v>254</v>
      </c>
      <c r="C283" t="s">
        <v>255</v>
      </c>
      <c r="D283" t="s">
        <v>118</v>
      </c>
      <c r="E283" s="1">
        <v>13608</v>
      </c>
      <c r="F283" s="2" t="s">
        <v>1465</v>
      </c>
      <c r="G283" s="2">
        <v>32.85</v>
      </c>
      <c r="H283" t="s">
        <v>1197</v>
      </c>
      <c r="I283" s="3">
        <f t="shared" si="76"/>
        <v>23814</v>
      </c>
      <c r="J283" t="str">
        <f t="shared" si="77"/>
        <v>N/A</v>
      </c>
      <c r="K283" s="3" t="str">
        <f t="shared" si="78"/>
        <v>N/A</v>
      </c>
      <c r="L283" s="3">
        <f t="shared" si="79"/>
        <v>23814</v>
      </c>
      <c r="M283" s="3" t="str">
        <f t="shared" si="80"/>
        <v>N/A</v>
      </c>
      <c r="N283" s="3" t="str">
        <f t="shared" si="81"/>
        <v>N/A</v>
      </c>
      <c r="O283" s="3" t="str">
        <f t="shared" si="82"/>
        <v>N/A</v>
      </c>
      <c r="P283" s="3" t="str">
        <f t="shared" si="83"/>
        <v>N/A</v>
      </c>
      <c r="Q283" s="3" t="str">
        <f t="shared" si="84"/>
        <v>N/A</v>
      </c>
      <c r="R283" s="3" t="str">
        <f t="shared" si="85"/>
        <v>N/A</v>
      </c>
      <c r="S283" s="3" t="str">
        <f t="shared" si="86"/>
        <v>N/A</v>
      </c>
      <c r="T283" s="3" t="str">
        <f t="shared" si="87"/>
        <v>N/A</v>
      </c>
      <c r="U283" s="3" t="str">
        <f t="shared" si="88"/>
        <v>N/A</v>
      </c>
      <c r="V283" s="3" t="str">
        <f t="shared" si="89"/>
        <v>N/A</v>
      </c>
      <c r="W283" s="3" t="str">
        <f t="shared" si="90"/>
        <v>N/A</v>
      </c>
      <c r="X283" s="3" t="str">
        <f t="shared" si="91"/>
        <v>N/A</v>
      </c>
      <c r="Y283" s="3" t="str">
        <f t="shared" si="92"/>
        <v>N/A</v>
      </c>
      <c r="Z283" s="3" t="str">
        <f t="shared" si="93"/>
        <v>N/A</v>
      </c>
      <c r="AA283" s="3" t="str">
        <f t="shared" si="94"/>
        <v>N/A</v>
      </c>
    </row>
    <row r="284" spans="1:27" x14ac:dyDescent="0.35">
      <c r="A284" t="s">
        <v>180</v>
      </c>
      <c r="B284" t="s">
        <v>259</v>
      </c>
      <c r="C284" t="s">
        <v>1036</v>
      </c>
      <c r="D284" t="s">
        <v>118</v>
      </c>
      <c r="E284" s="1">
        <v>17861</v>
      </c>
      <c r="F284" s="2" t="s">
        <v>1466</v>
      </c>
      <c r="G284" s="2">
        <v>46.85</v>
      </c>
      <c r="H284" t="s">
        <v>187</v>
      </c>
      <c r="I284" s="3">
        <f t="shared" si="76"/>
        <v>31256.75</v>
      </c>
      <c r="J284" t="str">
        <f t="shared" si="77"/>
        <v>N/A</v>
      </c>
      <c r="K284" s="3" t="str">
        <f t="shared" si="78"/>
        <v>N/A</v>
      </c>
      <c r="L284" s="3">
        <f t="shared" si="79"/>
        <v>31256.75</v>
      </c>
      <c r="M284" s="3" t="str">
        <f t="shared" si="80"/>
        <v>N/A</v>
      </c>
      <c r="N284" s="3" t="str">
        <f t="shared" si="81"/>
        <v>N/A</v>
      </c>
      <c r="O284" s="3" t="str">
        <f t="shared" si="82"/>
        <v>N/A</v>
      </c>
      <c r="P284" s="3" t="str">
        <f t="shared" si="83"/>
        <v>N/A</v>
      </c>
      <c r="Q284" s="3" t="str">
        <f t="shared" si="84"/>
        <v>N/A</v>
      </c>
      <c r="R284" s="3" t="str">
        <f t="shared" si="85"/>
        <v>N/A</v>
      </c>
      <c r="S284" s="3" t="str">
        <f t="shared" si="86"/>
        <v>N/A</v>
      </c>
      <c r="T284" s="3" t="str">
        <f t="shared" si="87"/>
        <v>N/A</v>
      </c>
      <c r="U284" s="3" t="str">
        <f t="shared" si="88"/>
        <v>N/A</v>
      </c>
      <c r="V284" s="3" t="str">
        <f t="shared" si="89"/>
        <v>N/A</v>
      </c>
      <c r="W284" s="3" t="str">
        <f t="shared" si="90"/>
        <v>N/A</v>
      </c>
      <c r="X284" s="3" t="str">
        <f t="shared" si="91"/>
        <v>N/A</v>
      </c>
      <c r="Y284" s="3" t="str">
        <f t="shared" si="92"/>
        <v>N/A</v>
      </c>
      <c r="Z284" s="3" t="str">
        <f t="shared" si="93"/>
        <v>N/A</v>
      </c>
      <c r="AA284" s="3" t="str">
        <f t="shared" si="94"/>
        <v>N/A</v>
      </c>
    </row>
    <row r="285" spans="1:27" x14ac:dyDescent="0.35">
      <c r="A285" t="s">
        <v>180</v>
      </c>
      <c r="B285" t="s">
        <v>280</v>
      </c>
      <c r="C285" t="s">
        <v>281</v>
      </c>
      <c r="D285" t="s">
        <v>118</v>
      </c>
      <c r="E285" s="1">
        <v>9083</v>
      </c>
      <c r="F285" s="2" t="s">
        <v>1467</v>
      </c>
      <c r="G285" s="2">
        <v>24.71</v>
      </c>
      <c r="H285" t="s">
        <v>1197</v>
      </c>
      <c r="I285" s="3">
        <f t="shared" si="76"/>
        <v>15895.25</v>
      </c>
      <c r="J285" t="str">
        <f t="shared" si="77"/>
        <v>N/A</v>
      </c>
      <c r="K285" s="3" t="str">
        <f t="shared" si="78"/>
        <v>N/A</v>
      </c>
      <c r="L285" s="3">
        <f t="shared" si="79"/>
        <v>15895.25</v>
      </c>
      <c r="M285" s="3" t="str">
        <f t="shared" si="80"/>
        <v>N/A</v>
      </c>
      <c r="N285" s="3" t="str">
        <f t="shared" si="81"/>
        <v>N/A</v>
      </c>
      <c r="O285" s="3" t="str">
        <f t="shared" si="82"/>
        <v>N/A</v>
      </c>
      <c r="P285" s="3" t="str">
        <f t="shared" si="83"/>
        <v>N/A</v>
      </c>
      <c r="Q285" s="3" t="str">
        <f t="shared" si="84"/>
        <v>N/A</v>
      </c>
      <c r="R285" s="3" t="str">
        <f t="shared" si="85"/>
        <v>N/A</v>
      </c>
      <c r="S285" s="3" t="str">
        <f t="shared" si="86"/>
        <v>N/A</v>
      </c>
      <c r="T285" s="3" t="str">
        <f t="shared" si="87"/>
        <v>N/A</v>
      </c>
      <c r="U285" s="3" t="str">
        <f t="shared" si="88"/>
        <v>N/A</v>
      </c>
      <c r="V285" s="3" t="str">
        <f t="shared" si="89"/>
        <v>N/A</v>
      </c>
      <c r="W285" s="3" t="str">
        <f t="shared" si="90"/>
        <v>N/A</v>
      </c>
      <c r="X285" s="3" t="str">
        <f t="shared" si="91"/>
        <v>N/A</v>
      </c>
      <c r="Y285" s="3" t="str">
        <f t="shared" si="92"/>
        <v>N/A</v>
      </c>
      <c r="Z285" s="3" t="str">
        <f t="shared" si="93"/>
        <v>N/A</v>
      </c>
      <c r="AA285" s="3" t="str">
        <f t="shared" si="94"/>
        <v>N/A</v>
      </c>
    </row>
    <row r="286" spans="1:27" x14ac:dyDescent="0.35">
      <c r="A286" t="s">
        <v>180</v>
      </c>
      <c r="B286" t="s">
        <v>508</v>
      </c>
      <c r="C286" t="s">
        <v>599</v>
      </c>
      <c r="D286" t="s">
        <v>118</v>
      </c>
      <c r="E286" s="1">
        <v>16483</v>
      </c>
      <c r="F286" s="2" t="s">
        <v>1468</v>
      </c>
      <c r="G286" s="2">
        <v>32.22</v>
      </c>
      <c r="H286" t="s">
        <v>1197</v>
      </c>
      <c r="I286" s="3">
        <f t="shared" si="76"/>
        <v>28845.25</v>
      </c>
      <c r="J286" t="str">
        <f t="shared" si="77"/>
        <v>N/A</v>
      </c>
      <c r="K286" s="3" t="str">
        <f t="shared" si="78"/>
        <v>N/A</v>
      </c>
      <c r="L286" s="3">
        <f t="shared" si="79"/>
        <v>28845.25</v>
      </c>
      <c r="M286" s="3" t="str">
        <f t="shared" si="80"/>
        <v>N/A</v>
      </c>
      <c r="N286" s="3" t="str">
        <f t="shared" si="81"/>
        <v>N/A</v>
      </c>
      <c r="O286" s="3" t="str">
        <f t="shared" si="82"/>
        <v>N/A</v>
      </c>
      <c r="P286" s="3" t="str">
        <f t="shared" si="83"/>
        <v>N/A</v>
      </c>
      <c r="Q286" s="3" t="str">
        <f t="shared" si="84"/>
        <v>N/A</v>
      </c>
      <c r="R286" s="3" t="str">
        <f t="shared" si="85"/>
        <v>N/A</v>
      </c>
      <c r="S286" s="3" t="str">
        <f t="shared" si="86"/>
        <v>N/A</v>
      </c>
      <c r="T286" s="3" t="str">
        <f t="shared" si="87"/>
        <v>N/A</v>
      </c>
      <c r="U286" s="3" t="str">
        <f t="shared" si="88"/>
        <v>N/A</v>
      </c>
      <c r="V286" s="3" t="str">
        <f t="shared" si="89"/>
        <v>N/A</v>
      </c>
      <c r="W286" s="3" t="str">
        <f t="shared" si="90"/>
        <v>N/A</v>
      </c>
      <c r="X286" s="3" t="str">
        <f t="shared" si="91"/>
        <v>N/A</v>
      </c>
      <c r="Y286" s="3" t="str">
        <f t="shared" si="92"/>
        <v>N/A</v>
      </c>
      <c r="Z286" s="3" t="str">
        <f t="shared" si="93"/>
        <v>N/A</v>
      </c>
      <c r="AA286" s="3" t="str">
        <f t="shared" si="94"/>
        <v>N/A</v>
      </c>
    </row>
    <row r="287" spans="1:27" x14ac:dyDescent="0.35">
      <c r="A287" t="s">
        <v>180</v>
      </c>
      <c r="B287" t="s">
        <v>394</v>
      </c>
      <c r="C287" t="s">
        <v>611</v>
      </c>
      <c r="D287" t="s">
        <v>118</v>
      </c>
      <c r="E287" s="1">
        <v>18108</v>
      </c>
      <c r="F287" s="2" t="s">
        <v>1371</v>
      </c>
      <c r="G287" s="2">
        <v>47.97</v>
      </c>
      <c r="H287" t="s">
        <v>187</v>
      </c>
      <c r="I287" s="3">
        <f t="shared" si="76"/>
        <v>31689</v>
      </c>
      <c r="J287" t="str">
        <f t="shared" si="77"/>
        <v>N/A</v>
      </c>
      <c r="K287" s="3" t="str">
        <f t="shared" si="78"/>
        <v>N/A</v>
      </c>
      <c r="L287" s="3">
        <f t="shared" si="79"/>
        <v>31689</v>
      </c>
      <c r="M287" s="3" t="str">
        <f t="shared" si="80"/>
        <v>N/A</v>
      </c>
      <c r="N287" s="3" t="str">
        <f t="shared" si="81"/>
        <v>N/A</v>
      </c>
      <c r="O287" s="3" t="str">
        <f t="shared" si="82"/>
        <v>N/A</v>
      </c>
      <c r="P287" s="3" t="str">
        <f t="shared" si="83"/>
        <v>N/A</v>
      </c>
      <c r="Q287" s="3" t="str">
        <f t="shared" si="84"/>
        <v>N/A</v>
      </c>
      <c r="R287" s="3" t="str">
        <f t="shared" si="85"/>
        <v>N/A</v>
      </c>
      <c r="S287" s="3" t="str">
        <f t="shared" si="86"/>
        <v>N/A</v>
      </c>
      <c r="T287" s="3" t="str">
        <f t="shared" si="87"/>
        <v>N/A</v>
      </c>
      <c r="U287" s="3" t="str">
        <f t="shared" si="88"/>
        <v>N/A</v>
      </c>
      <c r="V287" s="3" t="str">
        <f t="shared" si="89"/>
        <v>N/A</v>
      </c>
      <c r="W287" s="3" t="str">
        <f t="shared" si="90"/>
        <v>N/A</v>
      </c>
      <c r="X287" s="3" t="str">
        <f t="shared" si="91"/>
        <v>N/A</v>
      </c>
      <c r="Y287" s="3" t="str">
        <f t="shared" si="92"/>
        <v>N/A</v>
      </c>
      <c r="Z287" s="3" t="str">
        <f t="shared" si="93"/>
        <v>N/A</v>
      </c>
      <c r="AA287" s="3" t="str">
        <f t="shared" si="94"/>
        <v>N/A</v>
      </c>
    </row>
    <row r="288" spans="1:27" x14ac:dyDescent="0.35">
      <c r="A288" t="s">
        <v>180</v>
      </c>
      <c r="B288" t="s">
        <v>190</v>
      </c>
      <c r="C288" t="s">
        <v>891</v>
      </c>
      <c r="D288" t="s">
        <v>118</v>
      </c>
      <c r="E288" s="1">
        <v>7608</v>
      </c>
      <c r="F288" s="2" t="s">
        <v>1469</v>
      </c>
      <c r="G288" s="2">
        <v>23.01</v>
      </c>
      <c r="H288" t="s">
        <v>1197</v>
      </c>
      <c r="I288" s="3">
        <f t="shared" si="76"/>
        <v>13314</v>
      </c>
      <c r="J288" t="str">
        <f t="shared" si="77"/>
        <v>N/A</v>
      </c>
      <c r="K288" s="3" t="str">
        <f t="shared" si="78"/>
        <v>N/A</v>
      </c>
      <c r="L288" s="3">
        <f t="shared" si="79"/>
        <v>13314</v>
      </c>
      <c r="M288" s="3" t="str">
        <f t="shared" si="80"/>
        <v>N/A</v>
      </c>
      <c r="N288" s="3" t="str">
        <f t="shared" si="81"/>
        <v>N/A</v>
      </c>
      <c r="O288" s="3" t="str">
        <f t="shared" si="82"/>
        <v>N/A</v>
      </c>
      <c r="P288" s="3" t="str">
        <f t="shared" si="83"/>
        <v>N/A</v>
      </c>
      <c r="Q288" s="3" t="str">
        <f t="shared" si="84"/>
        <v>N/A</v>
      </c>
      <c r="R288" s="3" t="str">
        <f t="shared" si="85"/>
        <v>N/A</v>
      </c>
      <c r="S288" s="3" t="str">
        <f t="shared" si="86"/>
        <v>N/A</v>
      </c>
      <c r="T288" s="3" t="str">
        <f t="shared" si="87"/>
        <v>N/A</v>
      </c>
      <c r="U288" s="3" t="str">
        <f t="shared" si="88"/>
        <v>N/A</v>
      </c>
      <c r="V288" s="3" t="str">
        <f t="shared" si="89"/>
        <v>N/A</v>
      </c>
      <c r="W288" s="3" t="str">
        <f t="shared" si="90"/>
        <v>N/A</v>
      </c>
      <c r="X288" s="3" t="str">
        <f t="shared" si="91"/>
        <v>N/A</v>
      </c>
      <c r="Y288" s="3" t="str">
        <f t="shared" si="92"/>
        <v>N/A</v>
      </c>
      <c r="Z288" s="3" t="str">
        <f t="shared" si="93"/>
        <v>N/A</v>
      </c>
      <c r="AA288" s="3" t="str">
        <f t="shared" si="94"/>
        <v>N/A</v>
      </c>
    </row>
    <row r="289" spans="1:27" x14ac:dyDescent="0.35">
      <c r="A289" t="s">
        <v>180</v>
      </c>
      <c r="B289" t="s">
        <v>311</v>
      </c>
      <c r="C289" t="s">
        <v>792</v>
      </c>
      <c r="D289" t="s">
        <v>118</v>
      </c>
      <c r="E289" s="1">
        <v>18717</v>
      </c>
      <c r="F289" s="2" t="s">
        <v>1470</v>
      </c>
      <c r="G289" s="2">
        <v>48.35</v>
      </c>
      <c r="H289" t="s">
        <v>187</v>
      </c>
      <c r="I289" s="3">
        <f t="shared" si="76"/>
        <v>32754.75</v>
      </c>
      <c r="J289" t="str">
        <f t="shared" si="77"/>
        <v>N/A</v>
      </c>
      <c r="K289" s="3" t="str">
        <f t="shared" si="78"/>
        <v>N/A</v>
      </c>
      <c r="L289" s="3">
        <f t="shared" si="79"/>
        <v>32754.75</v>
      </c>
      <c r="M289" s="3" t="str">
        <f t="shared" si="80"/>
        <v>N/A</v>
      </c>
      <c r="N289" s="3" t="str">
        <f t="shared" si="81"/>
        <v>N/A</v>
      </c>
      <c r="O289" s="3" t="str">
        <f t="shared" si="82"/>
        <v>N/A</v>
      </c>
      <c r="P289" s="3" t="str">
        <f t="shared" si="83"/>
        <v>N/A</v>
      </c>
      <c r="Q289" s="3" t="str">
        <f t="shared" si="84"/>
        <v>N/A</v>
      </c>
      <c r="R289" s="3" t="str">
        <f t="shared" si="85"/>
        <v>N/A</v>
      </c>
      <c r="S289" s="3" t="str">
        <f t="shared" si="86"/>
        <v>N/A</v>
      </c>
      <c r="T289" s="3" t="str">
        <f t="shared" si="87"/>
        <v>N/A</v>
      </c>
      <c r="U289" s="3" t="str">
        <f t="shared" si="88"/>
        <v>N/A</v>
      </c>
      <c r="V289" s="3" t="str">
        <f t="shared" si="89"/>
        <v>N/A</v>
      </c>
      <c r="W289" s="3" t="str">
        <f t="shared" si="90"/>
        <v>N/A</v>
      </c>
      <c r="X289" s="3" t="str">
        <f t="shared" si="91"/>
        <v>N/A</v>
      </c>
      <c r="Y289" s="3" t="str">
        <f t="shared" si="92"/>
        <v>N/A</v>
      </c>
      <c r="Z289" s="3" t="str">
        <f t="shared" si="93"/>
        <v>N/A</v>
      </c>
      <c r="AA289" s="3" t="str">
        <f t="shared" si="94"/>
        <v>N/A</v>
      </c>
    </row>
    <row r="290" spans="1:27" x14ac:dyDescent="0.35">
      <c r="A290" t="s">
        <v>180</v>
      </c>
      <c r="B290" t="s">
        <v>550</v>
      </c>
      <c r="C290" t="s">
        <v>785</v>
      </c>
      <c r="D290" t="s">
        <v>118</v>
      </c>
      <c r="E290" s="1">
        <v>15639</v>
      </c>
      <c r="F290" s="2" t="s">
        <v>1471</v>
      </c>
      <c r="G290" s="2">
        <v>38.81</v>
      </c>
      <c r="H290" t="s">
        <v>1197</v>
      </c>
      <c r="I290" s="3">
        <f t="shared" si="76"/>
        <v>27368.25</v>
      </c>
      <c r="J290" t="str">
        <f t="shared" si="77"/>
        <v>N/A</v>
      </c>
      <c r="K290" s="3" t="str">
        <f t="shared" si="78"/>
        <v>N/A</v>
      </c>
      <c r="L290" s="3">
        <f t="shared" si="79"/>
        <v>27368.25</v>
      </c>
      <c r="M290" s="3" t="str">
        <f t="shared" si="80"/>
        <v>N/A</v>
      </c>
      <c r="N290" s="3" t="str">
        <f t="shared" si="81"/>
        <v>N/A</v>
      </c>
      <c r="O290" s="3" t="str">
        <f t="shared" si="82"/>
        <v>N/A</v>
      </c>
      <c r="P290" s="3" t="str">
        <f t="shared" si="83"/>
        <v>N/A</v>
      </c>
      <c r="Q290" s="3" t="str">
        <f t="shared" si="84"/>
        <v>N/A</v>
      </c>
      <c r="R290" s="3" t="str">
        <f t="shared" si="85"/>
        <v>N/A</v>
      </c>
      <c r="S290" s="3" t="str">
        <f t="shared" si="86"/>
        <v>N/A</v>
      </c>
      <c r="T290" s="3" t="str">
        <f t="shared" si="87"/>
        <v>N/A</v>
      </c>
      <c r="U290" s="3" t="str">
        <f t="shared" si="88"/>
        <v>N/A</v>
      </c>
      <c r="V290" s="3" t="str">
        <f t="shared" si="89"/>
        <v>N/A</v>
      </c>
      <c r="W290" s="3" t="str">
        <f t="shared" si="90"/>
        <v>N/A</v>
      </c>
      <c r="X290" s="3" t="str">
        <f t="shared" si="91"/>
        <v>N/A</v>
      </c>
      <c r="Y290" s="3" t="str">
        <f t="shared" si="92"/>
        <v>N/A</v>
      </c>
      <c r="Z290" s="3" t="str">
        <f t="shared" si="93"/>
        <v>N/A</v>
      </c>
      <c r="AA290" s="3" t="str">
        <f t="shared" si="94"/>
        <v>N/A</v>
      </c>
    </row>
    <row r="291" spans="1:27" x14ac:dyDescent="0.35">
      <c r="A291" t="s">
        <v>180</v>
      </c>
      <c r="B291" t="s">
        <v>235</v>
      </c>
      <c r="C291" t="s">
        <v>910</v>
      </c>
      <c r="D291" t="s">
        <v>118</v>
      </c>
      <c r="E291" s="1">
        <v>11414</v>
      </c>
      <c r="F291" s="2" t="s">
        <v>1472</v>
      </c>
      <c r="G291" s="2">
        <v>27.52</v>
      </c>
      <c r="H291" t="s">
        <v>1197</v>
      </c>
      <c r="I291" s="3">
        <f t="shared" si="76"/>
        <v>19974.5</v>
      </c>
      <c r="J291" t="str">
        <f t="shared" si="77"/>
        <v>N/A</v>
      </c>
      <c r="K291" s="3" t="str">
        <f t="shared" si="78"/>
        <v>N/A</v>
      </c>
      <c r="L291" s="3">
        <f t="shared" si="79"/>
        <v>19974.5</v>
      </c>
      <c r="M291" s="3" t="str">
        <f t="shared" si="80"/>
        <v>N/A</v>
      </c>
      <c r="N291" s="3" t="str">
        <f t="shared" si="81"/>
        <v>N/A</v>
      </c>
      <c r="O291" s="3" t="str">
        <f t="shared" si="82"/>
        <v>N/A</v>
      </c>
      <c r="P291" s="3" t="str">
        <f t="shared" si="83"/>
        <v>N/A</v>
      </c>
      <c r="Q291" s="3" t="str">
        <f t="shared" si="84"/>
        <v>N/A</v>
      </c>
      <c r="R291" s="3" t="str">
        <f t="shared" si="85"/>
        <v>N/A</v>
      </c>
      <c r="S291" s="3" t="str">
        <f t="shared" si="86"/>
        <v>N/A</v>
      </c>
      <c r="T291" s="3" t="str">
        <f t="shared" si="87"/>
        <v>N/A</v>
      </c>
      <c r="U291" s="3" t="str">
        <f t="shared" si="88"/>
        <v>N/A</v>
      </c>
      <c r="V291" s="3" t="str">
        <f t="shared" si="89"/>
        <v>N/A</v>
      </c>
      <c r="W291" s="3" t="str">
        <f t="shared" si="90"/>
        <v>N/A</v>
      </c>
      <c r="X291" s="3" t="str">
        <f t="shared" si="91"/>
        <v>N/A</v>
      </c>
      <c r="Y291" s="3" t="str">
        <f t="shared" si="92"/>
        <v>N/A</v>
      </c>
      <c r="Z291" s="3" t="str">
        <f t="shared" si="93"/>
        <v>N/A</v>
      </c>
      <c r="AA291" s="3" t="str">
        <f t="shared" si="94"/>
        <v>N/A</v>
      </c>
    </row>
    <row r="292" spans="1:27" x14ac:dyDescent="0.35">
      <c r="A292" t="s">
        <v>180</v>
      </c>
      <c r="B292" t="s">
        <v>483</v>
      </c>
      <c r="C292" t="s">
        <v>1101</v>
      </c>
      <c r="D292" t="s">
        <v>118</v>
      </c>
      <c r="E292" s="1">
        <v>18566</v>
      </c>
      <c r="F292" s="2" t="s">
        <v>1473</v>
      </c>
      <c r="G292" s="2">
        <v>49.49</v>
      </c>
      <c r="H292" t="s">
        <v>187</v>
      </c>
      <c r="I292" s="3">
        <f t="shared" si="76"/>
        <v>32490.5</v>
      </c>
      <c r="J292" t="str">
        <f t="shared" si="77"/>
        <v>N/A</v>
      </c>
      <c r="K292" s="3" t="str">
        <f t="shared" si="78"/>
        <v>N/A</v>
      </c>
      <c r="L292" s="3">
        <f t="shared" si="79"/>
        <v>32490.5</v>
      </c>
      <c r="M292" s="3" t="str">
        <f t="shared" si="80"/>
        <v>N/A</v>
      </c>
      <c r="N292" s="3" t="str">
        <f t="shared" si="81"/>
        <v>N/A</v>
      </c>
      <c r="O292" s="3" t="str">
        <f t="shared" si="82"/>
        <v>N/A</v>
      </c>
      <c r="P292" s="3" t="str">
        <f t="shared" si="83"/>
        <v>N/A</v>
      </c>
      <c r="Q292" s="3" t="str">
        <f t="shared" si="84"/>
        <v>N/A</v>
      </c>
      <c r="R292" s="3" t="str">
        <f t="shared" si="85"/>
        <v>N/A</v>
      </c>
      <c r="S292" s="3" t="str">
        <f t="shared" si="86"/>
        <v>N/A</v>
      </c>
      <c r="T292" s="3" t="str">
        <f t="shared" si="87"/>
        <v>N/A</v>
      </c>
      <c r="U292" s="3" t="str">
        <f t="shared" si="88"/>
        <v>N/A</v>
      </c>
      <c r="V292" s="3" t="str">
        <f t="shared" si="89"/>
        <v>N/A</v>
      </c>
      <c r="W292" s="3" t="str">
        <f t="shared" si="90"/>
        <v>N/A</v>
      </c>
      <c r="X292" s="3" t="str">
        <f t="shared" si="91"/>
        <v>N/A</v>
      </c>
      <c r="Y292" s="3" t="str">
        <f t="shared" si="92"/>
        <v>N/A</v>
      </c>
      <c r="Z292" s="3" t="str">
        <f t="shared" si="93"/>
        <v>N/A</v>
      </c>
      <c r="AA292" s="3" t="str">
        <f t="shared" si="94"/>
        <v>N/A</v>
      </c>
    </row>
    <row r="293" spans="1:27" x14ac:dyDescent="0.35">
      <c r="A293" t="s">
        <v>180</v>
      </c>
      <c r="B293" t="s">
        <v>334</v>
      </c>
      <c r="C293" t="s">
        <v>1115</v>
      </c>
      <c r="D293" t="s">
        <v>118</v>
      </c>
      <c r="E293" s="1">
        <v>17614</v>
      </c>
      <c r="F293" s="2" t="s">
        <v>1474</v>
      </c>
      <c r="G293" s="2">
        <v>49.41</v>
      </c>
      <c r="H293" t="s">
        <v>187</v>
      </c>
      <c r="I293" s="3">
        <f t="shared" si="76"/>
        <v>30824.5</v>
      </c>
      <c r="J293" t="str">
        <f t="shared" si="77"/>
        <v>N/A</v>
      </c>
      <c r="K293" s="3" t="str">
        <f t="shared" si="78"/>
        <v>N/A</v>
      </c>
      <c r="L293" s="3">
        <f t="shared" si="79"/>
        <v>30824.5</v>
      </c>
      <c r="M293" s="3" t="str">
        <f t="shared" si="80"/>
        <v>N/A</v>
      </c>
      <c r="N293" s="3" t="str">
        <f t="shared" si="81"/>
        <v>N/A</v>
      </c>
      <c r="O293" s="3" t="str">
        <f t="shared" si="82"/>
        <v>N/A</v>
      </c>
      <c r="P293" s="3" t="str">
        <f t="shared" si="83"/>
        <v>N/A</v>
      </c>
      <c r="Q293" s="3" t="str">
        <f t="shared" si="84"/>
        <v>N/A</v>
      </c>
      <c r="R293" s="3" t="str">
        <f t="shared" si="85"/>
        <v>N/A</v>
      </c>
      <c r="S293" s="3" t="str">
        <f t="shared" si="86"/>
        <v>N/A</v>
      </c>
      <c r="T293" s="3" t="str">
        <f t="shared" si="87"/>
        <v>N/A</v>
      </c>
      <c r="U293" s="3" t="str">
        <f t="shared" si="88"/>
        <v>N/A</v>
      </c>
      <c r="V293" s="3" t="str">
        <f t="shared" si="89"/>
        <v>N/A</v>
      </c>
      <c r="W293" s="3" t="str">
        <f t="shared" si="90"/>
        <v>N/A</v>
      </c>
      <c r="X293" s="3" t="str">
        <f t="shared" si="91"/>
        <v>N/A</v>
      </c>
      <c r="Y293" s="3" t="str">
        <f t="shared" si="92"/>
        <v>N/A</v>
      </c>
      <c r="Z293" s="3" t="str">
        <f t="shared" si="93"/>
        <v>N/A</v>
      </c>
      <c r="AA293" s="3" t="str">
        <f t="shared" si="94"/>
        <v>N/A</v>
      </c>
    </row>
    <row r="294" spans="1:27" x14ac:dyDescent="0.35">
      <c r="A294" t="s">
        <v>180</v>
      </c>
      <c r="B294" t="s">
        <v>574</v>
      </c>
      <c r="C294" t="s">
        <v>645</v>
      </c>
      <c r="D294" t="s">
        <v>118</v>
      </c>
      <c r="E294" s="1">
        <v>7753</v>
      </c>
      <c r="F294" s="2" t="s">
        <v>1475</v>
      </c>
      <c r="G294" s="2">
        <v>18.55</v>
      </c>
      <c r="H294" t="s">
        <v>1197</v>
      </c>
      <c r="I294" s="3">
        <f t="shared" si="76"/>
        <v>13567.75</v>
      </c>
      <c r="J294" t="str">
        <f t="shared" si="77"/>
        <v>N/A</v>
      </c>
      <c r="K294" s="3" t="str">
        <f t="shared" si="78"/>
        <v>N/A</v>
      </c>
      <c r="L294" s="3">
        <f t="shared" si="79"/>
        <v>13567.75</v>
      </c>
      <c r="M294" s="3" t="str">
        <f t="shared" si="80"/>
        <v>N/A</v>
      </c>
      <c r="N294" s="3" t="str">
        <f t="shared" si="81"/>
        <v>N/A</v>
      </c>
      <c r="O294" s="3" t="str">
        <f t="shared" si="82"/>
        <v>N/A</v>
      </c>
      <c r="P294" s="3" t="str">
        <f t="shared" si="83"/>
        <v>N/A</v>
      </c>
      <c r="Q294" s="3" t="str">
        <f t="shared" si="84"/>
        <v>N/A</v>
      </c>
      <c r="R294" s="3" t="str">
        <f t="shared" si="85"/>
        <v>N/A</v>
      </c>
      <c r="S294" s="3" t="str">
        <f t="shared" si="86"/>
        <v>N/A</v>
      </c>
      <c r="T294" s="3" t="str">
        <f t="shared" si="87"/>
        <v>N/A</v>
      </c>
      <c r="U294" s="3" t="str">
        <f t="shared" si="88"/>
        <v>N/A</v>
      </c>
      <c r="V294" s="3" t="str">
        <f t="shared" si="89"/>
        <v>N/A</v>
      </c>
      <c r="W294" s="3" t="str">
        <f t="shared" si="90"/>
        <v>N/A</v>
      </c>
      <c r="X294" s="3" t="str">
        <f t="shared" si="91"/>
        <v>N/A</v>
      </c>
      <c r="Y294" s="3" t="str">
        <f t="shared" si="92"/>
        <v>N/A</v>
      </c>
      <c r="Z294" s="3" t="str">
        <f t="shared" si="93"/>
        <v>N/A</v>
      </c>
      <c r="AA294" s="3" t="str">
        <f t="shared" si="94"/>
        <v>N/A</v>
      </c>
    </row>
    <row r="295" spans="1:27" x14ac:dyDescent="0.35">
      <c r="A295" t="s">
        <v>180</v>
      </c>
      <c r="B295" t="s">
        <v>208</v>
      </c>
      <c r="C295" t="s">
        <v>209</v>
      </c>
      <c r="D295" t="s">
        <v>118</v>
      </c>
      <c r="E295" s="1">
        <v>16970</v>
      </c>
      <c r="F295" s="2" t="s">
        <v>1476</v>
      </c>
      <c r="G295" s="2">
        <v>48.61</v>
      </c>
      <c r="H295" t="s">
        <v>187</v>
      </c>
      <c r="I295" s="3">
        <f t="shared" si="76"/>
        <v>29697.5</v>
      </c>
      <c r="J295" t="str">
        <f t="shared" si="77"/>
        <v>N/A</v>
      </c>
      <c r="K295" s="3" t="str">
        <f t="shared" si="78"/>
        <v>N/A</v>
      </c>
      <c r="L295" s="3">
        <f t="shared" si="79"/>
        <v>29697.5</v>
      </c>
      <c r="M295" s="3" t="str">
        <f t="shared" si="80"/>
        <v>N/A</v>
      </c>
      <c r="N295" s="3" t="str">
        <f t="shared" si="81"/>
        <v>N/A</v>
      </c>
      <c r="O295" s="3" t="str">
        <f t="shared" si="82"/>
        <v>N/A</v>
      </c>
      <c r="P295" s="3" t="str">
        <f t="shared" si="83"/>
        <v>N/A</v>
      </c>
      <c r="Q295" s="3" t="str">
        <f t="shared" si="84"/>
        <v>N/A</v>
      </c>
      <c r="R295" s="3" t="str">
        <f t="shared" si="85"/>
        <v>N/A</v>
      </c>
      <c r="S295" s="3" t="str">
        <f t="shared" si="86"/>
        <v>N/A</v>
      </c>
      <c r="T295" s="3" t="str">
        <f t="shared" si="87"/>
        <v>N/A</v>
      </c>
      <c r="U295" s="3" t="str">
        <f t="shared" si="88"/>
        <v>N/A</v>
      </c>
      <c r="V295" s="3" t="str">
        <f t="shared" si="89"/>
        <v>N/A</v>
      </c>
      <c r="W295" s="3" t="str">
        <f t="shared" si="90"/>
        <v>N/A</v>
      </c>
      <c r="X295" s="3" t="str">
        <f t="shared" si="91"/>
        <v>N/A</v>
      </c>
      <c r="Y295" s="3" t="str">
        <f t="shared" si="92"/>
        <v>N/A</v>
      </c>
      <c r="Z295" s="3" t="str">
        <f t="shared" si="93"/>
        <v>N/A</v>
      </c>
      <c r="AA295" s="3" t="str">
        <f t="shared" si="94"/>
        <v>N/A</v>
      </c>
    </row>
    <row r="296" spans="1:27" x14ac:dyDescent="0.35">
      <c r="A296" t="s">
        <v>180</v>
      </c>
      <c r="B296" t="s">
        <v>469</v>
      </c>
      <c r="C296" t="s">
        <v>696</v>
      </c>
      <c r="D296" t="s">
        <v>118</v>
      </c>
      <c r="E296" s="1">
        <v>12005</v>
      </c>
      <c r="F296" s="2" t="s">
        <v>1477</v>
      </c>
      <c r="G296" s="2">
        <v>32.68</v>
      </c>
      <c r="H296" t="s">
        <v>1197</v>
      </c>
      <c r="I296" s="3">
        <f t="shared" si="76"/>
        <v>21008.75</v>
      </c>
      <c r="J296" t="str">
        <f t="shared" si="77"/>
        <v>N/A</v>
      </c>
      <c r="K296" s="3" t="str">
        <f t="shared" si="78"/>
        <v>N/A</v>
      </c>
      <c r="L296" s="3">
        <f t="shared" si="79"/>
        <v>21008.75</v>
      </c>
      <c r="M296" s="3" t="str">
        <f t="shared" si="80"/>
        <v>N/A</v>
      </c>
      <c r="N296" s="3" t="str">
        <f t="shared" si="81"/>
        <v>N/A</v>
      </c>
      <c r="O296" s="3" t="str">
        <f t="shared" si="82"/>
        <v>N/A</v>
      </c>
      <c r="P296" s="3" t="str">
        <f t="shared" si="83"/>
        <v>N/A</v>
      </c>
      <c r="Q296" s="3" t="str">
        <f t="shared" si="84"/>
        <v>N/A</v>
      </c>
      <c r="R296" s="3" t="str">
        <f t="shared" si="85"/>
        <v>N/A</v>
      </c>
      <c r="S296" s="3" t="str">
        <f t="shared" si="86"/>
        <v>N/A</v>
      </c>
      <c r="T296" s="3" t="str">
        <f t="shared" si="87"/>
        <v>N/A</v>
      </c>
      <c r="U296" s="3" t="str">
        <f t="shared" si="88"/>
        <v>N/A</v>
      </c>
      <c r="V296" s="3" t="str">
        <f t="shared" si="89"/>
        <v>N/A</v>
      </c>
      <c r="W296" s="3" t="str">
        <f t="shared" si="90"/>
        <v>N/A</v>
      </c>
      <c r="X296" s="3" t="str">
        <f t="shared" si="91"/>
        <v>N/A</v>
      </c>
      <c r="Y296" s="3" t="str">
        <f t="shared" si="92"/>
        <v>N/A</v>
      </c>
      <c r="Z296" s="3" t="str">
        <f t="shared" si="93"/>
        <v>N/A</v>
      </c>
      <c r="AA296" s="3" t="str">
        <f t="shared" si="94"/>
        <v>N/A</v>
      </c>
    </row>
    <row r="297" spans="1:27" x14ac:dyDescent="0.35">
      <c r="A297" t="s">
        <v>180</v>
      </c>
      <c r="B297" t="s">
        <v>397</v>
      </c>
      <c r="C297" t="s">
        <v>492</v>
      </c>
      <c r="D297" t="s">
        <v>118</v>
      </c>
      <c r="E297" s="1">
        <v>8327</v>
      </c>
      <c r="F297" s="2" t="s">
        <v>1478</v>
      </c>
      <c r="G297" s="2">
        <v>20.149999999999999</v>
      </c>
      <c r="H297" t="s">
        <v>1197</v>
      </c>
      <c r="I297" s="3">
        <f t="shared" si="76"/>
        <v>14572.25</v>
      </c>
      <c r="J297" t="str">
        <f t="shared" si="77"/>
        <v>N/A</v>
      </c>
      <c r="K297" s="3" t="str">
        <f t="shared" si="78"/>
        <v>N/A</v>
      </c>
      <c r="L297" s="3">
        <f t="shared" si="79"/>
        <v>14572.25</v>
      </c>
      <c r="M297" s="3" t="str">
        <f t="shared" si="80"/>
        <v>N/A</v>
      </c>
      <c r="N297" s="3" t="str">
        <f t="shared" si="81"/>
        <v>N/A</v>
      </c>
      <c r="O297" s="3" t="str">
        <f t="shared" si="82"/>
        <v>N/A</v>
      </c>
      <c r="P297" s="3" t="str">
        <f t="shared" si="83"/>
        <v>N/A</v>
      </c>
      <c r="Q297" s="3" t="str">
        <f t="shared" si="84"/>
        <v>N/A</v>
      </c>
      <c r="R297" s="3" t="str">
        <f t="shared" si="85"/>
        <v>N/A</v>
      </c>
      <c r="S297" s="3" t="str">
        <f t="shared" si="86"/>
        <v>N/A</v>
      </c>
      <c r="T297" s="3" t="str">
        <f t="shared" si="87"/>
        <v>N/A</v>
      </c>
      <c r="U297" s="3" t="str">
        <f t="shared" si="88"/>
        <v>N/A</v>
      </c>
      <c r="V297" s="3" t="str">
        <f t="shared" si="89"/>
        <v>N/A</v>
      </c>
      <c r="W297" s="3" t="str">
        <f t="shared" si="90"/>
        <v>N/A</v>
      </c>
      <c r="X297" s="3" t="str">
        <f t="shared" si="91"/>
        <v>N/A</v>
      </c>
      <c r="Y297" s="3" t="str">
        <f t="shared" si="92"/>
        <v>N/A</v>
      </c>
      <c r="Z297" s="3" t="str">
        <f t="shared" si="93"/>
        <v>N/A</v>
      </c>
      <c r="AA297" s="3" t="str">
        <f t="shared" si="94"/>
        <v>N/A</v>
      </c>
    </row>
    <row r="298" spans="1:27" x14ac:dyDescent="0.35">
      <c r="A298" t="s">
        <v>180</v>
      </c>
      <c r="B298" t="s">
        <v>252</v>
      </c>
      <c r="C298" t="s">
        <v>253</v>
      </c>
      <c r="D298" t="s">
        <v>118</v>
      </c>
      <c r="E298" s="1">
        <v>21202</v>
      </c>
      <c r="F298" s="2" t="s">
        <v>1479</v>
      </c>
      <c r="G298" s="2">
        <v>48.26</v>
      </c>
      <c r="H298" t="s">
        <v>187</v>
      </c>
      <c r="I298" s="3">
        <f t="shared" si="76"/>
        <v>37103.5</v>
      </c>
      <c r="J298" t="str">
        <f t="shared" si="77"/>
        <v>N/A</v>
      </c>
      <c r="K298" s="3" t="str">
        <f t="shared" si="78"/>
        <v>N/A</v>
      </c>
      <c r="L298" s="3">
        <f t="shared" si="79"/>
        <v>37103.5</v>
      </c>
      <c r="M298" s="3" t="str">
        <f t="shared" si="80"/>
        <v>N/A</v>
      </c>
      <c r="N298" s="3" t="str">
        <f t="shared" si="81"/>
        <v>N/A</v>
      </c>
      <c r="O298" s="3" t="str">
        <f t="shared" si="82"/>
        <v>N/A</v>
      </c>
      <c r="P298" s="3" t="str">
        <f t="shared" si="83"/>
        <v>N/A</v>
      </c>
      <c r="Q298" s="3" t="str">
        <f t="shared" si="84"/>
        <v>N/A</v>
      </c>
      <c r="R298" s="3" t="str">
        <f t="shared" si="85"/>
        <v>N/A</v>
      </c>
      <c r="S298" s="3" t="str">
        <f t="shared" si="86"/>
        <v>N/A</v>
      </c>
      <c r="T298" s="3" t="str">
        <f t="shared" si="87"/>
        <v>N/A</v>
      </c>
      <c r="U298" s="3" t="str">
        <f t="shared" si="88"/>
        <v>N/A</v>
      </c>
      <c r="V298" s="3" t="str">
        <f t="shared" si="89"/>
        <v>N/A</v>
      </c>
      <c r="W298" s="3" t="str">
        <f t="shared" si="90"/>
        <v>N/A</v>
      </c>
      <c r="X298" s="3" t="str">
        <f t="shared" si="91"/>
        <v>N/A</v>
      </c>
      <c r="Y298" s="3" t="str">
        <f t="shared" si="92"/>
        <v>N/A</v>
      </c>
      <c r="Z298" s="3" t="str">
        <f t="shared" si="93"/>
        <v>N/A</v>
      </c>
      <c r="AA298" s="3" t="str">
        <f t="shared" si="94"/>
        <v>N/A</v>
      </c>
    </row>
    <row r="299" spans="1:27" x14ac:dyDescent="0.35">
      <c r="A299" t="s">
        <v>180</v>
      </c>
      <c r="B299" t="s">
        <v>329</v>
      </c>
      <c r="C299" t="s">
        <v>330</v>
      </c>
      <c r="D299" t="s">
        <v>118</v>
      </c>
      <c r="E299" s="1">
        <v>20361</v>
      </c>
      <c r="F299" s="2" t="s">
        <v>1480</v>
      </c>
      <c r="G299" s="2">
        <v>46.31</v>
      </c>
      <c r="H299" t="s">
        <v>187</v>
      </c>
      <c r="I299" s="3">
        <f t="shared" si="76"/>
        <v>35631.75</v>
      </c>
      <c r="J299" t="str">
        <f t="shared" si="77"/>
        <v>N/A</v>
      </c>
      <c r="K299" s="3" t="str">
        <f t="shared" si="78"/>
        <v>N/A</v>
      </c>
      <c r="L299" s="3">
        <f t="shared" si="79"/>
        <v>35631.75</v>
      </c>
      <c r="M299" s="3" t="str">
        <f t="shared" si="80"/>
        <v>N/A</v>
      </c>
      <c r="N299" s="3" t="str">
        <f t="shared" si="81"/>
        <v>N/A</v>
      </c>
      <c r="O299" s="3" t="str">
        <f t="shared" si="82"/>
        <v>N/A</v>
      </c>
      <c r="P299" s="3" t="str">
        <f t="shared" si="83"/>
        <v>N/A</v>
      </c>
      <c r="Q299" s="3" t="str">
        <f t="shared" si="84"/>
        <v>N/A</v>
      </c>
      <c r="R299" s="3" t="str">
        <f t="shared" si="85"/>
        <v>N/A</v>
      </c>
      <c r="S299" s="3" t="str">
        <f t="shared" si="86"/>
        <v>N/A</v>
      </c>
      <c r="T299" s="3" t="str">
        <f t="shared" si="87"/>
        <v>N/A</v>
      </c>
      <c r="U299" s="3" t="str">
        <f t="shared" si="88"/>
        <v>N/A</v>
      </c>
      <c r="V299" s="3" t="str">
        <f t="shared" si="89"/>
        <v>N/A</v>
      </c>
      <c r="W299" s="3" t="str">
        <f t="shared" si="90"/>
        <v>N/A</v>
      </c>
      <c r="X299" s="3" t="str">
        <f t="shared" si="91"/>
        <v>N/A</v>
      </c>
      <c r="Y299" s="3" t="str">
        <f t="shared" si="92"/>
        <v>N/A</v>
      </c>
      <c r="Z299" s="3" t="str">
        <f t="shared" si="93"/>
        <v>N/A</v>
      </c>
      <c r="AA299" s="3" t="str">
        <f t="shared" si="94"/>
        <v>N/A</v>
      </c>
    </row>
    <row r="300" spans="1:27" x14ac:dyDescent="0.35">
      <c r="A300" t="s">
        <v>180</v>
      </c>
      <c r="B300" t="s">
        <v>283</v>
      </c>
      <c r="C300" t="s">
        <v>897</v>
      </c>
      <c r="D300" t="s">
        <v>118</v>
      </c>
      <c r="E300" s="1">
        <v>17231</v>
      </c>
      <c r="F300" s="2" t="s">
        <v>1481</v>
      </c>
      <c r="G300" s="2">
        <v>43.89</v>
      </c>
      <c r="H300" t="s">
        <v>1197</v>
      </c>
      <c r="I300" s="3">
        <f t="shared" si="76"/>
        <v>30154.25</v>
      </c>
      <c r="J300" t="str">
        <f t="shared" si="77"/>
        <v>N/A</v>
      </c>
      <c r="K300" s="3" t="str">
        <f t="shared" si="78"/>
        <v>N/A</v>
      </c>
      <c r="L300" s="3">
        <f t="shared" si="79"/>
        <v>30154.25</v>
      </c>
      <c r="M300" s="3" t="str">
        <f t="shared" si="80"/>
        <v>N/A</v>
      </c>
      <c r="N300" s="3" t="str">
        <f t="shared" si="81"/>
        <v>N/A</v>
      </c>
      <c r="O300" s="3" t="str">
        <f t="shared" si="82"/>
        <v>N/A</v>
      </c>
      <c r="P300" s="3" t="str">
        <f t="shared" si="83"/>
        <v>N/A</v>
      </c>
      <c r="Q300" s="3" t="str">
        <f t="shared" si="84"/>
        <v>N/A</v>
      </c>
      <c r="R300" s="3" t="str">
        <f t="shared" si="85"/>
        <v>N/A</v>
      </c>
      <c r="S300" s="3" t="str">
        <f t="shared" si="86"/>
        <v>N/A</v>
      </c>
      <c r="T300" s="3" t="str">
        <f t="shared" si="87"/>
        <v>N/A</v>
      </c>
      <c r="U300" s="3" t="str">
        <f t="shared" si="88"/>
        <v>N/A</v>
      </c>
      <c r="V300" s="3" t="str">
        <f t="shared" si="89"/>
        <v>N/A</v>
      </c>
      <c r="W300" s="3" t="str">
        <f t="shared" si="90"/>
        <v>N/A</v>
      </c>
      <c r="X300" s="3" t="str">
        <f t="shared" si="91"/>
        <v>N/A</v>
      </c>
      <c r="Y300" s="3" t="str">
        <f t="shared" si="92"/>
        <v>N/A</v>
      </c>
      <c r="Z300" s="3" t="str">
        <f t="shared" si="93"/>
        <v>N/A</v>
      </c>
      <c r="AA300" s="3" t="str">
        <f t="shared" si="94"/>
        <v>N/A</v>
      </c>
    </row>
    <row r="301" spans="1:27" x14ac:dyDescent="0.35">
      <c r="A301" t="s">
        <v>180</v>
      </c>
      <c r="B301" t="s">
        <v>342</v>
      </c>
      <c r="C301" t="s">
        <v>370</v>
      </c>
      <c r="D301" t="s">
        <v>118</v>
      </c>
      <c r="E301" s="1">
        <v>13084</v>
      </c>
      <c r="F301" s="2" t="s">
        <v>1482</v>
      </c>
      <c r="G301" s="2">
        <v>32.33</v>
      </c>
      <c r="H301" t="s">
        <v>1197</v>
      </c>
      <c r="I301" s="3">
        <f t="shared" si="76"/>
        <v>22897</v>
      </c>
      <c r="J301" t="str">
        <f t="shared" si="77"/>
        <v>N/A</v>
      </c>
      <c r="K301" s="3" t="str">
        <f t="shared" si="78"/>
        <v>N/A</v>
      </c>
      <c r="L301" s="3">
        <f t="shared" si="79"/>
        <v>22897</v>
      </c>
      <c r="M301" s="3" t="str">
        <f t="shared" si="80"/>
        <v>N/A</v>
      </c>
      <c r="N301" s="3" t="str">
        <f t="shared" si="81"/>
        <v>N/A</v>
      </c>
      <c r="O301" s="3" t="str">
        <f t="shared" si="82"/>
        <v>N/A</v>
      </c>
      <c r="P301" s="3" t="str">
        <f t="shared" si="83"/>
        <v>N/A</v>
      </c>
      <c r="Q301" s="3" t="str">
        <f t="shared" si="84"/>
        <v>N/A</v>
      </c>
      <c r="R301" s="3" t="str">
        <f t="shared" si="85"/>
        <v>N/A</v>
      </c>
      <c r="S301" s="3" t="str">
        <f t="shared" si="86"/>
        <v>N/A</v>
      </c>
      <c r="T301" s="3" t="str">
        <f t="shared" si="87"/>
        <v>N/A</v>
      </c>
      <c r="U301" s="3" t="str">
        <f t="shared" si="88"/>
        <v>N/A</v>
      </c>
      <c r="V301" s="3" t="str">
        <f t="shared" si="89"/>
        <v>N/A</v>
      </c>
      <c r="W301" s="3" t="str">
        <f t="shared" si="90"/>
        <v>N/A</v>
      </c>
      <c r="X301" s="3" t="str">
        <f t="shared" si="91"/>
        <v>N/A</v>
      </c>
      <c r="Y301" s="3" t="str">
        <f t="shared" si="92"/>
        <v>N/A</v>
      </c>
      <c r="Z301" s="3" t="str">
        <f t="shared" si="93"/>
        <v>N/A</v>
      </c>
      <c r="AA301" s="3" t="str">
        <f t="shared" si="94"/>
        <v>N/A</v>
      </c>
    </row>
    <row r="302" spans="1:27" x14ac:dyDescent="0.35">
      <c r="A302" t="s">
        <v>180</v>
      </c>
      <c r="B302" t="s">
        <v>425</v>
      </c>
      <c r="C302" t="s">
        <v>1030</v>
      </c>
      <c r="D302" t="s">
        <v>118</v>
      </c>
      <c r="E302" s="1">
        <v>19098</v>
      </c>
      <c r="F302" s="2" t="s">
        <v>1483</v>
      </c>
      <c r="G302" s="2">
        <v>49.26</v>
      </c>
      <c r="H302" t="s">
        <v>187</v>
      </c>
      <c r="I302" s="3">
        <f t="shared" si="76"/>
        <v>33421.5</v>
      </c>
      <c r="J302" t="str">
        <f t="shared" si="77"/>
        <v>N/A</v>
      </c>
      <c r="K302" s="3" t="str">
        <f t="shared" si="78"/>
        <v>N/A</v>
      </c>
      <c r="L302" s="3">
        <f t="shared" si="79"/>
        <v>33421.5</v>
      </c>
      <c r="M302" s="3" t="str">
        <f t="shared" si="80"/>
        <v>N/A</v>
      </c>
      <c r="N302" s="3" t="str">
        <f t="shared" si="81"/>
        <v>N/A</v>
      </c>
      <c r="O302" s="3" t="str">
        <f t="shared" si="82"/>
        <v>N/A</v>
      </c>
      <c r="P302" s="3" t="str">
        <f t="shared" si="83"/>
        <v>N/A</v>
      </c>
      <c r="Q302" s="3" t="str">
        <f t="shared" si="84"/>
        <v>N/A</v>
      </c>
      <c r="R302" s="3" t="str">
        <f t="shared" si="85"/>
        <v>N/A</v>
      </c>
      <c r="S302" s="3" t="str">
        <f t="shared" si="86"/>
        <v>N/A</v>
      </c>
      <c r="T302" s="3" t="str">
        <f t="shared" si="87"/>
        <v>N/A</v>
      </c>
      <c r="U302" s="3" t="str">
        <f t="shared" si="88"/>
        <v>N/A</v>
      </c>
      <c r="V302" s="3" t="str">
        <f t="shared" si="89"/>
        <v>N/A</v>
      </c>
      <c r="W302" s="3" t="str">
        <f t="shared" si="90"/>
        <v>N/A</v>
      </c>
      <c r="X302" s="3" t="str">
        <f t="shared" si="91"/>
        <v>N/A</v>
      </c>
      <c r="Y302" s="3" t="str">
        <f t="shared" si="92"/>
        <v>N/A</v>
      </c>
      <c r="Z302" s="3" t="str">
        <f t="shared" si="93"/>
        <v>N/A</v>
      </c>
      <c r="AA302" s="3" t="str">
        <f t="shared" si="94"/>
        <v>N/A</v>
      </c>
    </row>
    <row r="303" spans="1:27" x14ac:dyDescent="0.35">
      <c r="A303" t="s">
        <v>180</v>
      </c>
      <c r="B303" t="s">
        <v>188</v>
      </c>
      <c r="C303" t="s">
        <v>1067</v>
      </c>
      <c r="D303" t="s">
        <v>118</v>
      </c>
      <c r="E303" s="1">
        <v>10919</v>
      </c>
      <c r="F303" s="2" t="s">
        <v>1484</v>
      </c>
      <c r="G303" s="2">
        <v>28.67</v>
      </c>
      <c r="H303" t="s">
        <v>1197</v>
      </c>
      <c r="I303" s="3">
        <f t="shared" si="76"/>
        <v>19108.25</v>
      </c>
      <c r="J303" t="str">
        <f t="shared" si="77"/>
        <v>N/A</v>
      </c>
      <c r="K303" s="3" t="str">
        <f t="shared" si="78"/>
        <v>N/A</v>
      </c>
      <c r="L303" s="3">
        <f t="shared" si="79"/>
        <v>19108.25</v>
      </c>
      <c r="M303" s="3" t="str">
        <f t="shared" si="80"/>
        <v>N/A</v>
      </c>
      <c r="N303" s="3" t="str">
        <f t="shared" si="81"/>
        <v>N/A</v>
      </c>
      <c r="O303" s="3" t="str">
        <f t="shared" si="82"/>
        <v>N/A</v>
      </c>
      <c r="P303" s="3" t="str">
        <f t="shared" si="83"/>
        <v>N/A</v>
      </c>
      <c r="Q303" s="3" t="str">
        <f t="shared" si="84"/>
        <v>N/A</v>
      </c>
      <c r="R303" s="3" t="str">
        <f t="shared" si="85"/>
        <v>N/A</v>
      </c>
      <c r="S303" s="3" t="str">
        <f t="shared" si="86"/>
        <v>N/A</v>
      </c>
      <c r="T303" s="3" t="str">
        <f t="shared" si="87"/>
        <v>N/A</v>
      </c>
      <c r="U303" s="3" t="str">
        <f t="shared" si="88"/>
        <v>N/A</v>
      </c>
      <c r="V303" s="3" t="str">
        <f t="shared" si="89"/>
        <v>N/A</v>
      </c>
      <c r="W303" s="3" t="str">
        <f t="shared" si="90"/>
        <v>N/A</v>
      </c>
      <c r="X303" s="3" t="str">
        <f t="shared" si="91"/>
        <v>N/A</v>
      </c>
      <c r="Y303" s="3" t="str">
        <f t="shared" si="92"/>
        <v>N/A</v>
      </c>
      <c r="Z303" s="3" t="str">
        <f t="shared" si="93"/>
        <v>N/A</v>
      </c>
      <c r="AA303" s="3" t="str">
        <f t="shared" si="94"/>
        <v>N/A</v>
      </c>
    </row>
    <row r="304" spans="1:27" x14ac:dyDescent="0.35">
      <c r="A304" t="s">
        <v>180</v>
      </c>
      <c r="B304" t="s">
        <v>451</v>
      </c>
      <c r="C304" t="s">
        <v>583</v>
      </c>
      <c r="D304" t="s">
        <v>118</v>
      </c>
      <c r="E304" s="1">
        <v>8584</v>
      </c>
      <c r="F304" s="2" t="s">
        <v>1485</v>
      </c>
      <c r="G304" s="2">
        <v>20.37</v>
      </c>
      <c r="H304" t="s">
        <v>1197</v>
      </c>
      <c r="I304" s="3">
        <f t="shared" si="76"/>
        <v>15022</v>
      </c>
      <c r="J304" t="str">
        <f t="shared" si="77"/>
        <v>N/A</v>
      </c>
      <c r="K304" s="3" t="str">
        <f t="shared" si="78"/>
        <v>N/A</v>
      </c>
      <c r="L304" s="3">
        <f t="shared" si="79"/>
        <v>15022</v>
      </c>
      <c r="M304" s="3" t="str">
        <f t="shared" si="80"/>
        <v>N/A</v>
      </c>
      <c r="N304" s="3" t="str">
        <f t="shared" si="81"/>
        <v>N/A</v>
      </c>
      <c r="O304" s="3" t="str">
        <f t="shared" si="82"/>
        <v>N/A</v>
      </c>
      <c r="P304" s="3" t="str">
        <f t="shared" si="83"/>
        <v>N/A</v>
      </c>
      <c r="Q304" s="3" t="str">
        <f t="shared" si="84"/>
        <v>N/A</v>
      </c>
      <c r="R304" s="3" t="str">
        <f t="shared" si="85"/>
        <v>N/A</v>
      </c>
      <c r="S304" s="3" t="str">
        <f t="shared" si="86"/>
        <v>N/A</v>
      </c>
      <c r="T304" s="3" t="str">
        <f t="shared" si="87"/>
        <v>N/A</v>
      </c>
      <c r="U304" s="3" t="str">
        <f t="shared" si="88"/>
        <v>N/A</v>
      </c>
      <c r="V304" s="3" t="str">
        <f t="shared" si="89"/>
        <v>N/A</v>
      </c>
      <c r="W304" s="3" t="str">
        <f t="shared" si="90"/>
        <v>N/A</v>
      </c>
      <c r="X304" s="3" t="str">
        <f t="shared" si="91"/>
        <v>N/A</v>
      </c>
      <c r="Y304" s="3" t="str">
        <f t="shared" si="92"/>
        <v>N/A</v>
      </c>
      <c r="Z304" s="3" t="str">
        <f t="shared" si="93"/>
        <v>N/A</v>
      </c>
      <c r="AA304" s="3" t="str">
        <f t="shared" si="94"/>
        <v>N/A</v>
      </c>
    </row>
    <row r="305" spans="1:27" x14ac:dyDescent="0.35">
      <c r="A305" t="s">
        <v>180</v>
      </c>
      <c r="B305" t="s">
        <v>232</v>
      </c>
      <c r="C305" t="s">
        <v>447</v>
      </c>
      <c r="D305" t="s">
        <v>118</v>
      </c>
      <c r="E305" s="1">
        <v>9559</v>
      </c>
      <c r="F305" s="2" t="s">
        <v>1486</v>
      </c>
      <c r="G305" s="2">
        <v>24.12</v>
      </c>
      <c r="H305" t="s">
        <v>1197</v>
      </c>
      <c r="I305" s="3">
        <f t="shared" si="76"/>
        <v>16728.25</v>
      </c>
      <c r="J305" t="str">
        <f t="shared" si="77"/>
        <v>N/A</v>
      </c>
      <c r="K305" s="3" t="str">
        <f t="shared" si="78"/>
        <v>N/A</v>
      </c>
      <c r="L305" s="3">
        <f t="shared" si="79"/>
        <v>16728.25</v>
      </c>
      <c r="M305" s="3" t="str">
        <f t="shared" si="80"/>
        <v>N/A</v>
      </c>
      <c r="N305" s="3" t="str">
        <f t="shared" si="81"/>
        <v>N/A</v>
      </c>
      <c r="O305" s="3" t="str">
        <f t="shared" si="82"/>
        <v>N/A</v>
      </c>
      <c r="P305" s="3" t="str">
        <f t="shared" si="83"/>
        <v>N/A</v>
      </c>
      <c r="Q305" s="3" t="str">
        <f t="shared" si="84"/>
        <v>N/A</v>
      </c>
      <c r="R305" s="3" t="str">
        <f t="shared" si="85"/>
        <v>N/A</v>
      </c>
      <c r="S305" s="3" t="str">
        <f t="shared" si="86"/>
        <v>N/A</v>
      </c>
      <c r="T305" s="3" t="str">
        <f t="shared" si="87"/>
        <v>N/A</v>
      </c>
      <c r="U305" s="3" t="str">
        <f t="shared" si="88"/>
        <v>N/A</v>
      </c>
      <c r="V305" s="3" t="str">
        <f t="shared" si="89"/>
        <v>N/A</v>
      </c>
      <c r="W305" s="3" t="str">
        <f t="shared" si="90"/>
        <v>N/A</v>
      </c>
      <c r="X305" s="3" t="str">
        <f t="shared" si="91"/>
        <v>N/A</v>
      </c>
      <c r="Y305" s="3" t="str">
        <f t="shared" si="92"/>
        <v>N/A</v>
      </c>
      <c r="Z305" s="3" t="str">
        <f t="shared" si="93"/>
        <v>N/A</v>
      </c>
      <c r="AA305" s="3" t="str">
        <f t="shared" si="94"/>
        <v>N/A</v>
      </c>
    </row>
    <row r="306" spans="1:27" x14ac:dyDescent="0.35">
      <c r="A306" t="s">
        <v>180</v>
      </c>
      <c r="B306" t="s">
        <v>237</v>
      </c>
      <c r="C306" t="s">
        <v>810</v>
      </c>
      <c r="D306" t="s">
        <v>118</v>
      </c>
      <c r="E306" s="1">
        <v>12836</v>
      </c>
      <c r="F306" s="2" t="s">
        <v>1487</v>
      </c>
      <c r="G306" s="2">
        <v>31.98</v>
      </c>
      <c r="H306" t="s">
        <v>1197</v>
      </c>
      <c r="I306" s="3">
        <f t="shared" si="76"/>
        <v>22463</v>
      </c>
      <c r="J306" t="str">
        <f t="shared" si="77"/>
        <v>N/A</v>
      </c>
      <c r="K306" s="3" t="str">
        <f t="shared" si="78"/>
        <v>N/A</v>
      </c>
      <c r="L306" s="3">
        <f t="shared" si="79"/>
        <v>22463</v>
      </c>
      <c r="M306" s="3" t="str">
        <f t="shared" si="80"/>
        <v>N/A</v>
      </c>
      <c r="N306" s="3" t="str">
        <f t="shared" si="81"/>
        <v>N/A</v>
      </c>
      <c r="O306" s="3" t="str">
        <f t="shared" si="82"/>
        <v>N/A</v>
      </c>
      <c r="P306" s="3" t="str">
        <f t="shared" si="83"/>
        <v>N/A</v>
      </c>
      <c r="Q306" s="3" t="str">
        <f t="shared" si="84"/>
        <v>N/A</v>
      </c>
      <c r="R306" s="3" t="str">
        <f t="shared" si="85"/>
        <v>N/A</v>
      </c>
      <c r="S306" s="3" t="str">
        <f t="shared" si="86"/>
        <v>N/A</v>
      </c>
      <c r="T306" s="3" t="str">
        <f t="shared" si="87"/>
        <v>N/A</v>
      </c>
      <c r="U306" s="3" t="str">
        <f t="shared" si="88"/>
        <v>N/A</v>
      </c>
      <c r="V306" s="3" t="str">
        <f t="shared" si="89"/>
        <v>N/A</v>
      </c>
      <c r="W306" s="3" t="str">
        <f t="shared" si="90"/>
        <v>N/A</v>
      </c>
      <c r="X306" s="3" t="str">
        <f t="shared" si="91"/>
        <v>N/A</v>
      </c>
      <c r="Y306" s="3" t="str">
        <f t="shared" si="92"/>
        <v>N/A</v>
      </c>
      <c r="Z306" s="3" t="str">
        <f t="shared" si="93"/>
        <v>N/A</v>
      </c>
      <c r="AA306" s="3" t="str">
        <f t="shared" si="94"/>
        <v>N/A</v>
      </c>
    </row>
    <row r="307" spans="1:27" x14ac:dyDescent="0.35">
      <c r="A307" t="s">
        <v>180</v>
      </c>
      <c r="B307" t="s">
        <v>488</v>
      </c>
      <c r="C307" t="s">
        <v>857</v>
      </c>
      <c r="D307" t="s">
        <v>118</v>
      </c>
      <c r="E307" s="1">
        <v>19003</v>
      </c>
      <c r="F307" s="2" t="s">
        <v>1488</v>
      </c>
      <c r="G307" s="2">
        <v>51.25</v>
      </c>
      <c r="H307" t="s">
        <v>187</v>
      </c>
      <c r="I307" s="3">
        <f t="shared" si="76"/>
        <v>33255.25</v>
      </c>
      <c r="J307" t="str">
        <f t="shared" si="77"/>
        <v>N/A</v>
      </c>
      <c r="K307" s="3" t="str">
        <f t="shared" si="78"/>
        <v>N/A</v>
      </c>
      <c r="L307" s="3">
        <f t="shared" si="79"/>
        <v>33255.25</v>
      </c>
      <c r="M307" s="3" t="str">
        <f t="shared" si="80"/>
        <v>N/A</v>
      </c>
      <c r="N307" s="3" t="str">
        <f t="shared" si="81"/>
        <v>N/A</v>
      </c>
      <c r="O307" s="3" t="str">
        <f t="shared" si="82"/>
        <v>N/A</v>
      </c>
      <c r="P307" s="3" t="str">
        <f t="shared" si="83"/>
        <v>N/A</v>
      </c>
      <c r="Q307" s="3" t="str">
        <f t="shared" si="84"/>
        <v>N/A</v>
      </c>
      <c r="R307" s="3" t="str">
        <f t="shared" si="85"/>
        <v>N/A</v>
      </c>
      <c r="S307" s="3" t="str">
        <f t="shared" si="86"/>
        <v>N/A</v>
      </c>
      <c r="T307" s="3" t="str">
        <f t="shared" si="87"/>
        <v>N/A</v>
      </c>
      <c r="U307" s="3" t="str">
        <f t="shared" si="88"/>
        <v>N/A</v>
      </c>
      <c r="V307" s="3" t="str">
        <f t="shared" si="89"/>
        <v>N/A</v>
      </c>
      <c r="W307" s="3" t="str">
        <f t="shared" si="90"/>
        <v>N/A</v>
      </c>
      <c r="X307" s="3" t="str">
        <f t="shared" si="91"/>
        <v>N/A</v>
      </c>
      <c r="Y307" s="3" t="str">
        <f t="shared" si="92"/>
        <v>N/A</v>
      </c>
      <c r="Z307" s="3" t="str">
        <f t="shared" si="93"/>
        <v>N/A</v>
      </c>
      <c r="AA307" s="3" t="str">
        <f t="shared" si="94"/>
        <v>N/A</v>
      </c>
    </row>
    <row r="308" spans="1:27" x14ac:dyDescent="0.35">
      <c r="A308" t="s">
        <v>180</v>
      </c>
      <c r="B308" t="s">
        <v>375</v>
      </c>
      <c r="C308" t="s">
        <v>984</v>
      </c>
      <c r="D308" t="s">
        <v>118</v>
      </c>
      <c r="E308" s="1">
        <v>6920</v>
      </c>
      <c r="F308" s="2" t="s">
        <v>1489</v>
      </c>
      <c r="G308" s="2">
        <v>17.059999999999999</v>
      </c>
      <c r="H308" t="s">
        <v>1197</v>
      </c>
      <c r="I308" s="3">
        <f t="shared" si="76"/>
        <v>12110</v>
      </c>
      <c r="J308" t="str">
        <f t="shared" si="77"/>
        <v>N/A</v>
      </c>
      <c r="K308" s="3" t="str">
        <f t="shared" si="78"/>
        <v>N/A</v>
      </c>
      <c r="L308" s="3">
        <f t="shared" si="79"/>
        <v>12110</v>
      </c>
      <c r="M308" s="3" t="str">
        <f t="shared" si="80"/>
        <v>N/A</v>
      </c>
      <c r="N308" s="3" t="str">
        <f t="shared" si="81"/>
        <v>N/A</v>
      </c>
      <c r="O308" s="3" t="str">
        <f t="shared" si="82"/>
        <v>N/A</v>
      </c>
      <c r="P308" s="3" t="str">
        <f t="shared" si="83"/>
        <v>N/A</v>
      </c>
      <c r="Q308" s="3" t="str">
        <f t="shared" si="84"/>
        <v>N/A</v>
      </c>
      <c r="R308" s="3" t="str">
        <f t="shared" si="85"/>
        <v>N/A</v>
      </c>
      <c r="S308" s="3" t="str">
        <f t="shared" si="86"/>
        <v>N/A</v>
      </c>
      <c r="T308" s="3" t="str">
        <f t="shared" si="87"/>
        <v>N/A</v>
      </c>
      <c r="U308" s="3" t="str">
        <f t="shared" si="88"/>
        <v>N/A</v>
      </c>
      <c r="V308" s="3" t="str">
        <f t="shared" si="89"/>
        <v>N/A</v>
      </c>
      <c r="W308" s="3" t="str">
        <f t="shared" si="90"/>
        <v>N/A</v>
      </c>
      <c r="X308" s="3" t="str">
        <f t="shared" si="91"/>
        <v>N/A</v>
      </c>
      <c r="Y308" s="3" t="str">
        <f t="shared" si="92"/>
        <v>N/A</v>
      </c>
      <c r="Z308" s="3" t="str">
        <f t="shared" si="93"/>
        <v>N/A</v>
      </c>
      <c r="AA308" s="3" t="str">
        <f t="shared" si="94"/>
        <v>N/A</v>
      </c>
    </row>
    <row r="309" spans="1:27" x14ac:dyDescent="0.35">
      <c r="A309" t="s">
        <v>180</v>
      </c>
      <c r="B309" t="s">
        <v>274</v>
      </c>
      <c r="C309" t="s">
        <v>485</v>
      </c>
      <c r="D309" t="s">
        <v>118</v>
      </c>
      <c r="E309" s="1">
        <v>7844</v>
      </c>
      <c r="F309" s="2" t="s">
        <v>1490</v>
      </c>
      <c r="G309" s="2">
        <v>18.649999999999999</v>
      </c>
      <c r="H309" t="s">
        <v>1197</v>
      </c>
      <c r="I309" s="3">
        <f t="shared" si="76"/>
        <v>13727</v>
      </c>
      <c r="J309" t="str">
        <f t="shared" si="77"/>
        <v>N/A</v>
      </c>
      <c r="K309" s="3" t="str">
        <f t="shared" si="78"/>
        <v>N/A</v>
      </c>
      <c r="L309" s="3">
        <f t="shared" si="79"/>
        <v>13727</v>
      </c>
      <c r="M309" s="3" t="str">
        <f t="shared" si="80"/>
        <v>N/A</v>
      </c>
      <c r="N309" s="3" t="str">
        <f t="shared" si="81"/>
        <v>N/A</v>
      </c>
      <c r="O309" s="3" t="str">
        <f t="shared" si="82"/>
        <v>N/A</v>
      </c>
      <c r="P309" s="3" t="str">
        <f t="shared" si="83"/>
        <v>N/A</v>
      </c>
      <c r="Q309" s="3" t="str">
        <f t="shared" si="84"/>
        <v>N/A</v>
      </c>
      <c r="R309" s="3" t="str">
        <f t="shared" si="85"/>
        <v>N/A</v>
      </c>
      <c r="S309" s="3" t="str">
        <f t="shared" si="86"/>
        <v>N/A</v>
      </c>
      <c r="T309" s="3" t="str">
        <f t="shared" si="87"/>
        <v>N/A</v>
      </c>
      <c r="U309" s="3" t="str">
        <f t="shared" si="88"/>
        <v>N/A</v>
      </c>
      <c r="V309" s="3" t="str">
        <f t="shared" si="89"/>
        <v>N/A</v>
      </c>
      <c r="W309" s="3" t="str">
        <f t="shared" si="90"/>
        <v>N/A</v>
      </c>
      <c r="X309" s="3" t="str">
        <f t="shared" si="91"/>
        <v>N/A</v>
      </c>
      <c r="Y309" s="3" t="str">
        <f t="shared" si="92"/>
        <v>N/A</v>
      </c>
      <c r="Z309" s="3" t="str">
        <f t="shared" si="93"/>
        <v>N/A</v>
      </c>
      <c r="AA309" s="3" t="str">
        <f t="shared" si="94"/>
        <v>N/A</v>
      </c>
    </row>
    <row r="310" spans="1:27" x14ac:dyDescent="0.35">
      <c r="A310" t="s">
        <v>180</v>
      </c>
      <c r="B310" t="s">
        <v>421</v>
      </c>
      <c r="C310" t="s">
        <v>1017</v>
      </c>
      <c r="D310" t="s">
        <v>118</v>
      </c>
      <c r="E310" s="1">
        <v>8421</v>
      </c>
      <c r="F310" s="2" t="s">
        <v>1491</v>
      </c>
      <c r="G310" s="2">
        <v>21.36</v>
      </c>
      <c r="H310" t="s">
        <v>1197</v>
      </c>
      <c r="I310" s="3">
        <f t="shared" si="76"/>
        <v>14736.75</v>
      </c>
      <c r="J310" t="str">
        <f t="shared" si="77"/>
        <v>N/A</v>
      </c>
      <c r="K310" s="3" t="str">
        <f t="shared" si="78"/>
        <v>N/A</v>
      </c>
      <c r="L310" s="3">
        <f t="shared" si="79"/>
        <v>14736.75</v>
      </c>
      <c r="M310" s="3" t="str">
        <f t="shared" si="80"/>
        <v>N/A</v>
      </c>
      <c r="N310" s="3" t="str">
        <f t="shared" si="81"/>
        <v>N/A</v>
      </c>
      <c r="O310" s="3" t="str">
        <f t="shared" si="82"/>
        <v>N/A</v>
      </c>
      <c r="P310" s="3" t="str">
        <f t="shared" si="83"/>
        <v>N/A</v>
      </c>
      <c r="Q310" s="3" t="str">
        <f t="shared" si="84"/>
        <v>N/A</v>
      </c>
      <c r="R310" s="3" t="str">
        <f t="shared" si="85"/>
        <v>N/A</v>
      </c>
      <c r="S310" s="3" t="str">
        <f t="shared" si="86"/>
        <v>N/A</v>
      </c>
      <c r="T310" s="3" t="str">
        <f t="shared" si="87"/>
        <v>N/A</v>
      </c>
      <c r="U310" s="3" t="str">
        <f t="shared" si="88"/>
        <v>N/A</v>
      </c>
      <c r="V310" s="3" t="str">
        <f t="shared" si="89"/>
        <v>N/A</v>
      </c>
      <c r="W310" s="3" t="str">
        <f t="shared" si="90"/>
        <v>N/A</v>
      </c>
      <c r="X310" s="3" t="str">
        <f t="shared" si="91"/>
        <v>N/A</v>
      </c>
      <c r="Y310" s="3" t="str">
        <f t="shared" si="92"/>
        <v>N/A</v>
      </c>
      <c r="Z310" s="3" t="str">
        <f t="shared" si="93"/>
        <v>N/A</v>
      </c>
      <c r="AA310" s="3" t="str">
        <f t="shared" si="94"/>
        <v>N/A</v>
      </c>
    </row>
    <row r="311" spans="1:27" x14ac:dyDescent="0.35">
      <c r="A311" t="s">
        <v>180</v>
      </c>
      <c r="B311" t="s">
        <v>405</v>
      </c>
      <c r="C311" t="s">
        <v>989</v>
      </c>
      <c r="D311" t="s">
        <v>118</v>
      </c>
      <c r="E311" s="1">
        <v>13823</v>
      </c>
      <c r="F311" s="2" t="s">
        <v>1492</v>
      </c>
      <c r="G311" s="2">
        <v>36.39</v>
      </c>
      <c r="H311" t="s">
        <v>1197</v>
      </c>
      <c r="I311" s="3">
        <f t="shared" si="76"/>
        <v>24190.25</v>
      </c>
      <c r="J311" t="str">
        <f t="shared" si="77"/>
        <v>N/A</v>
      </c>
      <c r="K311" s="3" t="str">
        <f t="shared" si="78"/>
        <v>N/A</v>
      </c>
      <c r="L311" s="3">
        <f t="shared" si="79"/>
        <v>24190.25</v>
      </c>
      <c r="M311" s="3" t="str">
        <f t="shared" si="80"/>
        <v>N/A</v>
      </c>
      <c r="N311" s="3" t="str">
        <f t="shared" si="81"/>
        <v>N/A</v>
      </c>
      <c r="O311" s="3" t="str">
        <f t="shared" si="82"/>
        <v>N/A</v>
      </c>
      <c r="P311" s="3" t="str">
        <f t="shared" si="83"/>
        <v>N/A</v>
      </c>
      <c r="Q311" s="3" t="str">
        <f t="shared" si="84"/>
        <v>N/A</v>
      </c>
      <c r="R311" s="3" t="str">
        <f t="shared" si="85"/>
        <v>N/A</v>
      </c>
      <c r="S311" s="3" t="str">
        <f t="shared" si="86"/>
        <v>N/A</v>
      </c>
      <c r="T311" s="3" t="str">
        <f t="shared" si="87"/>
        <v>N/A</v>
      </c>
      <c r="U311" s="3" t="str">
        <f t="shared" si="88"/>
        <v>N/A</v>
      </c>
      <c r="V311" s="3" t="str">
        <f t="shared" si="89"/>
        <v>N/A</v>
      </c>
      <c r="W311" s="3" t="str">
        <f t="shared" si="90"/>
        <v>N/A</v>
      </c>
      <c r="X311" s="3" t="str">
        <f t="shared" si="91"/>
        <v>N/A</v>
      </c>
      <c r="Y311" s="3" t="str">
        <f t="shared" si="92"/>
        <v>N/A</v>
      </c>
      <c r="Z311" s="3" t="str">
        <f t="shared" si="93"/>
        <v>N/A</v>
      </c>
      <c r="AA311" s="3" t="str">
        <f t="shared" si="94"/>
        <v>N/A</v>
      </c>
    </row>
    <row r="312" spans="1:27" x14ac:dyDescent="0.35">
      <c r="A312" t="s">
        <v>180</v>
      </c>
      <c r="B312" t="s">
        <v>416</v>
      </c>
      <c r="C312" t="s">
        <v>541</v>
      </c>
      <c r="D312" t="s">
        <v>118</v>
      </c>
      <c r="E312" s="1">
        <v>12535</v>
      </c>
      <c r="F312" s="2" t="s">
        <v>1493</v>
      </c>
      <c r="G312" s="2">
        <v>31.45</v>
      </c>
      <c r="H312" t="s">
        <v>1197</v>
      </c>
      <c r="I312" s="3">
        <f t="shared" si="76"/>
        <v>21936.25</v>
      </c>
      <c r="J312" t="str">
        <f t="shared" si="77"/>
        <v>N/A</v>
      </c>
      <c r="K312" s="3" t="str">
        <f t="shared" si="78"/>
        <v>N/A</v>
      </c>
      <c r="L312" s="3">
        <f t="shared" si="79"/>
        <v>21936.25</v>
      </c>
      <c r="M312" s="3" t="str">
        <f t="shared" si="80"/>
        <v>N/A</v>
      </c>
      <c r="N312" s="3" t="str">
        <f t="shared" si="81"/>
        <v>N/A</v>
      </c>
      <c r="O312" s="3" t="str">
        <f t="shared" si="82"/>
        <v>N/A</v>
      </c>
      <c r="P312" s="3" t="str">
        <f t="shared" si="83"/>
        <v>N/A</v>
      </c>
      <c r="Q312" s="3" t="str">
        <f t="shared" si="84"/>
        <v>N/A</v>
      </c>
      <c r="R312" s="3" t="str">
        <f t="shared" si="85"/>
        <v>N/A</v>
      </c>
      <c r="S312" s="3" t="str">
        <f t="shared" si="86"/>
        <v>N/A</v>
      </c>
      <c r="T312" s="3" t="str">
        <f t="shared" si="87"/>
        <v>N/A</v>
      </c>
      <c r="U312" s="3" t="str">
        <f t="shared" si="88"/>
        <v>N/A</v>
      </c>
      <c r="V312" s="3" t="str">
        <f t="shared" si="89"/>
        <v>N/A</v>
      </c>
      <c r="W312" s="3" t="str">
        <f t="shared" si="90"/>
        <v>N/A</v>
      </c>
      <c r="X312" s="3" t="str">
        <f t="shared" si="91"/>
        <v>N/A</v>
      </c>
      <c r="Y312" s="3" t="str">
        <f t="shared" si="92"/>
        <v>N/A</v>
      </c>
      <c r="Z312" s="3" t="str">
        <f t="shared" si="93"/>
        <v>N/A</v>
      </c>
      <c r="AA312" s="3" t="str">
        <f t="shared" si="94"/>
        <v>N/A</v>
      </c>
    </row>
    <row r="313" spans="1:27" x14ac:dyDescent="0.35">
      <c r="A313" t="s">
        <v>180</v>
      </c>
      <c r="B313" t="s">
        <v>632</v>
      </c>
      <c r="C313" t="s">
        <v>822</v>
      </c>
      <c r="D313" t="s">
        <v>118</v>
      </c>
      <c r="E313" s="1">
        <v>20963</v>
      </c>
      <c r="F313" s="2" t="s">
        <v>1494</v>
      </c>
      <c r="G313" s="2">
        <v>50.59</v>
      </c>
      <c r="H313" t="s">
        <v>187</v>
      </c>
      <c r="I313" s="3">
        <f t="shared" si="76"/>
        <v>36685.25</v>
      </c>
      <c r="J313" t="str">
        <f t="shared" si="77"/>
        <v>N/A</v>
      </c>
      <c r="K313" s="3" t="str">
        <f t="shared" si="78"/>
        <v>N/A</v>
      </c>
      <c r="L313" s="3">
        <f t="shared" si="79"/>
        <v>36685.25</v>
      </c>
      <c r="M313" s="3" t="str">
        <f t="shared" si="80"/>
        <v>N/A</v>
      </c>
      <c r="N313" s="3" t="str">
        <f t="shared" si="81"/>
        <v>N/A</v>
      </c>
      <c r="O313" s="3" t="str">
        <f t="shared" si="82"/>
        <v>N/A</v>
      </c>
      <c r="P313" s="3" t="str">
        <f t="shared" si="83"/>
        <v>N/A</v>
      </c>
      <c r="Q313" s="3" t="str">
        <f t="shared" si="84"/>
        <v>N/A</v>
      </c>
      <c r="R313" s="3" t="str">
        <f t="shared" si="85"/>
        <v>N/A</v>
      </c>
      <c r="S313" s="3" t="str">
        <f t="shared" si="86"/>
        <v>N/A</v>
      </c>
      <c r="T313" s="3" t="str">
        <f t="shared" si="87"/>
        <v>N/A</v>
      </c>
      <c r="U313" s="3" t="str">
        <f t="shared" si="88"/>
        <v>N/A</v>
      </c>
      <c r="V313" s="3" t="str">
        <f t="shared" si="89"/>
        <v>N/A</v>
      </c>
      <c r="W313" s="3" t="str">
        <f t="shared" si="90"/>
        <v>N/A</v>
      </c>
      <c r="X313" s="3" t="str">
        <f t="shared" si="91"/>
        <v>N/A</v>
      </c>
      <c r="Y313" s="3" t="str">
        <f t="shared" si="92"/>
        <v>N/A</v>
      </c>
      <c r="Z313" s="3" t="str">
        <f t="shared" si="93"/>
        <v>N/A</v>
      </c>
      <c r="AA313" s="3" t="str">
        <f t="shared" si="94"/>
        <v>N/A</v>
      </c>
    </row>
    <row r="314" spans="1:27" x14ac:dyDescent="0.35">
      <c r="A314" t="s">
        <v>180</v>
      </c>
      <c r="B314" t="s">
        <v>299</v>
      </c>
      <c r="C314" t="s">
        <v>586</v>
      </c>
      <c r="D314" t="s">
        <v>118</v>
      </c>
      <c r="E314" s="1">
        <v>4955</v>
      </c>
      <c r="F314" s="2" t="s">
        <v>1495</v>
      </c>
      <c r="G314" s="2">
        <v>12.34</v>
      </c>
      <c r="H314" t="s">
        <v>1197</v>
      </c>
      <c r="I314" s="3">
        <f t="shared" si="76"/>
        <v>8671.25</v>
      </c>
      <c r="J314" t="str">
        <f t="shared" si="77"/>
        <v>N/A</v>
      </c>
      <c r="K314" s="3" t="str">
        <f t="shared" si="78"/>
        <v>N/A</v>
      </c>
      <c r="L314" s="3">
        <f t="shared" si="79"/>
        <v>8671.25</v>
      </c>
      <c r="M314" s="3" t="str">
        <f t="shared" si="80"/>
        <v>N/A</v>
      </c>
      <c r="N314" s="3" t="str">
        <f t="shared" si="81"/>
        <v>N/A</v>
      </c>
      <c r="O314" s="3" t="str">
        <f t="shared" si="82"/>
        <v>N/A</v>
      </c>
      <c r="P314" s="3" t="str">
        <f t="shared" si="83"/>
        <v>N/A</v>
      </c>
      <c r="Q314" s="3" t="str">
        <f t="shared" si="84"/>
        <v>N/A</v>
      </c>
      <c r="R314" s="3" t="str">
        <f t="shared" si="85"/>
        <v>N/A</v>
      </c>
      <c r="S314" s="3" t="str">
        <f t="shared" si="86"/>
        <v>N/A</v>
      </c>
      <c r="T314" s="3" t="str">
        <f t="shared" si="87"/>
        <v>N/A</v>
      </c>
      <c r="U314" s="3" t="str">
        <f t="shared" si="88"/>
        <v>N/A</v>
      </c>
      <c r="V314" s="3" t="str">
        <f t="shared" si="89"/>
        <v>N/A</v>
      </c>
      <c r="W314" s="3" t="str">
        <f t="shared" si="90"/>
        <v>N/A</v>
      </c>
      <c r="X314" s="3" t="str">
        <f t="shared" si="91"/>
        <v>N/A</v>
      </c>
      <c r="Y314" s="3" t="str">
        <f t="shared" si="92"/>
        <v>N/A</v>
      </c>
      <c r="Z314" s="3" t="str">
        <f t="shared" si="93"/>
        <v>N/A</v>
      </c>
      <c r="AA314" s="3" t="str">
        <f t="shared" si="94"/>
        <v>N/A</v>
      </c>
    </row>
    <row r="315" spans="1:27" x14ac:dyDescent="0.35">
      <c r="A315" t="s">
        <v>180</v>
      </c>
      <c r="B315" t="s">
        <v>519</v>
      </c>
      <c r="C315" t="s">
        <v>540</v>
      </c>
      <c r="D315" t="s">
        <v>118</v>
      </c>
      <c r="E315" s="1">
        <v>15495</v>
      </c>
      <c r="F315" s="2" t="s">
        <v>1496</v>
      </c>
      <c r="G315" s="2">
        <v>46.03</v>
      </c>
      <c r="H315" t="s">
        <v>1197</v>
      </c>
      <c r="I315" s="3">
        <f t="shared" si="76"/>
        <v>27116.25</v>
      </c>
      <c r="J315" t="str">
        <f t="shared" si="77"/>
        <v>N/A</v>
      </c>
      <c r="K315" s="3" t="str">
        <f t="shared" si="78"/>
        <v>N/A</v>
      </c>
      <c r="L315" s="3">
        <f t="shared" si="79"/>
        <v>27116.25</v>
      </c>
      <c r="M315" s="3" t="str">
        <f t="shared" si="80"/>
        <v>N/A</v>
      </c>
      <c r="N315" s="3" t="str">
        <f t="shared" si="81"/>
        <v>N/A</v>
      </c>
      <c r="O315" s="3" t="str">
        <f t="shared" si="82"/>
        <v>N/A</v>
      </c>
      <c r="P315" s="3" t="str">
        <f t="shared" si="83"/>
        <v>N/A</v>
      </c>
      <c r="Q315" s="3" t="str">
        <f t="shared" si="84"/>
        <v>N/A</v>
      </c>
      <c r="R315" s="3" t="str">
        <f t="shared" si="85"/>
        <v>N/A</v>
      </c>
      <c r="S315" s="3" t="str">
        <f t="shared" si="86"/>
        <v>N/A</v>
      </c>
      <c r="T315" s="3" t="str">
        <f t="shared" si="87"/>
        <v>N/A</v>
      </c>
      <c r="U315" s="3" t="str">
        <f t="shared" si="88"/>
        <v>N/A</v>
      </c>
      <c r="V315" s="3" t="str">
        <f t="shared" si="89"/>
        <v>N/A</v>
      </c>
      <c r="W315" s="3" t="str">
        <f t="shared" si="90"/>
        <v>N/A</v>
      </c>
      <c r="X315" s="3" t="str">
        <f t="shared" si="91"/>
        <v>N/A</v>
      </c>
      <c r="Y315" s="3" t="str">
        <f t="shared" si="92"/>
        <v>N/A</v>
      </c>
      <c r="Z315" s="3" t="str">
        <f t="shared" si="93"/>
        <v>N/A</v>
      </c>
      <c r="AA315" s="3" t="str">
        <f t="shared" si="94"/>
        <v>N/A</v>
      </c>
    </row>
    <row r="316" spans="1:27" x14ac:dyDescent="0.35">
      <c r="A316" t="s">
        <v>180</v>
      </c>
      <c r="B316" t="s">
        <v>206</v>
      </c>
      <c r="C316" t="s">
        <v>427</v>
      </c>
      <c r="D316" t="s">
        <v>118</v>
      </c>
      <c r="E316" s="1">
        <v>11390</v>
      </c>
      <c r="F316" s="2" t="s">
        <v>1399</v>
      </c>
      <c r="G316" s="2">
        <v>32.89</v>
      </c>
      <c r="H316" t="s">
        <v>1197</v>
      </c>
      <c r="I316" s="3">
        <f t="shared" si="76"/>
        <v>19932.5</v>
      </c>
      <c r="J316" t="str">
        <f t="shared" si="77"/>
        <v>N/A</v>
      </c>
      <c r="K316" s="3" t="str">
        <f t="shared" si="78"/>
        <v>N/A</v>
      </c>
      <c r="L316" s="3">
        <f t="shared" si="79"/>
        <v>19932.5</v>
      </c>
      <c r="M316" s="3" t="str">
        <f t="shared" si="80"/>
        <v>N/A</v>
      </c>
      <c r="N316" s="3" t="str">
        <f t="shared" si="81"/>
        <v>N/A</v>
      </c>
      <c r="O316" s="3" t="str">
        <f t="shared" si="82"/>
        <v>N/A</v>
      </c>
      <c r="P316" s="3" t="str">
        <f t="shared" si="83"/>
        <v>N/A</v>
      </c>
      <c r="Q316" s="3" t="str">
        <f t="shared" si="84"/>
        <v>N/A</v>
      </c>
      <c r="R316" s="3" t="str">
        <f t="shared" si="85"/>
        <v>N/A</v>
      </c>
      <c r="S316" s="3" t="str">
        <f t="shared" si="86"/>
        <v>N/A</v>
      </c>
      <c r="T316" s="3" t="str">
        <f t="shared" si="87"/>
        <v>N/A</v>
      </c>
      <c r="U316" s="3" t="str">
        <f t="shared" si="88"/>
        <v>N/A</v>
      </c>
      <c r="V316" s="3" t="str">
        <f t="shared" si="89"/>
        <v>N/A</v>
      </c>
      <c r="W316" s="3" t="str">
        <f t="shared" si="90"/>
        <v>N/A</v>
      </c>
      <c r="X316" s="3" t="str">
        <f t="shared" si="91"/>
        <v>N/A</v>
      </c>
      <c r="Y316" s="3" t="str">
        <f t="shared" si="92"/>
        <v>N/A</v>
      </c>
      <c r="Z316" s="3" t="str">
        <f t="shared" si="93"/>
        <v>N/A</v>
      </c>
      <c r="AA316" s="3" t="str">
        <f t="shared" si="94"/>
        <v>N/A</v>
      </c>
    </row>
    <row r="317" spans="1:27" x14ac:dyDescent="0.35">
      <c r="A317" t="s">
        <v>180</v>
      </c>
      <c r="B317" t="s">
        <v>292</v>
      </c>
      <c r="C317" t="s">
        <v>293</v>
      </c>
      <c r="D317" t="s">
        <v>118</v>
      </c>
      <c r="E317" s="1">
        <v>23207</v>
      </c>
      <c r="F317" s="2" t="s">
        <v>1497</v>
      </c>
      <c r="G317" s="2">
        <v>51.72</v>
      </c>
      <c r="H317" t="s">
        <v>187</v>
      </c>
      <c r="I317" s="3">
        <f t="shared" si="76"/>
        <v>40612.25</v>
      </c>
      <c r="J317" t="str">
        <f t="shared" si="77"/>
        <v>N/A</v>
      </c>
      <c r="K317" s="3" t="str">
        <f t="shared" si="78"/>
        <v>N/A</v>
      </c>
      <c r="L317" s="3">
        <f t="shared" si="79"/>
        <v>40612.25</v>
      </c>
      <c r="M317" s="3" t="str">
        <f t="shared" si="80"/>
        <v>N/A</v>
      </c>
      <c r="N317" s="3" t="str">
        <f t="shared" si="81"/>
        <v>N/A</v>
      </c>
      <c r="O317" s="3" t="str">
        <f t="shared" si="82"/>
        <v>N/A</v>
      </c>
      <c r="P317" s="3" t="str">
        <f t="shared" si="83"/>
        <v>N/A</v>
      </c>
      <c r="Q317" s="3" t="str">
        <f t="shared" si="84"/>
        <v>N/A</v>
      </c>
      <c r="R317" s="3" t="str">
        <f t="shared" si="85"/>
        <v>N/A</v>
      </c>
      <c r="S317" s="3" t="str">
        <f t="shared" si="86"/>
        <v>N/A</v>
      </c>
      <c r="T317" s="3" t="str">
        <f t="shared" si="87"/>
        <v>N/A</v>
      </c>
      <c r="U317" s="3" t="str">
        <f t="shared" si="88"/>
        <v>N/A</v>
      </c>
      <c r="V317" s="3" t="str">
        <f t="shared" si="89"/>
        <v>N/A</v>
      </c>
      <c r="W317" s="3" t="str">
        <f t="shared" si="90"/>
        <v>N/A</v>
      </c>
      <c r="X317" s="3" t="str">
        <f t="shared" si="91"/>
        <v>N/A</v>
      </c>
      <c r="Y317" s="3" t="str">
        <f t="shared" si="92"/>
        <v>N/A</v>
      </c>
      <c r="Z317" s="3" t="str">
        <f t="shared" si="93"/>
        <v>N/A</v>
      </c>
      <c r="AA317" s="3" t="str">
        <f t="shared" si="94"/>
        <v>N/A</v>
      </c>
    </row>
    <row r="318" spans="1:27" x14ac:dyDescent="0.35">
      <c r="A318" t="s">
        <v>180</v>
      </c>
      <c r="B318" t="s">
        <v>257</v>
      </c>
      <c r="C318" t="s">
        <v>499</v>
      </c>
      <c r="D318" t="s">
        <v>118</v>
      </c>
      <c r="E318" s="1">
        <v>13474</v>
      </c>
      <c r="F318" s="2" t="s">
        <v>1498</v>
      </c>
      <c r="G318" s="2">
        <v>35.94</v>
      </c>
      <c r="H318" t="s">
        <v>1197</v>
      </c>
      <c r="I318" s="3">
        <f t="shared" si="76"/>
        <v>23579.5</v>
      </c>
      <c r="J318" t="str">
        <f t="shared" si="77"/>
        <v>N/A</v>
      </c>
      <c r="K318" s="3" t="str">
        <f t="shared" si="78"/>
        <v>N/A</v>
      </c>
      <c r="L318" s="3">
        <f t="shared" si="79"/>
        <v>23579.5</v>
      </c>
      <c r="M318" s="3" t="str">
        <f t="shared" si="80"/>
        <v>N/A</v>
      </c>
      <c r="N318" s="3" t="str">
        <f t="shared" si="81"/>
        <v>N/A</v>
      </c>
      <c r="O318" s="3" t="str">
        <f t="shared" si="82"/>
        <v>N/A</v>
      </c>
      <c r="P318" s="3" t="str">
        <f t="shared" si="83"/>
        <v>N/A</v>
      </c>
      <c r="Q318" s="3" t="str">
        <f t="shared" si="84"/>
        <v>N/A</v>
      </c>
      <c r="R318" s="3" t="str">
        <f t="shared" si="85"/>
        <v>N/A</v>
      </c>
      <c r="S318" s="3" t="str">
        <f t="shared" si="86"/>
        <v>N/A</v>
      </c>
      <c r="T318" s="3" t="str">
        <f t="shared" si="87"/>
        <v>N/A</v>
      </c>
      <c r="U318" s="3" t="str">
        <f t="shared" si="88"/>
        <v>N/A</v>
      </c>
      <c r="V318" s="3" t="str">
        <f t="shared" si="89"/>
        <v>N/A</v>
      </c>
      <c r="W318" s="3" t="str">
        <f t="shared" si="90"/>
        <v>N/A</v>
      </c>
      <c r="X318" s="3" t="str">
        <f t="shared" si="91"/>
        <v>N/A</v>
      </c>
      <c r="Y318" s="3" t="str">
        <f t="shared" si="92"/>
        <v>N/A</v>
      </c>
      <c r="Z318" s="3" t="str">
        <f t="shared" si="93"/>
        <v>N/A</v>
      </c>
      <c r="AA318" s="3" t="str">
        <f t="shared" si="94"/>
        <v>N/A</v>
      </c>
    </row>
    <row r="319" spans="1:27" x14ac:dyDescent="0.35">
      <c r="A319" t="s">
        <v>180</v>
      </c>
      <c r="B319" t="s">
        <v>332</v>
      </c>
      <c r="C319" t="s">
        <v>994</v>
      </c>
      <c r="D319" t="s">
        <v>118</v>
      </c>
      <c r="E319" s="1">
        <v>15822</v>
      </c>
      <c r="F319" s="2" t="s">
        <v>1499</v>
      </c>
      <c r="G319" s="2">
        <v>37.99</v>
      </c>
      <c r="H319" t="s">
        <v>1197</v>
      </c>
      <c r="I319" s="3">
        <f t="shared" si="76"/>
        <v>27688.5</v>
      </c>
      <c r="J319" t="str">
        <f t="shared" si="77"/>
        <v>N/A</v>
      </c>
      <c r="K319" s="3" t="str">
        <f t="shared" si="78"/>
        <v>N/A</v>
      </c>
      <c r="L319" s="3">
        <f t="shared" si="79"/>
        <v>27688.5</v>
      </c>
      <c r="M319" s="3" t="str">
        <f t="shared" si="80"/>
        <v>N/A</v>
      </c>
      <c r="N319" s="3" t="str">
        <f t="shared" si="81"/>
        <v>N/A</v>
      </c>
      <c r="O319" s="3" t="str">
        <f t="shared" si="82"/>
        <v>N/A</v>
      </c>
      <c r="P319" s="3" t="str">
        <f t="shared" si="83"/>
        <v>N/A</v>
      </c>
      <c r="Q319" s="3" t="str">
        <f t="shared" si="84"/>
        <v>N/A</v>
      </c>
      <c r="R319" s="3" t="str">
        <f t="shared" si="85"/>
        <v>N/A</v>
      </c>
      <c r="S319" s="3" t="str">
        <f t="shared" si="86"/>
        <v>N/A</v>
      </c>
      <c r="T319" s="3" t="str">
        <f t="shared" si="87"/>
        <v>N/A</v>
      </c>
      <c r="U319" s="3" t="str">
        <f t="shared" si="88"/>
        <v>N/A</v>
      </c>
      <c r="V319" s="3" t="str">
        <f t="shared" si="89"/>
        <v>N/A</v>
      </c>
      <c r="W319" s="3" t="str">
        <f t="shared" si="90"/>
        <v>N/A</v>
      </c>
      <c r="X319" s="3" t="str">
        <f t="shared" si="91"/>
        <v>N/A</v>
      </c>
      <c r="Y319" s="3" t="str">
        <f t="shared" si="92"/>
        <v>N/A</v>
      </c>
      <c r="Z319" s="3" t="str">
        <f t="shared" si="93"/>
        <v>N/A</v>
      </c>
      <c r="AA319" s="3" t="str">
        <f t="shared" si="94"/>
        <v>N/A</v>
      </c>
    </row>
    <row r="320" spans="1:27" x14ac:dyDescent="0.35">
      <c r="A320" t="s">
        <v>180</v>
      </c>
      <c r="B320" t="s">
        <v>307</v>
      </c>
      <c r="C320" t="s">
        <v>654</v>
      </c>
      <c r="D320" t="s">
        <v>118</v>
      </c>
      <c r="E320" s="1">
        <v>18570</v>
      </c>
      <c r="F320" s="2" t="s">
        <v>1500</v>
      </c>
      <c r="G320" s="2">
        <v>43.95</v>
      </c>
      <c r="H320" t="s">
        <v>1197</v>
      </c>
      <c r="I320" s="3">
        <f t="shared" si="76"/>
        <v>32497.5</v>
      </c>
      <c r="J320" t="str">
        <f t="shared" si="77"/>
        <v>N/A</v>
      </c>
      <c r="K320" s="3" t="str">
        <f t="shared" si="78"/>
        <v>N/A</v>
      </c>
      <c r="L320" s="3">
        <f t="shared" si="79"/>
        <v>32497.5</v>
      </c>
      <c r="M320" s="3" t="str">
        <f t="shared" si="80"/>
        <v>N/A</v>
      </c>
      <c r="N320" s="3" t="str">
        <f t="shared" si="81"/>
        <v>N/A</v>
      </c>
      <c r="O320" s="3" t="str">
        <f t="shared" si="82"/>
        <v>N/A</v>
      </c>
      <c r="P320" s="3" t="str">
        <f t="shared" si="83"/>
        <v>N/A</v>
      </c>
      <c r="Q320" s="3" t="str">
        <f t="shared" si="84"/>
        <v>N/A</v>
      </c>
      <c r="R320" s="3" t="str">
        <f t="shared" si="85"/>
        <v>N/A</v>
      </c>
      <c r="S320" s="3" t="str">
        <f t="shared" si="86"/>
        <v>N/A</v>
      </c>
      <c r="T320" s="3" t="str">
        <f t="shared" si="87"/>
        <v>N/A</v>
      </c>
      <c r="U320" s="3" t="str">
        <f t="shared" si="88"/>
        <v>N/A</v>
      </c>
      <c r="V320" s="3" t="str">
        <f t="shared" si="89"/>
        <v>N/A</v>
      </c>
      <c r="W320" s="3" t="str">
        <f t="shared" si="90"/>
        <v>N/A</v>
      </c>
      <c r="X320" s="3" t="str">
        <f t="shared" si="91"/>
        <v>N/A</v>
      </c>
      <c r="Y320" s="3" t="str">
        <f t="shared" si="92"/>
        <v>N/A</v>
      </c>
      <c r="Z320" s="3" t="str">
        <f t="shared" si="93"/>
        <v>N/A</v>
      </c>
      <c r="AA320" s="3" t="str">
        <f t="shared" si="94"/>
        <v>N/A</v>
      </c>
    </row>
    <row r="321" spans="1:27" x14ac:dyDescent="0.35">
      <c r="A321" t="s">
        <v>180</v>
      </c>
      <c r="B321" t="s">
        <v>346</v>
      </c>
      <c r="C321" t="s">
        <v>937</v>
      </c>
      <c r="D321" t="s">
        <v>118</v>
      </c>
      <c r="E321" s="1">
        <v>13121</v>
      </c>
      <c r="F321" s="2" t="s">
        <v>1501</v>
      </c>
      <c r="G321" s="2">
        <v>34.159999999999997</v>
      </c>
      <c r="H321" t="s">
        <v>1197</v>
      </c>
      <c r="I321" s="3">
        <f t="shared" si="76"/>
        <v>22961.75</v>
      </c>
      <c r="J321" t="str">
        <f t="shared" si="77"/>
        <v>N/A</v>
      </c>
      <c r="K321" s="3" t="str">
        <f t="shared" si="78"/>
        <v>N/A</v>
      </c>
      <c r="L321" s="3">
        <f t="shared" si="79"/>
        <v>22961.75</v>
      </c>
      <c r="M321" s="3" t="str">
        <f t="shared" si="80"/>
        <v>N/A</v>
      </c>
      <c r="N321" s="3" t="str">
        <f t="shared" si="81"/>
        <v>N/A</v>
      </c>
      <c r="O321" s="3" t="str">
        <f t="shared" si="82"/>
        <v>N/A</v>
      </c>
      <c r="P321" s="3" t="str">
        <f t="shared" si="83"/>
        <v>N/A</v>
      </c>
      <c r="Q321" s="3" t="str">
        <f t="shared" si="84"/>
        <v>N/A</v>
      </c>
      <c r="R321" s="3" t="str">
        <f t="shared" si="85"/>
        <v>N/A</v>
      </c>
      <c r="S321" s="3" t="str">
        <f t="shared" si="86"/>
        <v>N/A</v>
      </c>
      <c r="T321" s="3" t="str">
        <f t="shared" si="87"/>
        <v>N/A</v>
      </c>
      <c r="U321" s="3" t="str">
        <f t="shared" si="88"/>
        <v>N/A</v>
      </c>
      <c r="V321" s="3" t="str">
        <f t="shared" si="89"/>
        <v>N/A</v>
      </c>
      <c r="W321" s="3" t="str">
        <f t="shared" si="90"/>
        <v>N/A</v>
      </c>
      <c r="X321" s="3" t="str">
        <f t="shared" si="91"/>
        <v>N/A</v>
      </c>
      <c r="Y321" s="3" t="str">
        <f t="shared" si="92"/>
        <v>N/A</v>
      </c>
      <c r="Z321" s="3" t="str">
        <f t="shared" si="93"/>
        <v>N/A</v>
      </c>
      <c r="AA321" s="3" t="str">
        <f t="shared" si="94"/>
        <v>N/A</v>
      </c>
    </row>
    <row r="322" spans="1:27" x14ac:dyDescent="0.35">
      <c r="A322" t="s">
        <v>180</v>
      </c>
      <c r="B322" t="s">
        <v>305</v>
      </c>
      <c r="C322" t="s">
        <v>742</v>
      </c>
      <c r="D322" t="s">
        <v>118</v>
      </c>
      <c r="E322" s="1">
        <v>4570</v>
      </c>
      <c r="F322" s="2" t="s">
        <v>1502</v>
      </c>
      <c r="G322" s="2">
        <v>10.74</v>
      </c>
      <c r="H322" t="s">
        <v>1197</v>
      </c>
      <c r="I322" s="3">
        <f t="shared" ref="I322:I385" si="95">IF(G322&gt;=4,E322*1.75,"not eligible")</f>
        <v>7997.5</v>
      </c>
      <c r="J322" t="str">
        <f t="shared" ref="J322:J385" si="96">IF(AND(I322="not eligible",H322="Yes"),E322*1.75,"N/A")</f>
        <v>N/A</v>
      </c>
      <c r="K322" s="3" t="str">
        <f t="shared" ref="K322:K385" si="97">IF($D322="Australian Labor Party",$I322,"N/A")</f>
        <v>N/A</v>
      </c>
      <c r="L322" s="3">
        <f t="shared" ref="L322:L385" si="98">IF($D322="Liberal",$I322,"N/A")</f>
        <v>7997.5</v>
      </c>
      <c r="M322" s="3" t="str">
        <f t="shared" ref="M322:M385" si="99">IF($D322="The Nationals",$I322,"N/A")</f>
        <v>N/A</v>
      </c>
      <c r="N322" s="3" t="str">
        <f t="shared" ref="N322:N385" si="100">IF($D322="Australian Greens",$I322,"N/A")</f>
        <v>N/A</v>
      </c>
      <c r="O322" s="3" t="str">
        <f t="shared" ref="O322:O385" si="101">IF($D322="Animal Justice Party",$I322,"N/A")</f>
        <v>N/A</v>
      </c>
      <c r="P322" s="3" t="str">
        <f t="shared" ref="P322:P385" si="102">IF($D322="AUSSIE BATTLER PARTY",$I322,"N/A")</f>
        <v>N/A</v>
      </c>
      <c r="Q322" s="3" t="str">
        <f t="shared" ref="Q322:Q385" si="103">IF($D322="AUSTRALIAN COUNTRY PARTY",$I322,"N/A")</f>
        <v>N/A</v>
      </c>
      <c r="R322" s="3" t="str">
        <f t="shared" ref="R322:R385" si="104">IF($D322="AUSTRALIAN LIBERTY ALLIANCE",$I322,"N/A")</f>
        <v>N/A</v>
      </c>
      <c r="S322" s="3" t="str">
        <f t="shared" ref="S322:S385" si="105">IF($D322="DERRYN HINCH'S JUSTICE PARTY",$I322,"N/A")</f>
        <v>N/A</v>
      </c>
      <c r="T322" s="3" t="str">
        <f t="shared" ref="T322:T385" si="106">IF($D322="FIONA PATTEN'S REASON PARTY",$I322,"N/A")</f>
        <v>N/A</v>
      </c>
      <c r="U322" s="3" t="str">
        <f t="shared" ref="U322:U385" si="107">IF($D322="LABOUR DLP",$I322,"N/A")</f>
        <v>N/A</v>
      </c>
      <c r="V322" s="3" t="str">
        <f t="shared" ref="V322:V385" si="108">IF($D322="LIBERAL DEMOCRATS",$I322,"N/A")</f>
        <v>N/A</v>
      </c>
      <c r="W322" s="3" t="str">
        <f t="shared" ref="W322:W385" si="109">IF($D322="SHOOTERS, FISHERS &amp; FARMERS VIC",$I322,"N/A")</f>
        <v>N/A</v>
      </c>
      <c r="X322" s="3" t="str">
        <f t="shared" ref="X322:X385" si="110">IF($D322="SUSTAINABLE AUSTRALIA",$I322,"N/A")</f>
        <v>N/A</v>
      </c>
      <c r="Y322" s="3" t="str">
        <f t="shared" ref="Y322:Y385" si="111">IF($D322="TRANSPORT MATTERS",$I322,"N/A")</f>
        <v>N/A</v>
      </c>
      <c r="Z322" s="3" t="str">
        <f t="shared" ref="Z322:Z385" si="112">IF($D322="VICTORIAN SOCIALISTS",$I322,"N/A")</f>
        <v>N/A</v>
      </c>
      <c r="AA322" s="3" t="str">
        <f t="shared" ref="AA322:AA385" si="113">IF($D322="",$I322,"N/A")</f>
        <v>N/A</v>
      </c>
    </row>
    <row r="323" spans="1:27" x14ac:dyDescent="0.35">
      <c r="A323" t="s">
        <v>180</v>
      </c>
      <c r="B323" t="s">
        <v>449</v>
      </c>
      <c r="C323" t="s">
        <v>471</v>
      </c>
      <c r="D323" t="s">
        <v>118</v>
      </c>
      <c r="E323" s="1">
        <v>10946</v>
      </c>
      <c r="F323" s="2" t="s">
        <v>1503</v>
      </c>
      <c r="G323" s="2">
        <v>30.54</v>
      </c>
      <c r="H323" t="s">
        <v>1197</v>
      </c>
      <c r="I323" s="3">
        <f t="shared" si="95"/>
        <v>19155.5</v>
      </c>
      <c r="J323" t="str">
        <f t="shared" si="96"/>
        <v>N/A</v>
      </c>
      <c r="K323" s="3" t="str">
        <f t="shared" si="97"/>
        <v>N/A</v>
      </c>
      <c r="L323" s="3">
        <f t="shared" si="98"/>
        <v>19155.5</v>
      </c>
      <c r="M323" s="3" t="str">
        <f t="shared" si="99"/>
        <v>N/A</v>
      </c>
      <c r="N323" s="3" t="str">
        <f t="shared" si="100"/>
        <v>N/A</v>
      </c>
      <c r="O323" s="3" t="str">
        <f t="shared" si="101"/>
        <v>N/A</v>
      </c>
      <c r="P323" s="3" t="str">
        <f t="shared" si="102"/>
        <v>N/A</v>
      </c>
      <c r="Q323" s="3" t="str">
        <f t="shared" si="103"/>
        <v>N/A</v>
      </c>
      <c r="R323" s="3" t="str">
        <f t="shared" si="104"/>
        <v>N/A</v>
      </c>
      <c r="S323" s="3" t="str">
        <f t="shared" si="105"/>
        <v>N/A</v>
      </c>
      <c r="T323" s="3" t="str">
        <f t="shared" si="106"/>
        <v>N/A</v>
      </c>
      <c r="U323" s="3" t="str">
        <f t="shared" si="107"/>
        <v>N/A</v>
      </c>
      <c r="V323" s="3" t="str">
        <f t="shared" si="108"/>
        <v>N/A</v>
      </c>
      <c r="W323" s="3" t="str">
        <f t="shared" si="109"/>
        <v>N/A</v>
      </c>
      <c r="X323" s="3" t="str">
        <f t="shared" si="110"/>
        <v>N/A</v>
      </c>
      <c r="Y323" s="3" t="str">
        <f t="shared" si="111"/>
        <v>N/A</v>
      </c>
      <c r="Z323" s="3" t="str">
        <f t="shared" si="112"/>
        <v>N/A</v>
      </c>
      <c r="AA323" s="3" t="str">
        <f t="shared" si="113"/>
        <v>N/A</v>
      </c>
    </row>
    <row r="324" spans="1:27" x14ac:dyDescent="0.35">
      <c r="A324" t="s">
        <v>180</v>
      </c>
      <c r="B324" t="s">
        <v>261</v>
      </c>
      <c r="C324" t="s">
        <v>579</v>
      </c>
      <c r="D324" t="s">
        <v>118</v>
      </c>
      <c r="E324" s="1">
        <v>4812</v>
      </c>
      <c r="F324" s="2" t="s">
        <v>1504</v>
      </c>
      <c r="G324" s="2">
        <v>11.42</v>
      </c>
      <c r="H324" t="s">
        <v>1197</v>
      </c>
      <c r="I324" s="3">
        <f t="shared" si="95"/>
        <v>8421</v>
      </c>
      <c r="J324" t="str">
        <f t="shared" si="96"/>
        <v>N/A</v>
      </c>
      <c r="K324" s="3" t="str">
        <f t="shared" si="97"/>
        <v>N/A</v>
      </c>
      <c r="L324" s="3">
        <f t="shared" si="98"/>
        <v>8421</v>
      </c>
      <c r="M324" s="3" t="str">
        <f t="shared" si="99"/>
        <v>N/A</v>
      </c>
      <c r="N324" s="3" t="str">
        <f t="shared" si="100"/>
        <v>N/A</v>
      </c>
      <c r="O324" s="3" t="str">
        <f t="shared" si="101"/>
        <v>N/A</v>
      </c>
      <c r="P324" s="3" t="str">
        <f t="shared" si="102"/>
        <v>N/A</v>
      </c>
      <c r="Q324" s="3" t="str">
        <f t="shared" si="103"/>
        <v>N/A</v>
      </c>
      <c r="R324" s="3" t="str">
        <f t="shared" si="104"/>
        <v>N/A</v>
      </c>
      <c r="S324" s="3" t="str">
        <f t="shared" si="105"/>
        <v>N/A</v>
      </c>
      <c r="T324" s="3" t="str">
        <f t="shared" si="106"/>
        <v>N/A</v>
      </c>
      <c r="U324" s="3" t="str">
        <f t="shared" si="107"/>
        <v>N/A</v>
      </c>
      <c r="V324" s="3" t="str">
        <f t="shared" si="108"/>
        <v>N/A</v>
      </c>
      <c r="W324" s="3" t="str">
        <f t="shared" si="109"/>
        <v>N/A</v>
      </c>
      <c r="X324" s="3" t="str">
        <f t="shared" si="110"/>
        <v>N/A</v>
      </c>
      <c r="Y324" s="3" t="str">
        <f t="shared" si="111"/>
        <v>N/A</v>
      </c>
      <c r="Z324" s="3" t="str">
        <f t="shared" si="112"/>
        <v>N/A</v>
      </c>
      <c r="AA324" s="3" t="str">
        <f t="shared" si="113"/>
        <v>N/A</v>
      </c>
    </row>
    <row r="325" spans="1:27" x14ac:dyDescent="0.35">
      <c r="A325" t="s">
        <v>180</v>
      </c>
      <c r="B325" t="s">
        <v>527</v>
      </c>
      <c r="C325" t="s">
        <v>951</v>
      </c>
      <c r="D325" t="s">
        <v>118</v>
      </c>
      <c r="E325" s="1">
        <v>20629</v>
      </c>
      <c r="F325" s="2" t="s">
        <v>1505</v>
      </c>
      <c r="G325" s="2">
        <v>51.14</v>
      </c>
      <c r="H325" t="s">
        <v>187</v>
      </c>
      <c r="I325" s="3">
        <f t="shared" si="95"/>
        <v>36100.75</v>
      </c>
      <c r="J325" t="str">
        <f t="shared" si="96"/>
        <v>N/A</v>
      </c>
      <c r="K325" s="3" t="str">
        <f t="shared" si="97"/>
        <v>N/A</v>
      </c>
      <c r="L325" s="3">
        <f t="shared" si="98"/>
        <v>36100.75</v>
      </c>
      <c r="M325" s="3" t="str">
        <f t="shared" si="99"/>
        <v>N/A</v>
      </c>
      <c r="N325" s="3" t="str">
        <f t="shared" si="100"/>
        <v>N/A</v>
      </c>
      <c r="O325" s="3" t="str">
        <f t="shared" si="101"/>
        <v>N/A</v>
      </c>
      <c r="P325" s="3" t="str">
        <f t="shared" si="102"/>
        <v>N/A</v>
      </c>
      <c r="Q325" s="3" t="str">
        <f t="shared" si="103"/>
        <v>N/A</v>
      </c>
      <c r="R325" s="3" t="str">
        <f t="shared" si="104"/>
        <v>N/A</v>
      </c>
      <c r="S325" s="3" t="str">
        <f t="shared" si="105"/>
        <v>N/A</v>
      </c>
      <c r="T325" s="3" t="str">
        <f t="shared" si="106"/>
        <v>N/A</v>
      </c>
      <c r="U325" s="3" t="str">
        <f t="shared" si="107"/>
        <v>N/A</v>
      </c>
      <c r="V325" s="3" t="str">
        <f t="shared" si="108"/>
        <v>N/A</v>
      </c>
      <c r="W325" s="3" t="str">
        <f t="shared" si="109"/>
        <v>N/A</v>
      </c>
      <c r="X325" s="3" t="str">
        <f t="shared" si="110"/>
        <v>N/A</v>
      </c>
      <c r="Y325" s="3" t="str">
        <f t="shared" si="111"/>
        <v>N/A</v>
      </c>
      <c r="Z325" s="3" t="str">
        <f t="shared" si="112"/>
        <v>N/A</v>
      </c>
      <c r="AA325" s="3" t="str">
        <f t="shared" si="113"/>
        <v>N/A</v>
      </c>
    </row>
    <row r="326" spans="1:27" x14ac:dyDescent="0.35">
      <c r="A326" t="s">
        <v>180</v>
      </c>
      <c r="B326" t="s">
        <v>198</v>
      </c>
      <c r="C326" t="s">
        <v>199</v>
      </c>
      <c r="D326" t="s">
        <v>118</v>
      </c>
      <c r="E326" s="1">
        <v>13956</v>
      </c>
      <c r="F326" s="2" t="s">
        <v>1506</v>
      </c>
      <c r="G326" s="2">
        <v>34.53</v>
      </c>
      <c r="H326" t="s">
        <v>1197</v>
      </c>
      <c r="I326" s="3">
        <f t="shared" si="95"/>
        <v>24423</v>
      </c>
      <c r="J326" t="str">
        <f t="shared" si="96"/>
        <v>N/A</v>
      </c>
      <c r="K326" s="3" t="str">
        <f t="shared" si="97"/>
        <v>N/A</v>
      </c>
      <c r="L326" s="3">
        <f t="shared" si="98"/>
        <v>24423</v>
      </c>
      <c r="M326" s="3" t="str">
        <f t="shared" si="99"/>
        <v>N/A</v>
      </c>
      <c r="N326" s="3" t="str">
        <f t="shared" si="100"/>
        <v>N/A</v>
      </c>
      <c r="O326" s="3" t="str">
        <f t="shared" si="101"/>
        <v>N/A</v>
      </c>
      <c r="P326" s="3" t="str">
        <f t="shared" si="102"/>
        <v>N/A</v>
      </c>
      <c r="Q326" s="3" t="str">
        <f t="shared" si="103"/>
        <v>N/A</v>
      </c>
      <c r="R326" s="3" t="str">
        <f t="shared" si="104"/>
        <v>N/A</v>
      </c>
      <c r="S326" s="3" t="str">
        <f t="shared" si="105"/>
        <v>N/A</v>
      </c>
      <c r="T326" s="3" t="str">
        <f t="shared" si="106"/>
        <v>N/A</v>
      </c>
      <c r="U326" s="3" t="str">
        <f t="shared" si="107"/>
        <v>N/A</v>
      </c>
      <c r="V326" s="3" t="str">
        <f t="shared" si="108"/>
        <v>N/A</v>
      </c>
      <c r="W326" s="3" t="str">
        <f t="shared" si="109"/>
        <v>N/A</v>
      </c>
      <c r="X326" s="3" t="str">
        <f t="shared" si="110"/>
        <v>N/A</v>
      </c>
      <c r="Y326" s="3" t="str">
        <f t="shared" si="111"/>
        <v>N/A</v>
      </c>
      <c r="Z326" s="3" t="str">
        <f t="shared" si="112"/>
        <v>N/A</v>
      </c>
      <c r="AA326" s="3" t="str">
        <f t="shared" si="113"/>
        <v>N/A</v>
      </c>
    </row>
    <row r="327" spans="1:27" x14ac:dyDescent="0.35">
      <c r="A327" t="s">
        <v>180</v>
      </c>
      <c r="B327" t="s">
        <v>543</v>
      </c>
      <c r="C327" t="s">
        <v>721</v>
      </c>
      <c r="D327" t="s">
        <v>118</v>
      </c>
      <c r="E327" s="1">
        <v>6083</v>
      </c>
      <c r="F327" s="2" t="s">
        <v>1507</v>
      </c>
      <c r="G327" s="2">
        <v>16.29</v>
      </c>
      <c r="H327" t="s">
        <v>1197</v>
      </c>
      <c r="I327" s="3">
        <f t="shared" si="95"/>
        <v>10645.25</v>
      </c>
      <c r="J327" t="str">
        <f t="shared" si="96"/>
        <v>N/A</v>
      </c>
      <c r="K327" s="3" t="str">
        <f t="shared" si="97"/>
        <v>N/A</v>
      </c>
      <c r="L327" s="3">
        <f t="shared" si="98"/>
        <v>10645.25</v>
      </c>
      <c r="M327" s="3" t="str">
        <f t="shared" si="99"/>
        <v>N/A</v>
      </c>
      <c r="N327" s="3" t="str">
        <f t="shared" si="100"/>
        <v>N/A</v>
      </c>
      <c r="O327" s="3" t="str">
        <f t="shared" si="101"/>
        <v>N/A</v>
      </c>
      <c r="P327" s="3" t="str">
        <f t="shared" si="102"/>
        <v>N/A</v>
      </c>
      <c r="Q327" s="3" t="str">
        <f t="shared" si="103"/>
        <v>N/A</v>
      </c>
      <c r="R327" s="3" t="str">
        <f t="shared" si="104"/>
        <v>N/A</v>
      </c>
      <c r="S327" s="3" t="str">
        <f t="shared" si="105"/>
        <v>N/A</v>
      </c>
      <c r="T327" s="3" t="str">
        <f t="shared" si="106"/>
        <v>N/A</v>
      </c>
      <c r="U327" s="3" t="str">
        <f t="shared" si="107"/>
        <v>N/A</v>
      </c>
      <c r="V327" s="3" t="str">
        <f t="shared" si="108"/>
        <v>N/A</v>
      </c>
      <c r="W327" s="3" t="str">
        <f t="shared" si="109"/>
        <v>N/A</v>
      </c>
      <c r="X327" s="3" t="str">
        <f t="shared" si="110"/>
        <v>N/A</v>
      </c>
      <c r="Y327" s="3" t="str">
        <f t="shared" si="111"/>
        <v>N/A</v>
      </c>
      <c r="Z327" s="3" t="str">
        <f t="shared" si="112"/>
        <v>N/A</v>
      </c>
      <c r="AA327" s="3" t="str">
        <f t="shared" si="113"/>
        <v>N/A</v>
      </c>
    </row>
    <row r="328" spans="1:27" x14ac:dyDescent="0.35">
      <c r="A328" t="s">
        <v>180</v>
      </c>
      <c r="B328" t="s">
        <v>576</v>
      </c>
      <c r="C328" t="s">
        <v>967</v>
      </c>
      <c r="D328" t="s">
        <v>118</v>
      </c>
      <c r="E328" s="1">
        <v>15883</v>
      </c>
      <c r="F328" s="2" t="s">
        <v>1508</v>
      </c>
      <c r="G328" s="2">
        <v>44.21</v>
      </c>
      <c r="H328" t="s">
        <v>1197</v>
      </c>
      <c r="I328" s="3">
        <f t="shared" si="95"/>
        <v>27795.25</v>
      </c>
      <c r="J328" t="str">
        <f t="shared" si="96"/>
        <v>N/A</v>
      </c>
      <c r="K328" s="3" t="str">
        <f t="shared" si="97"/>
        <v>N/A</v>
      </c>
      <c r="L328" s="3">
        <f t="shared" si="98"/>
        <v>27795.25</v>
      </c>
      <c r="M328" s="3" t="str">
        <f t="shared" si="99"/>
        <v>N/A</v>
      </c>
      <c r="N328" s="3" t="str">
        <f t="shared" si="100"/>
        <v>N/A</v>
      </c>
      <c r="O328" s="3" t="str">
        <f t="shared" si="101"/>
        <v>N/A</v>
      </c>
      <c r="P328" s="3" t="str">
        <f t="shared" si="102"/>
        <v>N/A</v>
      </c>
      <c r="Q328" s="3" t="str">
        <f t="shared" si="103"/>
        <v>N/A</v>
      </c>
      <c r="R328" s="3" t="str">
        <f t="shared" si="104"/>
        <v>N/A</v>
      </c>
      <c r="S328" s="3" t="str">
        <f t="shared" si="105"/>
        <v>N/A</v>
      </c>
      <c r="T328" s="3" t="str">
        <f t="shared" si="106"/>
        <v>N/A</v>
      </c>
      <c r="U328" s="3" t="str">
        <f t="shared" si="107"/>
        <v>N/A</v>
      </c>
      <c r="V328" s="3" t="str">
        <f t="shared" si="108"/>
        <v>N/A</v>
      </c>
      <c r="W328" s="3" t="str">
        <f t="shared" si="109"/>
        <v>N/A</v>
      </c>
      <c r="X328" s="3" t="str">
        <f t="shared" si="110"/>
        <v>N/A</v>
      </c>
      <c r="Y328" s="3" t="str">
        <f t="shared" si="111"/>
        <v>N/A</v>
      </c>
      <c r="Z328" s="3" t="str">
        <f t="shared" si="112"/>
        <v>N/A</v>
      </c>
      <c r="AA328" s="3" t="str">
        <f t="shared" si="113"/>
        <v>N/A</v>
      </c>
    </row>
    <row r="329" spans="1:27" x14ac:dyDescent="0.35">
      <c r="A329" t="s">
        <v>180</v>
      </c>
      <c r="B329" t="s">
        <v>432</v>
      </c>
      <c r="C329" t="s">
        <v>1042</v>
      </c>
      <c r="D329" t="s">
        <v>118</v>
      </c>
      <c r="E329" s="1">
        <v>15594</v>
      </c>
      <c r="F329" s="2" t="s">
        <v>1509</v>
      </c>
      <c r="G329" s="2">
        <v>38.93</v>
      </c>
      <c r="H329" t="s">
        <v>187</v>
      </c>
      <c r="I329" s="3">
        <f t="shared" si="95"/>
        <v>27289.5</v>
      </c>
      <c r="J329" t="str">
        <f t="shared" si="96"/>
        <v>N/A</v>
      </c>
      <c r="K329" s="3" t="str">
        <f t="shared" si="97"/>
        <v>N/A</v>
      </c>
      <c r="L329" s="3">
        <f t="shared" si="98"/>
        <v>27289.5</v>
      </c>
      <c r="M329" s="3" t="str">
        <f t="shared" si="99"/>
        <v>N/A</v>
      </c>
      <c r="N329" s="3" t="str">
        <f t="shared" si="100"/>
        <v>N/A</v>
      </c>
      <c r="O329" s="3" t="str">
        <f t="shared" si="101"/>
        <v>N/A</v>
      </c>
      <c r="P329" s="3" t="str">
        <f t="shared" si="102"/>
        <v>N/A</v>
      </c>
      <c r="Q329" s="3" t="str">
        <f t="shared" si="103"/>
        <v>N/A</v>
      </c>
      <c r="R329" s="3" t="str">
        <f t="shared" si="104"/>
        <v>N/A</v>
      </c>
      <c r="S329" s="3" t="str">
        <f t="shared" si="105"/>
        <v>N/A</v>
      </c>
      <c r="T329" s="3" t="str">
        <f t="shared" si="106"/>
        <v>N/A</v>
      </c>
      <c r="U329" s="3" t="str">
        <f t="shared" si="107"/>
        <v>N/A</v>
      </c>
      <c r="V329" s="3" t="str">
        <f t="shared" si="108"/>
        <v>N/A</v>
      </c>
      <c r="W329" s="3" t="str">
        <f t="shared" si="109"/>
        <v>N/A</v>
      </c>
      <c r="X329" s="3" t="str">
        <f t="shared" si="110"/>
        <v>N/A</v>
      </c>
      <c r="Y329" s="3" t="str">
        <f t="shared" si="111"/>
        <v>N/A</v>
      </c>
      <c r="Z329" s="3" t="str">
        <f t="shared" si="112"/>
        <v>N/A</v>
      </c>
      <c r="AA329" s="3" t="str">
        <f t="shared" si="113"/>
        <v>N/A</v>
      </c>
    </row>
    <row r="330" spans="1:27" x14ac:dyDescent="0.35">
      <c r="A330" t="s">
        <v>180</v>
      </c>
      <c r="B330" t="s">
        <v>392</v>
      </c>
      <c r="C330" t="s">
        <v>1125</v>
      </c>
      <c r="D330" t="s">
        <v>118</v>
      </c>
      <c r="E330" s="1">
        <v>17551</v>
      </c>
      <c r="F330" s="2" t="s">
        <v>1510</v>
      </c>
      <c r="G330" s="2">
        <v>50.39</v>
      </c>
      <c r="H330" t="s">
        <v>187</v>
      </c>
      <c r="I330" s="3">
        <f t="shared" si="95"/>
        <v>30714.25</v>
      </c>
      <c r="J330" t="str">
        <f t="shared" si="96"/>
        <v>N/A</v>
      </c>
      <c r="K330" s="3" t="str">
        <f t="shared" si="97"/>
        <v>N/A</v>
      </c>
      <c r="L330" s="3">
        <f t="shared" si="98"/>
        <v>30714.25</v>
      </c>
      <c r="M330" s="3" t="str">
        <f t="shared" si="99"/>
        <v>N/A</v>
      </c>
      <c r="N330" s="3" t="str">
        <f t="shared" si="100"/>
        <v>N/A</v>
      </c>
      <c r="O330" s="3" t="str">
        <f t="shared" si="101"/>
        <v>N/A</v>
      </c>
      <c r="P330" s="3" t="str">
        <f t="shared" si="102"/>
        <v>N/A</v>
      </c>
      <c r="Q330" s="3" t="str">
        <f t="shared" si="103"/>
        <v>N/A</v>
      </c>
      <c r="R330" s="3" t="str">
        <f t="shared" si="104"/>
        <v>N/A</v>
      </c>
      <c r="S330" s="3" t="str">
        <f t="shared" si="105"/>
        <v>N/A</v>
      </c>
      <c r="T330" s="3" t="str">
        <f t="shared" si="106"/>
        <v>N/A</v>
      </c>
      <c r="U330" s="3" t="str">
        <f t="shared" si="107"/>
        <v>N/A</v>
      </c>
      <c r="V330" s="3" t="str">
        <f t="shared" si="108"/>
        <v>N/A</v>
      </c>
      <c r="W330" s="3" t="str">
        <f t="shared" si="109"/>
        <v>N/A</v>
      </c>
      <c r="X330" s="3" t="str">
        <f t="shared" si="110"/>
        <v>N/A</v>
      </c>
      <c r="Y330" s="3" t="str">
        <f t="shared" si="111"/>
        <v>N/A</v>
      </c>
      <c r="Z330" s="3" t="str">
        <f t="shared" si="112"/>
        <v>N/A</v>
      </c>
      <c r="AA330" s="3" t="str">
        <f t="shared" si="113"/>
        <v>N/A</v>
      </c>
    </row>
    <row r="331" spans="1:27" x14ac:dyDescent="0.35">
      <c r="A331" t="s">
        <v>180</v>
      </c>
      <c r="B331" t="s">
        <v>515</v>
      </c>
      <c r="C331" t="s">
        <v>961</v>
      </c>
      <c r="D331" t="s">
        <v>118</v>
      </c>
      <c r="E331" s="1">
        <v>16770</v>
      </c>
      <c r="F331" s="2" t="s">
        <v>1511</v>
      </c>
      <c r="G331" s="2">
        <v>42.7</v>
      </c>
      <c r="H331" t="s">
        <v>187</v>
      </c>
      <c r="I331" s="3">
        <f t="shared" si="95"/>
        <v>29347.5</v>
      </c>
      <c r="J331" t="str">
        <f t="shared" si="96"/>
        <v>N/A</v>
      </c>
      <c r="K331" s="3" t="str">
        <f t="shared" si="97"/>
        <v>N/A</v>
      </c>
      <c r="L331" s="3">
        <f t="shared" si="98"/>
        <v>29347.5</v>
      </c>
      <c r="M331" s="3" t="str">
        <f t="shared" si="99"/>
        <v>N/A</v>
      </c>
      <c r="N331" s="3" t="str">
        <f t="shared" si="100"/>
        <v>N/A</v>
      </c>
      <c r="O331" s="3" t="str">
        <f t="shared" si="101"/>
        <v>N/A</v>
      </c>
      <c r="P331" s="3" t="str">
        <f t="shared" si="102"/>
        <v>N/A</v>
      </c>
      <c r="Q331" s="3" t="str">
        <f t="shared" si="103"/>
        <v>N/A</v>
      </c>
      <c r="R331" s="3" t="str">
        <f t="shared" si="104"/>
        <v>N/A</v>
      </c>
      <c r="S331" s="3" t="str">
        <f t="shared" si="105"/>
        <v>N/A</v>
      </c>
      <c r="T331" s="3" t="str">
        <f t="shared" si="106"/>
        <v>N/A</v>
      </c>
      <c r="U331" s="3" t="str">
        <f t="shared" si="107"/>
        <v>N/A</v>
      </c>
      <c r="V331" s="3" t="str">
        <f t="shared" si="108"/>
        <v>N/A</v>
      </c>
      <c r="W331" s="3" t="str">
        <f t="shared" si="109"/>
        <v>N/A</v>
      </c>
      <c r="X331" s="3" t="str">
        <f t="shared" si="110"/>
        <v>N/A</v>
      </c>
      <c r="Y331" s="3" t="str">
        <f t="shared" si="111"/>
        <v>N/A</v>
      </c>
      <c r="Z331" s="3" t="str">
        <f t="shared" si="112"/>
        <v>N/A</v>
      </c>
      <c r="AA331" s="3" t="str">
        <f t="shared" si="113"/>
        <v>N/A</v>
      </c>
    </row>
    <row r="332" spans="1:27" x14ac:dyDescent="0.35">
      <c r="A332" t="s">
        <v>180</v>
      </c>
      <c r="B332" t="s">
        <v>517</v>
      </c>
      <c r="C332" t="s">
        <v>580</v>
      </c>
      <c r="D332" t="s">
        <v>118</v>
      </c>
      <c r="E332" s="1">
        <v>10967</v>
      </c>
      <c r="F332" s="2" t="s">
        <v>1512</v>
      </c>
      <c r="G332" s="2">
        <v>26.56</v>
      </c>
      <c r="H332" t="s">
        <v>1197</v>
      </c>
      <c r="I332" s="3">
        <f t="shared" si="95"/>
        <v>19192.25</v>
      </c>
      <c r="J332" t="str">
        <f t="shared" si="96"/>
        <v>N/A</v>
      </c>
      <c r="K332" s="3" t="str">
        <f t="shared" si="97"/>
        <v>N/A</v>
      </c>
      <c r="L332" s="3">
        <f t="shared" si="98"/>
        <v>19192.25</v>
      </c>
      <c r="M332" s="3" t="str">
        <f t="shared" si="99"/>
        <v>N/A</v>
      </c>
      <c r="N332" s="3" t="str">
        <f t="shared" si="100"/>
        <v>N/A</v>
      </c>
      <c r="O332" s="3" t="str">
        <f t="shared" si="101"/>
        <v>N/A</v>
      </c>
      <c r="P332" s="3" t="str">
        <f t="shared" si="102"/>
        <v>N/A</v>
      </c>
      <c r="Q332" s="3" t="str">
        <f t="shared" si="103"/>
        <v>N/A</v>
      </c>
      <c r="R332" s="3" t="str">
        <f t="shared" si="104"/>
        <v>N/A</v>
      </c>
      <c r="S332" s="3" t="str">
        <f t="shared" si="105"/>
        <v>N/A</v>
      </c>
      <c r="T332" s="3" t="str">
        <f t="shared" si="106"/>
        <v>N/A</v>
      </c>
      <c r="U332" s="3" t="str">
        <f t="shared" si="107"/>
        <v>N/A</v>
      </c>
      <c r="V332" s="3" t="str">
        <f t="shared" si="108"/>
        <v>N/A</v>
      </c>
      <c r="W332" s="3" t="str">
        <f t="shared" si="109"/>
        <v>N/A</v>
      </c>
      <c r="X332" s="3" t="str">
        <f t="shared" si="110"/>
        <v>N/A</v>
      </c>
      <c r="Y332" s="3" t="str">
        <f t="shared" si="111"/>
        <v>N/A</v>
      </c>
      <c r="Z332" s="3" t="str">
        <f t="shared" si="112"/>
        <v>N/A</v>
      </c>
      <c r="AA332" s="3" t="str">
        <f t="shared" si="113"/>
        <v>N/A</v>
      </c>
    </row>
    <row r="333" spans="1:27" x14ac:dyDescent="0.35">
      <c r="A333" t="s">
        <v>180</v>
      </c>
      <c r="B333" t="s">
        <v>240</v>
      </c>
      <c r="C333" t="s">
        <v>662</v>
      </c>
      <c r="D333" t="s">
        <v>118</v>
      </c>
      <c r="E333" s="1">
        <v>18180</v>
      </c>
      <c r="F333" s="2" t="s">
        <v>1513</v>
      </c>
      <c r="G333" s="2">
        <v>37.61</v>
      </c>
      <c r="H333" t="s">
        <v>1197</v>
      </c>
      <c r="I333" s="3">
        <f t="shared" si="95"/>
        <v>31815</v>
      </c>
      <c r="J333" t="str">
        <f t="shared" si="96"/>
        <v>N/A</v>
      </c>
      <c r="K333" s="3" t="str">
        <f t="shared" si="97"/>
        <v>N/A</v>
      </c>
      <c r="L333" s="3">
        <f t="shared" si="98"/>
        <v>31815</v>
      </c>
      <c r="M333" s="3" t="str">
        <f t="shared" si="99"/>
        <v>N/A</v>
      </c>
      <c r="N333" s="3" t="str">
        <f t="shared" si="100"/>
        <v>N/A</v>
      </c>
      <c r="O333" s="3" t="str">
        <f t="shared" si="101"/>
        <v>N/A</v>
      </c>
      <c r="P333" s="3" t="str">
        <f t="shared" si="102"/>
        <v>N/A</v>
      </c>
      <c r="Q333" s="3" t="str">
        <f t="shared" si="103"/>
        <v>N/A</v>
      </c>
      <c r="R333" s="3" t="str">
        <f t="shared" si="104"/>
        <v>N/A</v>
      </c>
      <c r="S333" s="3" t="str">
        <f t="shared" si="105"/>
        <v>N/A</v>
      </c>
      <c r="T333" s="3" t="str">
        <f t="shared" si="106"/>
        <v>N/A</v>
      </c>
      <c r="U333" s="3" t="str">
        <f t="shared" si="107"/>
        <v>N/A</v>
      </c>
      <c r="V333" s="3" t="str">
        <f t="shared" si="108"/>
        <v>N/A</v>
      </c>
      <c r="W333" s="3" t="str">
        <f t="shared" si="109"/>
        <v>N/A</v>
      </c>
      <c r="X333" s="3" t="str">
        <f t="shared" si="110"/>
        <v>N/A</v>
      </c>
      <c r="Y333" s="3" t="str">
        <f t="shared" si="111"/>
        <v>N/A</v>
      </c>
      <c r="Z333" s="3" t="str">
        <f t="shared" si="112"/>
        <v>N/A</v>
      </c>
      <c r="AA333" s="3" t="str">
        <f t="shared" si="113"/>
        <v>N/A</v>
      </c>
    </row>
    <row r="334" spans="1:27" x14ac:dyDescent="0.35">
      <c r="A334" t="s">
        <v>180</v>
      </c>
      <c r="B334" t="s">
        <v>313</v>
      </c>
      <c r="C334" t="s">
        <v>314</v>
      </c>
      <c r="D334" t="s">
        <v>118</v>
      </c>
      <c r="E334" s="1">
        <v>13297</v>
      </c>
      <c r="F334" s="2" t="s">
        <v>1514</v>
      </c>
      <c r="G334" s="2">
        <v>32.380000000000003</v>
      </c>
      <c r="H334" t="s">
        <v>187</v>
      </c>
      <c r="I334" s="3">
        <f t="shared" si="95"/>
        <v>23269.75</v>
      </c>
      <c r="J334" t="str">
        <f t="shared" si="96"/>
        <v>N/A</v>
      </c>
      <c r="K334" s="3" t="str">
        <f t="shared" si="97"/>
        <v>N/A</v>
      </c>
      <c r="L334" s="3">
        <f t="shared" si="98"/>
        <v>23269.75</v>
      </c>
      <c r="M334" s="3" t="str">
        <f t="shared" si="99"/>
        <v>N/A</v>
      </c>
      <c r="N334" s="3" t="str">
        <f t="shared" si="100"/>
        <v>N/A</v>
      </c>
      <c r="O334" s="3" t="str">
        <f t="shared" si="101"/>
        <v>N/A</v>
      </c>
      <c r="P334" s="3" t="str">
        <f t="shared" si="102"/>
        <v>N/A</v>
      </c>
      <c r="Q334" s="3" t="str">
        <f t="shared" si="103"/>
        <v>N/A</v>
      </c>
      <c r="R334" s="3" t="str">
        <f t="shared" si="104"/>
        <v>N/A</v>
      </c>
      <c r="S334" s="3" t="str">
        <f t="shared" si="105"/>
        <v>N/A</v>
      </c>
      <c r="T334" s="3" t="str">
        <f t="shared" si="106"/>
        <v>N/A</v>
      </c>
      <c r="U334" s="3" t="str">
        <f t="shared" si="107"/>
        <v>N/A</v>
      </c>
      <c r="V334" s="3" t="str">
        <f t="shared" si="108"/>
        <v>N/A</v>
      </c>
      <c r="W334" s="3" t="str">
        <f t="shared" si="109"/>
        <v>N/A</v>
      </c>
      <c r="X334" s="3" t="str">
        <f t="shared" si="110"/>
        <v>N/A</v>
      </c>
      <c r="Y334" s="3" t="str">
        <f t="shared" si="111"/>
        <v>N/A</v>
      </c>
      <c r="Z334" s="3" t="str">
        <f t="shared" si="112"/>
        <v>N/A</v>
      </c>
      <c r="AA334" s="3" t="str">
        <f t="shared" si="113"/>
        <v>N/A</v>
      </c>
    </row>
    <row r="335" spans="1:27" x14ac:dyDescent="0.35">
      <c r="A335" t="s">
        <v>180</v>
      </c>
      <c r="B335" t="s">
        <v>629</v>
      </c>
      <c r="C335" t="s">
        <v>734</v>
      </c>
      <c r="D335" t="s">
        <v>118</v>
      </c>
      <c r="E335" s="1">
        <v>9116</v>
      </c>
      <c r="F335" s="2" t="s">
        <v>1515</v>
      </c>
      <c r="G335" s="2">
        <v>24.33</v>
      </c>
      <c r="H335" t="s">
        <v>1197</v>
      </c>
      <c r="I335" s="3">
        <f t="shared" si="95"/>
        <v>15953</v>
      </c>
      <c r="J335" t="str">
        <f t="shared" si="96"/>
        <v>N/A</v>
      </c>
      <c r="K335" s="3" t="str">
        <f t="shared" si="97"/>
        <v>N/A</v>
      </c>
      <c r="L335" s="3">
        <f t="shared" si="98"/>
        <v>15953</v>
      </c>
      <c r="M335" s="3" t="str">
        <f t="shared" si="99"/>
        <v>N/A</v>
      </c>
      <c r="N335" s="3" t="str">
        <f t="shared" si="100"/>
        <v>N/A</v>
      </c>
      <c r="O335" s="3" t="str">
        <f t="shared" si="101"/>
        <v>N/A</v>
      </c>
      <c r="P335" s="3" t="str">
        <f t="shared" si="102"/>
        <v>N/A</v>
      </c>
      <c r="Q335" s="3" t="str">
        <f t="shared" si="103"/>
        <v>N/A</v>
      </c>
      <c r="R335" s="3" t="str">
        <f t="shared" si="104"/>
        <v>N/A</v>
      </c>
      <c r="S335" s="3" t="str">
        <f t="shared" si="105"/>
        <v>N/A</v>
      </c>
      <c r="T335" s="3" t="str">
        <f t="shared" si="106"/>
        <v>N/A</v>
      </c>
      <c r="U335" s="3" t="str">
        <f t="shared" si="107"/>
        <v>N/A</v>
      </c>
      <c r="V335" s="3" t="str">
        <f t="shared" si="108"/>
        <v>N/A</v>
      </c>
      <c r="W335" s="3" t="str">
        <f t="shared" si="109"/>
        <v>N/A</v>
      </c>
      <c r="X335" s="3" t="str">
        <f t="shared" si="110"/>
        <v>N/A</v>
      </c>
      <c r="Y335" s="3" t="str">
        <f t="shared" si="111"/>
        <v>N/A</v>
      </c>
      <c r="Z335" s="3" t="str">
        <f t="shared" si="112"/>
        <v>N/A</v>
      </c>
      <c r="AA335" s="3" t="str">
        <f t="shared" si="113"/>
        <v>N/A</v>
      </c>
    </row>
    <row r="336" spans="1:27" x14ac:dyDescent="0.35">
      <c r="A336" t="s">
        <v>180</v>
      </c>
      <c r="B336" t="s">
        <v>326</v>
      </c>
      <c r="C336" t="s">
        <v>756</v>
      </c>
      <c r="D336" t="s">
        <v>118</v>
      </c>
      <c r="E336" s="1">
        <v>13178</v>
      </c>
      <c r="F336" s="2" t="s">
        <v>1516</v>
      </c>
      <c r="G336" s="2">
        <v>33.83</v>
      </c>
      <c r="H336" t="s">
        <v>1197</v>
      </c>
      <c r="I336" s="3">
        <f t="shared" si="95"/>
        <v>23061.5</v>
      </c>
      <c r="J336" t="str">
        <f t="shared" si="96"/>
        <v>N/A</v>
      </c>
      <c r="K336" s="3" t="str">
        <f t="shared" si="97"/>
        <v>N/A</v>
      </c>
      <c r="L336" s="3">
        <f t="shared" si="98"/>
        <v>23061.5</v>
      </c>
      <c r="M336" s="3" t="str">
        <f t="shared" si="99"/>
        <v>N/A</v>
      </c>
      <c r="N336" s="3" t="str">
        <f t="shared" si="100"/>
        <v>N/A</v>
      </c>
      <c r="O336" s="3" t="str">
        <f t="shared" si="101"/>
        <v>N/A</v>
      </c>
      <c r="P336" s="3" t="str">
        <f t="shared" si="102"/>
        <v>N/A</v>
      </c>
      <c r="Q336" s="3" t="str">
        <f t="shared" si="103"/>
        <v>N/A</v>
      </c>
      <c r="R336" s="3" t="str">
        <f t="shared" si="104"/>
        <v>N/A</v>
      </c>
      <c r="S336" s="3" t="str">
        <f t="shared" si="105"/>
        <v>N/A</v>
      </c>
      <c r="T336" s="3" t="str">
        <f t="shared" si="106"/>
        <v>N/A</v>
      </c>
      <c r="U336" s="3" t="str">
        <f t="shared" si="107"/>
        <v>N/A</v>
      </c>
      <c r="V336" s="3" t="str">
        <f t="shared" si="108"/>
        <v>N/A</v>
      </c>
      <c r="W336" s="3" t="str">
        <f t="shared" si="109"/>
        <v>N/A</v>
      </c>
      <c r="X336" s="3" t="str">
        <f t="shared" si="110"/>
        <v>N/A</v>
      </c>
      <c r="Y336" s="3" t="str">
        <f t="shared" si="111"/>
        <v>N/A</v>
      </c>
      <c r="Z336" s="3" t="str">
        <f t="shared" si="112"/>
        <v>N/A</v>
      </c>
      <c r="AA336" s="3" t="str">
        <f t="shared" si="113"/>
        <v>N/A</v>
      </c>
    </row>
    <row r="337" spans="1:27" x14ac:dyDescent="0.35">
      <c r="A337" t="s">
        <v>180</v>
      </c>
      <c r="B337" t="s">
        <v>584</v>
      </c>
      <c r="C337" t="s">
        <v>679</v>
      </c>
      <c r="D337" t="s">
        <v>118</v>
      </c>
      <c r="E337" s="1">
        <v>12303</v>
      </c>
      <c r="F337" s="2" t="s">
        <v>1517</v>
      </c>
      <c r="G337" s="2">
        <v>28.54</v>
      </c>
      <c r="H337" t="s">
        <v>1197</v>
      </c>
      <c r="I337" s="3">
        <f t="shared" si="95"/>
        <v>21530.25</v>
      </c>
      <c r="J337" t="str">
        <f t="shared" si="96"/>
        <v>N/A</v>
      </c>
      <c r="K337" s="3" t="str">
        <f t="shared" si="97"/>
        <v>N/A</v>
      </c>
      <c r="L337" s="3">
        <f t="shared" si="98"/>
        <v>21530.25</v>
      </c>
      <c r="M337" s="3" t="str">
        <f t="shared" si="99"/>
        <v>N/A</v>
      </c>
      <c r="N337" s="3" t="str">
        <f t="shared" si="100"/>
        <v>N/A</v>
      </c>
      <c r="O337" s="3" t="str">
        <f t="shared" si="101"/>
        <v>N/A</v>
      </c>
      <c r="P337" s="3" t="str">
        <f t="shared" si="102"/>
        <v>N/A</v>
      </c>
      <c r="Q337" s="3" t="str">
        <f t="shared" si="103"/>
        <v>N/A</v>
      </c>
      <c r="R337" s="3" t="str">
        <f t="shared" si="104"/>
        <v>N/A</v>
      </c>
      <c r="S337" s="3" t="str">
        <f t="shared" si="105"/>
        <v>N/A</v>
      </c>
      <c r="T337" s="3" t="str">
        <f t="shared" si="106"/>
        <v>N/A</v>
      </c>
      <c r="U337" s="3" t="str">
        <f t="shared" si="107"/>
        <v>N/A</v>
      </c>
      <c r="V337" s="3" t="str">
        <f t="shared" si="108"/>
        <v>N/A</v>
      </c>
      <c r="W337" s="3" t="str">
        <f t="shared" si="109"/>
        <v>N/A</v>
      </c>
      <c r="X337" s="3" t="str">
        <f t="shared" si="110"/>
        <v>N/A</v>
      </c>
      <c r="Y337" s="3" t="str">
        <f t="shared" si="111"/>
        <v>N/A</v>
      </c>
      <c r="Z337" s="3" t="str">
        <f t="shared" si="112"/>
        <v>N/A</v>
      </c>
      <c r="AA337" s="3" t="str">
        <f t="shared" si="113"/>
        <v>N/A</v>
      </c>
    </row>
    <row r="338" spans="1:27" x14ac:dyDescent="0.35">
      <c r="A338" t="s">
        <v>180</v>
      </c>
      <c r="B338" t="s">
        <v>200</v>
      </c>
      <c r="C338" t="s">
        <v>549</v>
      </c>
      <c r="D338" t="s">
        <v>118</v>
      </c>
      <c r="E338" s="1">
        <v>11460</v>
      </c>
      <c r="F338" s="2" t="s">
        <v>1518</v>
      </c>
      <c r="G338" s="2">
        <v>25.67</v>
      </c>
      <c r="H338" t="s">
        <v>1197</v>
      </c>
      <c r="I338" s="3">
        <f t="shared" si="95"/>
        <v>20055</v>
      </c>
      <c r="J338" t="str">
        <f t="shared" si="96"/>
        <v>N/A</v>
      </c>
      <c r="K338" s="3" t="str">
        <f t="shared" si="97"/>
        <v>N/A</v>
      </c>
      <c r="L338" s="3">
        <f t="shared" si="98"/>
        <v>20055</v>
      </c>
      <c r="M338" s="3" t="str">
        <f t="shared" si="99"/>
        <v>N/A</v>
      </c>
      <c r="N338" s="3" t="str">
        <f t="shared" si="100"/>
        <v>N/A</v>
      </c>
      <c r="O338" s="3" t="str">
        <f t="shared" si="101"/>
        <v>N/A</v>
      </c>
      <c r="P338" s="3" t="str">
        <f t="shared" si="102"/>
        <v>N/A</v>
      </c>
      <c r="Q338" s="3" t="str">
        <f t="shared" si="103"/>
        <v>N/A</v>
      </c>
      <c r="R338" s="3" t="str">
        <f t="shared" si="104"/>
        <v>N/A</v>
      </c>
      <c r="S338" s="3" t="str">
        <f t="shared" si="105"/>
        <v>N/A</v>
      </c>
      <c r="T338" s="3" t="str">
        <f t="shared" si="106"/>
        <v>N/A</v>
      </c>
      <c r="U338" s="3" t="str">
        <f t="shared" si="107"/>
        <v>N/A</v>
      </c>
      <c r="V338" s="3" t="str">
        <f t="shared" si="108"/>
        <v>N/A</v>
      </c>
      <c r="W338" s="3" t="str">
        <f t="shared" si="109"/>
        <v>N/A</v>
      </c>
      <c r="X338" s="3" t="str">
        <f t="shared" si="110"/>
        <v>N/A</v>
      </c>
      <c r="Y338" s="3" t="str">
        <f t="shared" si="111"/>
        <v>N/A</v>
      </c>
      <c r="Z338" s="3" t="str">
        <f t="shared" si="112"/>
        <v>N/A</v>
      </c>
      <c r="AA338" s="3" t="str">
        <f t="shared" si="113"/>
        <v>N/A</v>
      </c>
    </row>
    <row r="339" spans="1:27" x14ac:dyDescent="0.35">
      <c r="A339" t="s">
        <v>180</v>
      </c>
      <c r="B339" t="s">
        <v>440</v>
      </c>
      <c r="C339" t="s">
        <v>1014</v>
      </c>
      <c r="D339" t="s">
        <v>118</v>
      </c>
      <c r="E339" s="1">
        <v>5420</v>
      </c>
      <c r="F339" s="2" t="s">
        <v>1519</v>
      </c>
      <c r="G339" s="2">
        <v>15.63</v>
      </c>
      <c r="H339" t="s">
        <v>1197</v>
      </c>
      <c r="I339" s="3">
        <f t="shared" si="95"/>
        <v>9485</v>
      </c>
      <c r="J339" t="str">
        <f t="shared" si="96"/>
        <v>N/A</v>
      </c>
      <c r="K339" s="3" t="str">
        <f t="shared" si="97"/>
        <v>N/A</v>
      </c>
      <c r="L339" s="3">
        <f t="shared" si="98"/>
        <v>9485</v>
      </c>
      <c r="M339" s="3" t="str">
        <f t="shared" si="99"/>
        <v>N/A</v>
      </c>
      <c r="N339" s="3" t="str">
        <f t="shared" si="100"/>
        <v>N/A</v>
      </c>
      <c r="O339" s="3" t="str">
        <f t="shared" si="101"/>
        <v>N/A</v>
      </c>
      <c r="P339" s="3" t="str">
        <f t="shared" si="102"/>
        <v>N/A</v>
      </c>
      <c r="Q339" s="3" t="str">
        <f t="shared" si="103"/>
        <v>N/A</v>
      </c>
      <c r="R339" s="3" t="str">
        <f t="shared" si="104"/>
        <v>N/A</v>
      </c>
      <c r="S339" s="3" t="str">
        <f t="shared" si="105"/>
        <v>N/A</v>
      </c>
      <c r="T339" s="3" t="str">
        <f t="shared" si="106"/>
        <v>N/A</v>
      </c>
      <c r="U339" s="3" t="str">
        <f t="shared" si="107"/>
        <v>N/A</v>
      </c>
      <c r="V339" s="3" t="str">
        <f t="shared" si="108"/>
        <v>N/A</v>
      </c>
      <c r="W339" s="3" t="str">
        <f t="shared" si="109"/>
        <v>N/A</v>
      </c>
      <c r="X339" s="3" t="str">
        <f t="shared" si="110"/>
        <v>N/A</v>
      </c>
      <c r="Y339" s="3" t="str">
        <f t="shared" si="111"/>
        <v>N/A</v>
      </c>
      <c r="Z339" s="3" t="str">
        <f t="shared" si="112"/>
        <v>N/A</v>
      </c>
      <c r="AA339" s="3" t="str">
        <f t="shared" si="113"/>
        <v>N/A</v>
      </c>
    </row>
    <row r="340" spans="1:27" x14ac:dyDescent="0.35">
      <c r="A340" t="s">
        <v>180</v>
      </c>
      <c r="B340" t="s">
        <v>783</v>
      </c>
      <c r="C340" t="s">
        <v>1029</v>
      </c>
      <c r="D340" t="s">
        <v>118</v>
      </c>
      <c r="E340" s="1">
        <v>18852</v>
      </c>
      <c r="F340" s="2" t="s">
        <v>1520</v>
      </c>
      <c r="G340" s="2">
        <v>49.76</v>
      </c>
      <c r="H340" t="s">
        <v>187</v>
      </c>
      <c r="I340" s="3">
        <f t="shared" si="95"/>
        <v>32991</v>
      </c>
      <c r="J340" t="str">
        <f t="shared" si="96"/>
        <v>N/A</v>
      </c>
      <c r="K340" s="3" t="str">
        <f t="shared" si="97"/>
        <v>N/A</v>
      </c>
      <c r="L340" s="3">
        <f t="shared" si="98"/>
        <v>32991</v>
      </c>
      <c r="M340" s="3" t="str">
        <f t="shared" si="99"/>
        <v>N/A</v>
      </c>
      <c r="N340" s="3" t="str">
        <f t="shared" si="100"/>
        <v>N/A</v>
      </c>
      <c r="O340" s="3" t="str">
        <f t="shared" si="101"/>
        <v>N/A</v>
      </c>
      <c r="P340" s="3" t="str">
        <f t="shared" si="102"/>
        <v>N/A</v>
      </c>
      <c r="Q340" s="3" t="str">
        <f t="shared" si="103"/>
        <v>N/A</v>
      </c>
      <c r="R340" s="3" t="str">
        <f t="shared" si="104"/>
        <v>N/A</v>
      </c>
      <c r="S340" s="3" t="str">
        <f t="shared" si="105"/>
        <v>N/A</v>
      </c>
      <c r="T340" s="3" t="str">
        <f t="shared" si="106"/>
        <v>N/A</v>
      </c>
      <c r="U340" s="3" t="str">
        <f t="shared" si="107"/>
        <v>N/A</v>
      </c>
      <c r="V340" s="3" t="str">
        <f t="shared" si="108"/>
        <v>N/A</v>
      </c>
      <c r="W340" s="3" t="str">
        <f t="shared" si="109"/>
        <v>N/A</v>
      </c>
      <c r="X340" s="3" t="str">
        <f t="shared" si="110"/>
        <v>N/A</v>
      </c>
      <c r="Y340" s="3" t="str">
        <f t="shared" si="111"/>
        <v>N/A</v>
      </c>
      <c r="Z340" s="3" t="str">
        <f t="shared" si="112"/>
        <v>N/A</v>
      </c>
      <c r="AA340" s="3" t="str">
        <f t="shared" si="113"/>
        <v>N/A</v>
      </c>
    </row>
    <row r="341" spans="1:27" x14ac:dyDescent="0.35">
      <c r="A341" t="s">
        <v>180</v>
      </c>
      <c r="B341" t="s">
        <v>185</v>
      </c>
      <c r="C341" t="s">
        <v>646</v>
      </c>
      <c r="D341" t="s">
        <v>118</v>
      </c>
      <c r="E341" s="1">
        <v>13270</v>
      </c>
      <c r="F341" s="2" t="s">
        <v>1521</v>
      </c>
      <c r="G341" s="2">
        <v>35.21</v>
      </c>
      <c r="H341" t="s">
        <v>1197</v>
      </c>
      <c r="I341" s="3">
        <f t="shared" si="95"/>
        <v>23222.5</v>
      </c>
      <c r="J341" t="str">
        <f t="shared" si="96"/>
        <v>N/A</v>
      </c>
      <c r="K341" s="3" t="str">
        <f t="shared" si="97"/>
        <v>N/A</v>
      </c>
      <c r="L341" s="3">
        <f t="shared" si="98"/>
        <v>23222.5</v>
      </c>
      <c r="M341" s="3" t="str">
        <f t="shared" si="99"/>
        <v>N/A</v>
      </c>
      <c r="N341" s="3" t="str">
        <f t="shared" si="100"/>
        <v>N/A</v>
      </c>
      <c r="O341" s="3" t="str">
        <f t="shared" si="101"/>
        <v>N/A</v>
      </c>
      <c r="P341" s="3" t="str">
        <f t="shared" si="102"/>
        <v>N/A</v>
      </c>
      <c r="Q341" s="3" t="str">
        <f t="shared" si="103"/>
        <v>N/A</v>
      </c>
      <c r="R341" s="3" t="str">
        <f t="shared" si="104"/>
        <v>N/A</v>
      </c>
      <c r="S341" s="3" t="str">
        <f t="shared" si="105"/>
        <v>N/A</v>
      </c>
      <c r="T341" s="3" t="str">
        <f t="shared" si="106"/>
        <v>N/A</v>
      </c>
      <c r="U341" s="3" t="str">
        <f t="shared" si="107"/>
        <v>N/A</v>
      </c>
      <c r="V341" s="3" t="str">
        <f t="shared" si="108"/>
        <v>N/A</v>
      </c>
      <c r="W341" s="3" t="str">
        <f t="shared" si="109"/>
        <v>N/A</v>
      </c>
      <c r="X341" s="3" t="str">
        <f t="shared" si="110"/>
        <v>N/A</v>
      </c>
      <c r="Y341" s="3" t="str">
        <f t="shared" si="111"/>
        <v>N/A</v>
      </c>
      <c r="Z341" s="3" t="str">
        <f t="shared" si="112"/>
        <v>N/A</v>
      </c>
      <c r="AA341" s="3" t="str">
        <f t="shared" si="113"/>
        <v>N/A</v>
      </c>
    </row>
    <row r="342" spans="1:27" x14ac:dyDescent="0.35">
      <c r="A342" t="s">
        <v>180</v>
      </c>
      <c r="B342" t="s">
        <v>309</v>
      </c>
      <c r="C342" t="s">
        <v>835</v>
      </c>
      <c r="D342" t="s">
        <v>118</v>
      </c>
      <c r="E342" s="1">
        <v>6641</v>
      </c>
      <c r="F342" s="2" t="s">
        <v>1522</v>
      </c>
      <c r="G342" s="2">
        <v>17.190000000000001</v>
      </c>
      <c r="H342" t="s">
        <v>1197</v>
      </c>
      <c r="I342" s="3">
        <f t="shared" si="95"/>
        <v>11621.75</v>
      </c>
      <c r="J342" t="str">
        <f t="shared" si="96"/>
        <v>N/A</v>
      </c>
      <c r="K342" s="3" t="str">
        <f t="shared" si="97"/>
        <v>N/A</v>
      </c>
      <c r="L342" s="3">
        <f t="shared" si="98"/>
        <v>11621.75</v>
      </c>
      <c r="M342" s="3" t="str">
        <f t="shared" si="99"/>
        <v>N/A</v>
      </c>
      <c r="N342" s="3" t="str">
        <f t="shared" si="100"/>
        <v>N/A</v>
      </c>
      <c r="O342" s="3" t="str">
        <f t="shared" si="101"/>
        <v>N/A</v>
      </c>
      <c r="P342" s="3" t="str">
        <f t="shared" si="102"/>
        <v>N/A</v>
      </c>
      <c r="Q342" s="3" t="str">
        <f t="shared" si="103"/>
        <v>N/A</v>
      </c>
      <c r="R342" s="3" t="str">
        <f t="shared" si="104"/>
        <v>N/A</v>
      </c>
      <c r="S342" s="3" t="str">
        <f t="shared" si="105"/>
        <v>N/A</v>
      </c>
      <c r="T342" s="3" t="str">
        <f t="shared" si="106"/>
        <v>N/A</v>
      </c>
      <c r="U342" s="3" t="str">
        <f t="shared" si="107"/>
        <v>N/A</v>
      </c>
      <c r="V342" s="3" t="str">
        <f t="shared" si="108"/>
        <v>N/A</v>
      </c>
      <c r="W342" s="3" t="str">
        <f t="shared" si="109"/>
        <v>N/A</v>
      </c>
      <c r="X342" s="3" t="str">
        <f t="shared" si="110"/>
        <v>N/A</v>
      </c>
      <c r="Y342" s="3" t="str">
        <f t="shared" si="111"/>
        <v>N/A</v>
      </c>
      <c r="Z342" s="3" t="str">
        <f t="shared" si="112"/>
        <v>N/A</v>
      </c>
      <c r="AA342" s="3" t="str">
        <f t="shared" si="113"/>
        <v>N/A</v>
      </c>
    </row>
    <row r="343" spans="1:27" x14ac:dyDescent="0.35">
      <c r="A343" t="s">
        <v>180</v>
      </c>
      <c r="B343" t="s">
        <v>276</v>
      </c>
      <c r="C343" t="s">
        <v>655</v>
      </c>
      <c r="D343" t="s">
        <v>118</v>
      </c>
      <c r="E343" s="1">
        <v>7832</v>
      </c>
      <c r="F343" s="2" t="s">
        <v>1523</v>
      </c>
      <c r="G343" s="2">
        <v>18.059999999999999</v>
      </c>
      <c r="H343" t="s">
        <v>1197</v>
      </c>
      <c r="I343" s="3">
        <f t="shared" si="95"/>
        <v>13706</v>
      </c>
      <c r="J343" t="str">
        <f t="shared" si="96"/>
        <v>N/A</v>
      </c>
      <c r="K343" s="3" t="str">
        <f t="shared" si="97"/>
        <v>N/A</v>
      </c>
      <c r="L343" s="3">
        <f t="shared" si="98"/>
        <v>13706</v>
      </c>
      <c r="M343" s="3" t="str">
        <f t="shared" si="99"/>
        <v>N/A</v>
      </c>
      <c r="N343" s="3" t="str">
        <f t="shared" si="100"/>
        <v>N/A</v>
      </c>
      <c r="O343" s="3" t="str">
        <f t="shared" si="101"/>
        <v>N/A</v>
      </c>
      <c r="P343" s="3" t="str">
        <f t="shared" si="102"/>
        <v>N/A</v>
      </c>
      <c r="Q343" s="3" t="str">
        <f t="shared" si="103"/>
        <v>N/A</v>
      </c>
      <c r="R343" s="3" t="str">
        <f t="shared" si="104"/>
        <v>N/A</v>
      </c>
      <c r="S343" s="3" t="str">
        <f t="shared" si="105"/>
        <v>N/A</v>
      </c>
      <c r="T343" s="3" t="str">
        <f t="shared" si="106"/>
        <v>N/A</v>
      </c>
      <c r="U343" s="3" t="str">
        <f t="shared" si="107"/>
        <v>N/A</v>
      </c>
      <c r="V343" s="3" t="str">
        <f t="shared" si="108"/>
        <v>N/A</v>
      </c>
      <c r="W343" s="3" t="str">
        <f t="shared" si="109"/>
        <v>N/A</v>
      </c>
      <c r="X343" s="3" t="str">
        <f t="shared" si="110"/>
        <v>N/A</v>
      </c>
      <c r="Y343" s="3" t="str">
        <f t="shared" si="111"/>
        <v>N/A</v>
      </c>
      <c r="Z343" s="3" t="str">
        <f t="shared" si="112"/>
        <v>N/A</v>
      </c>
      <c r="AA343" s="3" t="str">
        <f t="shared" si="113"/>
        <v>N/A</v>
      </c>
    </row>
    <row r="344" spans="1:27" x14ac:dyDescent="0.35">
      <c r="A344" t="s">
        <v>180</v>
      </c>
      <c r="B344" t="s">
        <v>192</v>
      </c>
      <c r="C344" t="s">
        <v>689</v>
      </c>
      <c r="E344" s="1">
        <v>13324</v>
      </c>
      <c r="F344" s="2" t="s">
        <v>1524</v>
      </c>
      <c r="G344" s="2">
        <v>27.08</v>
      </c>
      <c r="H344" t="s">
        <v>1197</v>
      </c>
      <c r="I344" s="3">
        <f t="shared" si="95"/>
        <v>23317</v>
      </c>
      <c r="J344" t="str">
        <f t="shared" si="96"/>
        <v>N/A</v>
      </c>
      <c r="K344" s="3" t="str">
        <f t="shared" si="97"/>
        <v>N/A</v>
      </c>
      <c r="L344" s="3" t="str">
        <f t="shared" si="98"/>
        <v>N/A</v>
      </c>
      <c r="M344" s="3" t="str">
        <f t="shared" si="99"/>
        <v>N/A</v>
      </c>
      <c r="N344" s="3" t="str">
        <f t="shared" si="100"/>
        <v>N/A</v>
      </c>
      <c r="O344" s="3" t="str">
        <f t="shared" si="101"/>
        <v>N/A</v>
      </c>
      <c r="P344" s="3" t="str">
        <f t="shared" si="102"/>
        <v>N/A</v>
      </c>
      <c r="Q344" s="3" t="str">
        <f t="shared" si="103"/>
        <v>N/A</v>
      </c>
      <c r="R344" s="3" t="str">
        <f t="shared" si="104"/>
        <v>N/A</v>
      </c>
      <c r="S344" s="3" t="str">
        <f t="shared" si="105"/>
        <v>N/A</v>
      </c>
      <c r="T344" s="3" t="str">
        <f t="shared" si="106"/>
        <v>N/A</v>
      </c>
      <c r="U344" s="3" t="str">
        <f t="shared" si="107"/>
        <v>N/A</v>
      </c>
      <c r="V344" s="3" t="str">
        <f t="shared" si="108"/>
        <v>N/A</v>
      </c>
      <c r="W344" s="3" t="str">
        <f t="shared" si="109"/>
        <v>N/A</v>
      </c>
      <c r="X344" s="3" t="str">
        <f t="shared" si="110"/>
        <v>N/A</v>
      </c>
      <c r="Y344" s="3" t="str">
        <f t="shared" si="111"/>
        <v>N/A</v>
      </c>
      <c r="Z344" s="3" t="str">
        <f t="shared" si="112"/>
        <v>N/A</v>
      </c>
      <c r="AA344" s="3">
        <f t="shared" si="113"/>
        <v>23317</v>
      </c>
    </row>
    <row r="345" spans="1:27" x14ac:dyDescent="0.35">
      <c r="A345" t="s">
        <v>180</v>
      </c>
      <c r="B345" t="s">
        <v>456</v>
      </c>
      <c r="C345" t="s">
        <v>876</v>
      </c>
      <c r="D345" t="s">
        <v>118</v>
      </c>
      <c r="E345" s="1">
        <v>12692</v>
      </c>
      <c r="F345" s="2" t="s">
        <v>1525</v>
      </c>
      <c r="G345" s="2">
        <v>26.44</v>
      </c>
      <c r="H345" t="s">
        <v>1197</v>
      </c>
      <c r="I345" s="3">
        <f t="shared" si="95"/>
        <v>22211</v>
      </c>
      <c r="J345" t="str">
        <f t="shared" si="96"/>
        <v>N/A</v>
      </c>
      <c r="K345" s="3" t="str">
        <f t="shared" si="97"/>
        <v>N/A</v>
      </c>
      <c r="L345" s="3">
        <f t="shared" si="98"/>
        <v>22211</v>
      </c>
      <c r="M345" s="3" t="str">
        <f t="shared" si="99"/>
        <v>N/A</v>
      </c>
      <c r="N345" s="3" t="str">
        <f t="shared" si="100"/>
        <v>N/A</v>
      </c>
      <c r="O345" s="3" t="str">
        <f t="shared" si="101"/>
        <v>N/A</v>
      </c>
      <c r="P345" s="3" t="str">
        <f t="shared" si="102"/>
        <v>N/A</v>
      </c>
      <c r="Q345" s="3" t="str">
        <f t="shared" si="103"/>
        <v>N/A</v>
      </c>
      <c r="R345" s="3" t="str">
        <f t="shared" si="104"/>
        <v>N/A</v>
      </c>
      <c r="S345" s="3" t="str">
        <f t="shared" si="105"/>
        <v>N/A</v>
      </c>
      <c r="T345" s="3" t="str">
        <f t="shared" si="106"/>
        <v>N/A</v>
      </c>
      <c r="U345" s="3" t="str">
        <f t="shared" si="107"/>
        <v>N/A</v>
      </c>
      <c r="V345" s="3" t="str">
        <f t="shared" si="108"/>
        <v>N/A</v>
      </c>
      <c r="W345" s="3" t="str">
        <f t="shared" si="109"/>
        <v>N/A</v>
      </c>
      <c r="X345" s="3" t="str">
        <f t="shared" si="110"/>
        <v>N/A</v>
      </c>
      <c r="Y345" s="3" t="str">
        <f t="shared" si="111"/>
        <v>N/A</v>
      </c>
      <c r="Z345" s="3" t="str">
        <f t="shared" si="112"/>
        <v>N/A</v>
      </c>
      <c r="AA345" s="3" t="str">
        <f t="shared" si="113"/>
        <v>N/A</v>
      </c>
    </row>
    <row r="346" spans="1:27" x14ac:dyDescent="0.35">
      <c r="A346" t="s">
        <v>180</v>
      </c>
      <c r="B346" t="s">
        <v>202</v>
      </c>
      <c r="C346" t="s">
        <v>384</v>
      </c>
      <c r="D346" t="s">
        <v>112</v>
      </c>
      <c r="E346">
        <v>613</v>
      </c>
      <c r="F346" s="2" t="s">
        <v>1526</v>
      </c>
      <c r="G346" s="2">
        <v>1.4</v>
      </c>
      <c r="H346" t="s">
        <v>1197</v>
      </c>
      <c r="I346" s="3" t="str">
        <f t="shared" si="95"/>
        <v>not eligible</v>
      </c>
      <c r="J346" t="str">
        <f t="shared" si="96"/>
        <v>N/A</v>
      </c>
      <c r="K346" s="3" t="str">
        <f t="shared" si="97"/>
        <v>N/A</v>
      </c>
      <c r="L346" s="3" t="str">
        <f t="shared" si="98"/>
        <v>N/A</v>
      </c>
      <c r="M346" s="3" t="str">
        <f t="shared" si="99"/>
        <v>N/A</v>
      </c>
      <c r="N346" s="3" t="str">
        <f t="shared" si="100"/>
        <v>N/A</v>
      </c>
      <c r="O346" s="3" t="str">
        <f t="shared" si="101"/>
        <v>N/A</v>
      </c>
      <c r="P346" s="3" t="str">
        <f t="shared" si="102"/>
        <v>N/A</v>
      </c>
      <c r="Q346" s="3" t="str">
        <f t="shared" si="103"/>
        <v>N/A</v>
      </c>
      <c r="R346" s="3" t="str">
        <f t="shared" si="104"/>
        <v>N/A</v>
      </c>
      <c r="S346" s="3" t="str">
        <f t="shared" si="105"/>
        <v>N/A</v>
      </c>
      <c r="T346" s="3" t="str">
        <f t="shared" si="106"/>
        <v>N/A</v>
      </c>
      <c r="U346" s="3" t="str">
        <f t="shared" si="107"/>
        <v>N/A</v>
      </c>
      <c r="V346" s="3" t="str">
        <f t="shared" si="108"/>
        <v>not eligible</v>
      </c>
      <c r="W346" s="3" t="str">
        <f t="shared" si="109"/>
        <v>N/A</v>
      </c>
      <c r="X346" s="3" t="str">
        <f t="shared" si="110"/>
        <v>N/A</v>
      </c>
      <c r="Y346" s="3" t="str">
        <f t="shared" si="111"/>
        <v>N/A</v>
      </c>
      <c r="Z346" s="3" t="str">
        <f t="shared" si="112"/>
        <v>N/A</v>
      </c>
      <c r="AA346" s="3" t="str">
        <f t="shared" si="113"/>
        <v>N/A</v>
      </c>
    </row>
    <row r="347" spans="1:27" x14ac:dyDescent="0.35">
      <c r="A347" t="s">
        <v>180</v>
      </c>
      <c r="B347" t="s">
        <v>323</v>
      </c>
      <c r="C347" t="s">
        <v>324</v>
      </c>
      <c r="D347" t="s">
        <v>112</v>
      </c>
      <c r="E347" s="1">
        <v>2507</v>
      </c>
      <c r="F347" s="2" t="s">
        <v>1527</v>
      </c>
      <c r="G347" s="2">
        <v>6.34</v>
      </c>
      <c r="H347" t="s">
        <v>1197</v>
      </c>
      <c r="I347" s="3">
        <f t="shared" si="95"/>
        <v>4387.25</v>
      </c>
      <c r="J347" t="str">
        <f t="shared" si="96"/>
        <v>N/A</v>
      </c>
      <c r="K347" s="3" t="str">
        <f t="shared" si="97"/>
        <v>N/A</v>
      </c>
      <c r="L347" s="3" t="str">
        <f t="shared" si="98"/>
        <v>N/A</v>
      </c>
      <c r="M347" s="3" t="str">
        <f t="shared" si="99"/>
        <v>N/A</v>
      </c>
      <c r="N347" s="3" t="str">
        <f t="shared" si="100"/>
        <v>N/A</v>
      </c>
      <c r="O347" s="3" t="str">
        <f t="shared" si="101"/>
        <v>N/A</v>
      </c>
      <c r="P347" s="3" t="str">
        <f t="shared" si="102"/>
        <v>N/A</v>
      </c>
      <c r="Q347" s="3" t="str">
        <f t="shared" si="103"/>
        <v>N/A</v>
      </c>
      <c r="R347" s="3" t="str">
        <f t="shared" si="104"/>
        <v>N/A</v>
      </c>
      <c r="S347" s="3" t="str">
        <f t="shared" si="105"/>
        <v>N/A</v>
      </c>
      <c r="T347" s="3" t="str">
        <f t="shared" si="106"/>
        <v>N/A</v>
      </c>
      <c r="U347" s="3" t="str">
        <f t="shared" si="107"/>
        <v>N/A</v>
      </c>
      <c r="V347" s="3">
        <f t="shared" si="108"/>
        <v>4387.25</v>
      </c>
      <c r="W347" s="3" t="str">
        <f t="shared" si="109"/>
        <v>N/A</v>
      </c>
      <c r="X347" s="3" t="str">
        <f t="shared" si="110"/>
        <v>N/A</v>
      </c>
      <c r="Y347" s="3" t="str">
        <f t="shared" si="111"/>
        <v>N/A</v>
      </c>
      <c r="Z347" s="3" t="str">
        <f t="shared" si="112"/>
        <v>N/A</v>
      </c>
      <c r="AA347" s="3" t="str">
        <f t="shared" si="113"/>
        <v>N/A</v>
      </c>
    </row>
    <row r="348" spans="1:27" x14ac:dyDescent="0.35">
      <c r="A348" t="s">
        <v>180</v>
      </c>
      <c r="B348" t="s">
        <v>375</v>
      </c>
      <c r="C348" t="s">
        <v>957</v>
      </c>
      <c r="D348" t="s">
        <v>112</v>
      </c>
      <c r="E348">
        <v>410</v>
      </c>
      <c r="F348" s="2" t="s">
        <v>1528</v>
      </c>
      <c r="G348" s="2">
        <v>1.01</v>
      </c>
      <c r="H348" t="s">
        <v>1197</v>
      </c>
      <c r="I348" s="3" t="str">
        <f t="shared" si="95"/>
        <v>not eligible</v>
      </c>
      <c r="J348" t="str">
        <f t="shared" si="96"/>
        <v>N/A</v>
      </c>
      <c r="K348" s="3" t="str">
        <f t="shared" si="97"/>
        <v>N/A</v>
      </c>
      <c r="L348" s="3" t="str">
        <f t="shared" si="98"/>
        <v>N/A</v>
      </c>
      <c r="M348" s="3" t="str">
        <f t="shared" si="99"/>
        <v>N/A</v>
      </c>
      <c r="N348" s="3" t="str">
        <f t="shared" si="100"/>
        <v>N/A</v>
      </c>
      <c r="O348" s="3" t="str">
        <f t="shared" si="101"/>
        <v>N/A</v>
      </c>
      <c r="P348" s="3" t="str">
        <f t="shared" si="102"/>
        <v>N/A</v>
      </c>
      <c r="Q348" s="3" t="str">
        <f t="shared" si="103"/>
        <v>N/A</v>
      </c>
      <c r="R348" s="3" t="str">
        <f t="shared" si="104"/>
        <v>N/A</v>
      </c>
      <c r="S348" s="3" t="str">
        <f t="shared" si="105"/>
        <v>N/A</v>
      </c>
      <c r="T348" s="3" t="str">
        <f t="shared" si="106"/>
        <v>N/A</v>
      </c>
      <c r="U348" s="3" t="str">
        <f t="shared" si="107"/>
        <v>N/A</v>
      </c>
      <c r="V348" s="3" t="str">
        <f t="shared" si="108"/>
        <v>not eligible</v>
      </c>
      <c r="W348" s="3" t="str">
        <f t="shared" si="109"/>
        <v>N/A</v>
      </c>
      <c r="X348" s="3" t="str">
        <f t="shared" si="110"/>
        <v>N/A</v>
      </c>
      <c r="Y348" s="3" t="str">
        <f t="shared" si="111"/>
        <v>N/A</v>
      </c>
      <c r="Z348" s="3" t="str">
        <f t="shared" si="112"/>
        <v>N/A</v>
      </c>
      <c r="AA348" s="3" t="str">
        <f t="shared" si="113"/>
        <v>N/A</v>
      </c>
    </row>
    <row r="349" spans="1:27" x14ac:dyDescent="0.35">
      <c r="A349" t="s">
        <v>180</v>
      </c>
      <c r="B349" t="s">
        <v>305</v>
      </c>
      <c r="C349" t="s">
        <v>494</v>
      </c>
      <c r="D349" t="s">
        <v>112</v>
      </c>
      <c r="E349">
        <v>500</v>
      </c>
      <c r="F349" s="2" t="s">
        <v>1529</v>
      </c>
      <c r="G349" s="2">
        <v>1.18</v>
      </c>
      <c r="H349" t="s">
        <v>1197</v>
      </c>
      <c r="I349" s="3" t="str">
        <f t="shared" si="95"/>
        <v>not eligible</v>
      </c>
      <c r="J349" t="str">
        <f t="shared" si="96"/>
        <v>N/A</v>
      </c>
      <c r="K349" s="3" t="str">
        <f t="shared" si="97"/>
        <v>N/A</v>
      </c>
      <c r="L349" s="3" t="str">
        <f t="shared" si="98"/>
        <v>N/A</v>
      </c>
      <c r="M349" s="3" t="str">
        <f t="shared" si="99"/>
        <v>N/A</v>
      </c>
      <c r="N349" s="3" t="str">
        <f t="shared" si="100"/>
        <v>N/A</v>
      </c>
      <c r="O349" s="3" t="str">
        <f t="shared" si="101"/>
        <v>N/A</v>
      </c>
      <c r="P349" s="3" t="str">
        <f t="shared" si="102"/>
        <v>N/A</v>
      </c>
      <c r="Q349" s="3" t="str">
        <f t="shared" si="103"/>
        <v>N/A</v>
      </c>
      <c r="R349" s="3" t="str">
        <f t="shared" si="104"/>
        <v>N/A</v>
      </c>
      <c r="S349" s="3" t="str">
        <f t="shared" si="105"/>
        <v>N/A</v>
      </c>
      <c r="T349" s="3" t="str">
        <f t="shared" si="106"/>
        <v>N/A</v>
      </c>
      <c r="U349" s="3" t="str">
        <f t="shared" si="107"/>
        <v>N/A</v>
      </c>
      <c r="V349" s="3" t="str">
        <f t="shared" si="108"/>
        <v>not eligible</v>
      </c>
      <c r="W349" s="3" t="str">
        <f t="shared" si="109"/>
        <v>N/A</v>
      </c>
      <c r="X349" s="3" t="str">
        <f t="shared" si="110"/>
        <v>N/A</v>
      </c>
      <c r="Y349" s="3" t="str">
        <f t="shared" si="111"/>
        <v>N/A</v>
      </c>
      <c r="Z349" s="3" t="str">
        <f t="shared" si="112"/>
        <v>N/A</v>
      </c>
      <c r="AA349" s="3" t="str">
        <f t="shared" si="113"/>
        <v>N/A</v>
      </c>
    </row>
    <row r="350" spans="1:27" x14ac:dyDescent="0.35">
      <c r="A350" t="s">
        <v>180</v>
      </c>
      <c r="B350" t="s">
        <v>219</v>
      </c>
      <c r="C350" t="s">
        <v>952</v>
      </c>
      <c r="D350" t="s">
        <v>128</v>
      </c>
      <c r="E350" s="1">
        <v>2011</v>
      </c>
      <c r="F350" s="2" t="s">
        <v>1229</v>
      </c>
      <c r="G350" s="2">
        <v>4.0599999999999996</v>
      </c>
      <c r="H350" t="s">
        <v>1197</v>
      </c>
      <c r="I350" s="3">
        <f t="shared" si="95"/>
        <v>3519.25</v>
      </c>
      <c r="J350" t="str">
        <f t="shared" si="96"/>
        <v>N/A</v>
      </c>
      <c r="K350" s="3" t="str">
        <f t="shared" si="97"/>
        <v>N/A</v>
      </c>
      <c r="L350" s="3" t="str">
        <f t="shared" si="98"/>
        <v>N/A</v>
      </c>
      <c r="M350" s="3" t="str">
        <f t="shared" si="99"/>
        <v>N/A</v>
      </c>
      <c r="N350" s="3" t="str">
        <f t="shared" si="100"/>
        <v>N/A</v>
      </c>
      <c r="O350" s="3" t="str">
        <f t="shared" si="101"/>
        <v>N/A</v>
      </c>
      <c r="P350" s="3" t="str">
        <f t="shared" si="102"/>
        <v>N/A</v>
      </c>
      <c r="Q350" s="3" t="str">
        <f t="shared" si="103"/>
        <v>N/A</v>
      </c>
      <c r="R350" s="3" t="str">
        <f t="shared" si="104"/>
        <v>N/A</v>
      </c>
      <c r="S350" s="3" t="str">
        <f t="shared" si="105"/>
        <v>N/A</v>
      </c>
      <c r="T350" s="3" t="str">
        <f t="shared" si="106"/>
        <v>N/A</v>
      </c>
      <c r="U350" s="3" t="str">
        <f t="shared" si="107"/>
        <v>N/A</v>
      </c>
      <c r="V350" s="3" t="str">
        <f t="shared" si="108"/>
        <v>N/A</v>
      </c>
      <c r="W350" s="3">
        <f t="shared" si="109"/>
        <v>3519.25</v>
      </c>
      <c r="X350" s="3" t="str">
        <f t="shared" si="110"/>
        <v>N/A</v>
      </c>
      <c r="Y350" s="3" t="str">
        <f t="shared" si="111"/>
        <v>N/A</v>
      </c>
      <c r="Z350" s="3" t="str">
        <f t="shared" si="112"/>
        <v>N/A</v>
      </c>
      <c r="AA350" s="3" t="str">
        <f t="shared" si="113"/>
        <v>N/A</v>
      </c>
    </row>
    <row r="351" spans="1:27" x14ac:dyDescent="0.35">
      <c r="A351" t="s">
        <v>180</v>
      </c>
      <c r="B351" t="s">
        <v>244</v>
      </c>
      <c r="C351" t="s">
        <v>691</v>
      </c>
      <c r="D351" t="s">
        <v>128</v>
      </c>
      <c r="E351" s="1">
        <v>3774</v>
      </c>
      <c r="F351" s="2" t="s">
        <v>1530</v>
      </c>
      <c r="G351" s="2">
        <v>9.11</v>
      </c>
      <c r="H351" t="s">
        <v>1197</v>
      </c>
      <c r="I351" s="3">
        <f t="shared" si="95"/>
        <v>6604.5</v>
      </c>
      <c r="J351" t="str">
        <f t="shared" si="96"/>
        <v>N/A</v>
      </c>
      <c r="K351" s="3" t="str">
        <f t="shared" si="97"/>
        <v>N/A</v>
      </c>
      <c r="L351" s="3" t="str">
        <f t="shared" si="98"/>
        <v>N/A</v>
      </c>
      <c r="M351" s="3" t="str">
        <f t="shared" si="99"/>
        <v>N/A</v>
      </c>
      <c r="N351" s="3" t="str">
        <f t="shared" si="100"/>
        <v>N/A</v>
      </c>
      <c r="O351" s="3" t="str">
        <f t="shared" si="101"/>
        <v>N/A</v>
      </c>
      <c r="P351" s="3" t="str">
        <f t="shared" si="102"/>
        <v>N/A</v>
      </c>
      <c r="Q351" s="3" t="str">
        <f t="shared" si="103"/>
        <v>N/A</v>
      </c>
      <c r="R351" s="3" t="str">
        <f t="shared" si="104"/>
        <v>N/A</v>
      </c>
      <c r="S351" s="3" t="str">
        <f t="shared" si="105"/>
        <v>N/A</v>
      </c>
      <c r="T351" s="3" t="str">
        <f t="shared" si="106"/>
        <v>N/A</v>
      </c>
      <c r="U351" s="3" t="str">
        <f t="shared" si="107"/>
        <v>N/A</v>
      </c>
      <c r="V351" s="3" t="str">
        <f t="shared" si="108"/>
        <v>N/A</v>
      </c>
      <c r="W351" s="3">
        <f t="shared" si="109"/>
        <v>6604.5</v>
      </c>
      <c r="X351" s="3" t="str">
        <f t="shared" si="110"/>
        <v>N/A</v>
      </c>
      <c r="Y351" s="3" t="str">
        <f t="shared" si="111"/>
        <v>N/A</v>
      </c>
      <c r="Z351" s="3" t="str">
        <f t="shared" si="112"/>
        <v>N/A</v>
      </c>
      <c r="AA351" s="3" t="str">
        <f t="shared" si="113"/>
        <v>N/A</v>
      </c>
    </row>
    <row r="352" spans="1:27" x14ac:dyDescent="0.35">
      <c r="A352" t="s">
        <v>180</v>
      </c>
      <c r="B352" t="s">
        <v>299</v>
      </c>
      <c r="C352" t="s">
        <v>828</v>
      </c>
      <c r="D352" t="s">
        <v>128</v>
      </c>
      <c r="E352" s="1">
        <v>2856</v>
      </c>
      <c r="F352" s="2" t="s">
        <v>1531</v>
      </c>
      <c r="G352" s="2">
        <v>7.11</v>
      </c>
      <c r="H352" t="s">
        <v>1197</v>
      </c>
      <c r="I352" s="3">
        <f t="shared" si="95"/>
        <v>4998</v>
      </c>
      <c r="J352" t="str">
        <f t="shared" si="96"/>
        <v>N/A</v>
      </c>
      <c r="K352" s="3" t="str">
        <f t="shared" si="97"/>
        <v>N/A</v>
      </c>
      <c r="L352" s="3" t="str">
        <f t="shared" si="98"/>
        <v>N/A</v>
      </c>
      <c r="M352" s="3" t="str">
        <f t="shared" si="99"/>
        <v>N/A</v>
      </c>
      <c r="N352" s="3" t="str">
        <f t="shared" si="100"/>
        <v>N/A</v>
      </c>
      <c r="O352" s="3" t="str">
        <f t="shared" si="101"/>
        <v>N/A</v>
      </c>
      <c r="P352" s="3" t="str">
        <f t="shared" si="102"/>
        <v>N/A</v>
      </c>
      <c r="Q352" s="3" t="str">
        <f t="shared" si="103"/>
        <v>N/A</v>
      </c>
      <c r="R352" s="3" t="str">
        <f t="shared" si="104"/>
        <v>N/A</v>
      </c>
      <c r="S352" s="3" t="str">
        <f t="shared" si="105"/>
        <v>N/A</v>
      </c>
      <c r="T352" s="3" t="str">
        <f t="shared" si="106"/>
        <v>N/A</v>
      </c>
      <c r="U352" s="3" t="str">
        <f t="shared" si="107"/>
        <v>N/A</v>
      </c>
      <c r="V352" s="3" t="str">
        <f t="shared" si="108"/>
        <v>N/A</v>
      </c>
      <c r="W352" s="3">
        <f t="shared" si="109"/>
        <v>4998</v>
      </c>
      <c r="X352" s="3" t="str">
        <f t="shared" si="110"/>
        <v>N/A</v>
      </c>
      <c r="Y352" s="3" t="str">
        <f t="shared" si="111"/>
        <v>N/A</v>
      </c>
      <c r="Z352" s="3" t="str">
        <f t="shared" si="112"/>
        <v>N/A</v>
      </c>
      <c r="AA352" s="3" t="str">
        <f t="shared" si="113"/>
        <v>N/A</v>
      </c>
    </row>
    <row r="353" spans="1:27" x14ac:dyDescent="0.35">
      <c r="A353" t="s">
        <v>180</v>
      </c>
      <c r="B353" t="s">
        <v>367</v>
      </c>
      <c r="C353" t="s">
        <v>1055</v>
      </c>
      <c r="D353" t="s">
        <v>128</v>
      </c>
      <c r="E353" s="1">
        <v>6438</v>
      </c>
      <c r="F353" s="2" t="s">
        <v>1532</v>
      </c>
      <c r="G353" s="2">
        <v>16.03</v>
      </c>
      <c r="H353" t="s">
        <v>1197</v>
      </c>
      <c r="I353" s="3">
        <f t="shared" si="95"/>
        <v>11266.5</v>
      </c>
      <c r="J353" t="str">
        <f t="shared" si="96"/>
        <v>N/A</v>
      </c>
      <c r="K353" s="3" t="str">
        <f t="shared" si="97"/>
        <v>N/A</v>
      </c>
      <c r="L353" s="3" t="str">
        <f t="shared" si="98"/>
        <v>N/A</v>
      </c>
      <c r="M353" s="3" t="str">
        <f t="shared" si="99"/>
        <v>N/A</v>
      </c>
      <c r="N353" s="3" t="str">
        <f t="shared" si="100"/>
        <v>N/A</v>
      </c>
      <c r="O353" s="3" t="str">
        <f t="shared" si="101"/>
        <v>N/A</v>
      </c>
      <c r="P353" s="3" t="str">
        <f t="shared" si="102"/>
        <v>N/A</v>
      </c>
      <c r="Q353" s="3" t="str">
        <f t="shared" si="103"/>
        <v>N/A</v>
      </c>
      <c r="R353" s="3" t="str">
        <f t="shared" si="104"/>
        <v>N/A</v>
      </c>
      <c r="S353" s="3" t="str">
        <f t="shared" si="105"/>
        <v>N/A</v>
      </c>
      <c r="T353" s="3" t="str">
        <f t="shared" si="106"/>
        <v>N/A</v>
      </c>
      <c r="U353" s="3" t="str">
        <f t="shared" si="107"/>
        <v>N/A</v>
      </c>
      <c r="V353" s="3" t="str">
        <f t="shared" si="108"/>
        <v>N/A</v>
      </c>
      <c r="W353" s="3">
        <f t="shared" si="109"/>
        <v>11266.5</v>
      </c>
      <c r="X353" s="3" t="str">
        <f t="shared" si="110"/>
        <v>N/A</v>
      </c>
      <c r="Y353" s="3" t="str">
        <f t="shared" si="111"/>
        <v>N/A</v>
      </c>
      <c r="Z353" s="3" t="str">
        <f t="shared" si="112"/>
        <v>N/A</v>
      </c>
      <c r="AA353" s="3" t="str">
        <f t="shared" si="113"/>
        <v>N/A</v>
      </c>
    </row>
    <row r="354" spans="1:27" x14ac:dyDescent="0.35">
      <c r="A354" t="s">
        <v>180</v>
      </c>
      <c r="B354" t="s">
        <v>432</v>
      </c>
      <c r="C354" t="s">
        <v>486</v>
      </c>
      <c r="D354" t="s">
        <v>128</v>
      </c>
      <c r="E354" s="1">
        <v>2622</v>
      </c>
      <c r="F354" s="2" t="s">
        <v>1212</v>
      </c>
      <c r="G354" s="2">
        <v>6.55</v>
      </c>
      <c r="H354" t="s">
        <v>1197</v>
      </c>
      <c r="I354" s="3">
        <f t="shared" si="95"/>
        <v>4588.5</v>
      </c>
      <c r="J354" t="str">
        <f t="shared" si="96"/>
        <v>N/A</v>
      </c>
      <c r="K354" s="3" t="str">
        <f t="shared" si="97"/>
        <v>N/A</v>
      </c>
      <c r="L354" s="3" t="str">
        <f t="shared" si="98"/>
        <v>N/A</v>
      </c>
      <c r="M354" s="3" t="str">
        <f t="shared" si="99"/>
        <v>N/A</v>
      </c>
      <c r="N354" s="3" t="str">
        <f t="shared" si="100"/>
        <v>N/A</v>
      </c>
      <c r="O354" s="3" t="str">
        <f t="shared" si="101"/>
        <v>N/A</v>
      </c>
      <c r="P354" s="3" t="str">
        <f t="shared" si="102"/>
        <v>N/A</v>
      </c>
      <c r="Q354" s="3" t="str">
        <f t="shared" si="103"/>
        <v>N/A</v>
      </c>
      <c r="R354" s="3" t="str">
        <f t="shared" si="104"/>
        <v>N/A</v>
      </c>
      <c r="S354" s="3" t="str">
        <f t="shared" si="105"/>
        <v>N/A</v>
      </c>
      <c r="T354" s="3" t="str">
        <f t="shared" si="106"/>
        <v>N/A</v>
      </c>
      <c r="U354" s="3" t="str">
        <f t="shared" si="107"/>
        <v>N/A</v>
      </c>
      <c r="V354" s="3" t="str">
        <f t="shared" si="108"/>
        <v>N/A</v>
      </c>
      <c r="W354" s="3">
        <f t="shared" si="109"/>
        <v>4588.5</v>
      </c>
      <c r="X354" s="3" t="str">
        <f t="shared" si="110"/>
        <v>N/A</v>
      </c>
      <c r="Y354" s="3" t="str">
        <f t="shared" si="111"/>
        <v>N/A</v>
      </c>
      <c r="Z354" s="3" t="str">
        <f t="shared" si="112"/>
        <v>N/A</v>
      </c>
      <c r="AA354" s="3" t="str">
        <f t="shared" si="113"/>
        <v>N/A</v>
      </c>
    </row>
    <row r="355" spans="1:27" x14ac:dyDescent="0.35">
      <c r="A355" t="s">
        <v>180</v>
      </c>
      <c r="B355" t="s">
        <v>517</v>
      </c>
      <c r="C355" t="s">
        <v>1135</v>
      </c>
      <c r="D355" t="s">
        <v>128</v>
      </c>
      <c r="E355" s="1">
        <v>3314</v>
      </c>
      <c r="F355" s="2" t="s">
        <v>1533</v>
      </c>
      <c r="G355" s="2">
        <v>8.0299999999999994</v>
      </c>
      <c r="H355" t="s">
        <v>1197</v>
      </c>
      <c r="I355" s="3">
        <f t="shared" si="95"/>
        <v>5799.5</v>
      </c>
      <c r="J355" t="str">
        <f t="shared" si="96"/>
        <v>N/A</v>
      </c>
      <c r="K355" s="3" t="str">
        <f t="shared" si="97"/>
        <v>N/A</v>
      </c>
      <c r="L355" s="3" t="str">
        <f t="shared" si="98"/>
        <v>N/A</v>
      </c>
      <c r="M355" s="3" t="str">
        <f t="shared" si="99"/>
        <v>N/A</v>
      </c>
      <c r="N355" s="3" t="str">
        <f t="shared" si="100"/>
        <v>N/A</v>
      </c>
      <c r="O355" s="3" t="str">
        <f t="shared" si="101"/>
        <v>N/A</v>
      </c>
      <c r="P355" s="3" t="str">
        <f t="shared" si="102"/>
        <v>N/A</v>
      </c>
      <c r="Q355" s="3" t="str">
        <f t="shared" si="103"/>
        <v>N/A</v>
      </c>
      <c r="R355" s="3" t="str">
        <f t="shared" si="104"/>
        <v>N/A</v>
      </c>
      <c r="S355" s="3" t="str">
        <f t="shared" si="105"/>
        <v>N/A</v>
      </c>
      <c r="T355" s="3" t="str">
        <f t="shared" si="106"/>
        <v>N/A</v>
      </c>
      <c r="U355" s="3" t="str">
        <f t="shared" si="107"/>
        <v>N/A</v>
      </c>
      <c r="V355" s="3" t="str">
        <f t="shared" si="108"/>
        <v>N/A</v>
      </c>
      <c r="W355" s="3">
        <f t="shared" si="109"/>
        <v>5799.5</v>
      </c>
      <c r="X355" s="3" t="str">
        <f t="shared" si="110"/>
        <v>N/A</v>
      </c>
      <c r="Y355" s="3" t="str">
        <f t="shared" si="111"/>
        <v>N/A</v>
      </c>
      <c r="Z355" s="3" t="str">
        <f t="shared" si="112"/>
        <v>N/A</v>
      </c>
      <c r="AA355" s="3" t="str">
        <f t="shared" si="113"/>
        <v>N/A</v>
      </c>
    </row>
    <row r="356" spans="1:27" x14ac:dyDescent="0.35">
      <c r="A356" t="s">
        <v>180</v>
      </c>
      <c r="B356" t="s">
        <v>240</v>
      </c>
      <c r="C356" t="s">
        <v>953</v>
      </c>
      <c r="D356" t="s">
        <v>128</v>
      </c>
      <c r="E356">
        <v>998</v>
      </c>
      <c r="F356" s="2" t="s">
        <v>1434</v>
      </c>
      <c r="G356" s="2">
        <v>2.06</v>
      </c>
      <c r="H356" t="s">
        <v>1197</v>
      </c>
      <c r="I356" s="3" t="str">
        <f t="shared" si="95"/>
        <v>not eligible</v>
      </c>
      <c r="J356" t="str">
        <f t="shared" si="96"/>
        <v>N/A</v>
      </c>
      <c r="K356" s="3" t="str">
        <f t="shared" si="97"/>
        <v>N/A</v>
      </c>
      <c r="L356" s="3" t="str">
        <f t="shared" si="98"/>
        <v>N/A</v>
      </c>
      <c r="M356" s="3" t="str">
        <f t="shared" si="99"/>
        <v>N/A</v>
      </c>
      <c r="N356" s="3" t="str">
        <f t="shared" si="100"/>
        <v>N/A</v>
      </c>
      <c r="O356" s="3" t="str">
        <f t="shared" si="101"/>
        <v>N/A</v>
      </c>
      <c r="P356" s="3" t="str">
        <f t="shared" si="102"/>
        <v>N/A</v>
      </c>
      <c r="Q356" s="3" t="str">
        <f t="shared" si="103"/>
        <v>N/A</v>
      </c>
      <c r="R356" s="3" t="str">
        <f t="shared" si="104"/>
        <v>N/A</v>
      </c>
      <c r="S356" s="3" t="str">
        <f t="shared" si="105"/>
        <v>N/A</v>
      </c>
      <c r="T356" s="3" t="str">
        <f t="shared" si="106"/>
        <v>N/A</v>
      </c>
      <c r="U356" s="3" t="str">
        <f t="shared" si="107"/>
        <v>N/A</v>
      </c>
      <c r="V356" s="3" t="str">
        <f t="shared" si="108"/>
        <v>N/A</v>
      </c>
      <c r="W356" s="3" t="str">
        <f t="shared" si="109"/>
        <v>not eligible</v>
      </c>
      <c r="X356" s="3" t="str">
        <f t="shared" si="110"/>
        <v>N/A</v>
      </c>
      <c r="Y356" s="3" t="str">
        <f t="shared" si="111"/>
        <v>N/A</v>
      </c>
      <c r="Z356" s="3" t="str">
        <f t="shared" si="112"/>
        <v>N/A</v>
      </c>
      <c r="AA356" s="3" t="str">
        <f t="shared" si="113"/>
        <v>N/A</v>
      </c>
    </row>
    <row r="357" spans="1:27" x14ac:dyDescent="0.35">
      <c r="A357" t="s">
        <v>180</v>
      </c>
      <c r="B357" t="s">
        <v>192</v>
      </c>
      <c r="C357" t="s">
        <v>1031</v>
      </c>
      <c r="D357" t="s">
        <v>128</v>
      </c>
      <c r="E357" s="1">
        <v>2244</v>
      </c>
      <c r="F357" s="2" t="s">
        <v>1534</v>
      </c>
      <c r="G357" s="2">
        <v>4.5599999999999996</v>
      </c>
      <c r="H357" t="s">
        <v>1197</v>
      </c>
      <c r="I357" s="3">
        <f t="shared" si="95"/>
        <v>3927</v>
      </c>
      <c r="J357" t="str">
        <f t="shared" si="96"/>
        <v>N/A</v>
      </c>
      <c r="K357" s="3" t="str">
        <f t="shared" si="97"/>
        <v>N/A</v>
      </c>
      <c r="L357" s="3" t="str">
        <f t="shared" si="98"/>
        <v>N/A</v>
      </c>
      <c r="M357" s="3" t="str">
        <f t="shared" si="99"/>
        <v>N/A</v>
      </c>
      <c r="N357" s="3" t="str">
        <f t="shared" si="100"/>
        <v>N/A</v>
      </c>
      <c r="O357" s="3" t="str">
        <f t="shared" si="101"/>
        <v>N/A</v>
      </c>
      <c r="P357" s="3" t="str">
        <f t="shared" si="102"/>
        <v>N/A</v>
      </c>
      <c r="Q357" s="3" t="str">
        <f t="shared" si="103"/>
        <v>N/A</v>
      </c>
      <c r="R357" s="3" t="str">
        <f t="shared" si="104"/>
        <v>N/A</v>
      </c>
      <c r="S357" s="3" t="str">
        <f t="shared" si="105"/>
        <v>N/A</v>
      </c>
      <c r="T357" s="3" t="str">
        <f t="shared" si="106"/>
        <v>N/A</v>
      </c>
      <c r="U357" s="3" t="str">
        <f t="shared" si="107"/>
        <v>N/A</v>
      </c>
      <c r="V357" s="3" t="str">
        <f t="shared" si="108"/>
        <v>N/A</v>
      </c>
      <c r="W357" s="3">
        <f t="shared" si="109"/>
        <v>3927</v>
      </c>
      <c r="X357" s="3" t="str">
        <f t="shared" si="110"/>
        <v>N/A</v>
      </c>
      <c r="Y357" s="3" t="str">
        <f t="shared" si="111"/>
        <v>N/A</v>
      </c>
      <c r="Z357" s="3" t="str">
        <f t="shared" si="112"/>
        <v>N/A</v>
      </c>
      <c r="AA357" s="3" t="str">
        <f t="shared" si="113"/>
        <v>N/A</v>
      </c>
    </row>
    <row r="358" spans="1:27" x14ac:dyDescent="0.35">
      <c r="A358" t="s">
        <v>180</v>
      </c>
      <c r="B358" t="s">
        <v>217</v>
      </c>
      <c r="C358" t="s">
        <v>218</v>
      </c>
      <c r="D358" t="s">
        <v>133</v>
      </c>
      <c r="E358">
        <v>597</v>
      </c>
      <c r="F358" s="2" t="s">
        <v>1535</v>
      </c>
      <c r="G358" s="2">
        <v>1.5</v>
      </c>
      <c r="H358" t="s">
        <v>1197</v>
      </c>
      <c r="I358" s="3" t="str">
        <f t="shared" si="95"/>
        <v>not eligible</v>
      </c>
      <c r="J358" t="str">
        <f t="shared" si="96"/>
        <v>N/A</v>
      </c>
      <c r="K358" s="3" t="str">
        <f t="shared" si="97"/>
        <v>N/A</v>
      </c>
      <c r="L358" s="3" t="str">
        <f t="shared" si="98"/>
        <v>N/A</v>
      </c>
      <c r="M358" s="3" t="str">
        <f t="shared" si="99"/>
        <v>N/A</v>
      </c>
      <c r="N358" s="3" t="str">
        <f t="shared" si="100"/>
        <v>N/A</v>
      </c>
      <c r="O358" s="3" t="str">
        <f t="shared" si="101"/>
        <v>N/A</v>
      </c>
      <c r="P358" s="3" t="str">
        <f t="shared" si="102"/>
        <v>N/A</v>
      </c>
      <c r="Q358" s="3" t="str">
        <f t="shared" si="103"/>
        <v>N/A</v>
      </c>
      <c r="R358" s="3" t="str">
        <f t="shared" si="104"/>
        <v>N/A</v>
      </c>
      <c r="S358" s="3" t="str">
        <f t="shared" si="105"/>
        <v>N/A</v>
      </c>
      <c r="T358" s="3" t="str">
        <f t="shared" si="106"/>
        <v>N/A</v>
      </c>
      <c r="U358" s="3" t="str">
        <f t="shared" si="107"/>
        <v>N/A</v>
      </c>
      <c r="V358" s="3" t="str">
        <f t="shared" si="108"/>
        <v>N/A</v>
      </c>
      <c r="W358" s="3" t="str">
        <f t="shared" si="109"/>
        <v>N/A</v>
      </c>
      <c r="X358" s="3" t="str">
        <f t="shared" si="110"/>
        <v>not eligible</v>
      </c>
      <c r="Y358" s="3" t="str">
        <f t="shared" si="111"/>
        <v>N/A</v>
      </c>
      <c r="Z358" s="3" t="str">
        <f t="shared" si="112"/>
        <v>N/A</v>
      </c>
      <c r="AA358" s="3" t="str">
        <f t="shared" si="113"/>
        <v>N/A</v>
      </c>
    </row>
    <row r="359" spans="1:27" x14ac:dyDescent="0.35">
      <c r="A359" t="s">
        <v>180</v>
      </c>
      <c r="B359" t="s">
        <v>360</v>
      </c>
      <c r="C359" t="s">
        <v>1108</v>
      </c>
      <c r="D359" t="s">
        <v>133</v>
      </c>
      <c r="E359">
        <v>312</v>
      </c>
      <c r="F359" s="2" t="s">
        <v>1536</v>
      </c>
      <c r="G359" s="2">
        <v>0.85</v>
      </c>
      <c r="H359" t="s">
        <v>1197</v>
      </c>
      <c r="I359" s="3" t="str">
        <f t="shared" si="95"/>
        <v>not eligible</v>
      </c>
      <c r="J359" t="str">
        <f t="shared" si="96"/>
        <v>N/A</v>
      </c>
      <c r="K359" s="3" t="str">
        <f t="shared" si="97"/>
        <v>N/A</v>
      </c>
      <c r="L359" s="3" t="str">
        <f t="shared" si="98"/>
        <v>N/A</v>
      </c>
      <c r="M359" s="3" t="str">
        <f t="shared" si="99"/>
        <v>N/A</v>
      </c>
      <c r="N359" s="3" t="str">
        <f t="shared" si="100"/>
        <v>N/A</v>
      </c>
      <c r="O359" s="3" t="str">
        <f t="shared" si="101"/>
        <v>N/A</v>
      </c>
      <c r="P359" s="3" t="str">
        <f t="shared" si="102"/>
        <v>N/A</v>
      </c>
      <c r="Q359" s="3" t="str">
        <f t="shared" si="103"/>
        <v>N/A</v>
      </c>
      <c r="R359" s="3" t="str">
        <f t="shared" si="104"/>
        <v>N/A</v>
      </c>
      <c r="S359" s="3" t="str">
        <f t="shared" si="105"/>
        <v>N/A</v>
      </c>
      <c r="T359" s="3" t="str">
        <f t="shared" si="106"/>
        <v>N/A</v>
      </c>
      <c r="U359" s="3" t="str">
        <f t="shared" si="107"/>
        <v>N/A</v>
      </c>
      <c r="V359" s="3" t="str">
        <f t="shared" si="108"/>
        <v>N/A</v>
      </c>
      <c r="W359" s="3" t="str">
        <f t="shared" si="109"/>
        <v>N/A</v>
      </c>
      <c r="X359" s="3" t="str">
        <f t="shared" si="110"/>
        <v>not eligible</v>
      </c>
      <c r="Y359" s="3" t="str">
        <f t="shared" si="111"/>
        <v>N/A</v>
      </c>
      <c r="Z359" s="3" t="str">
        <f t="shared" si="112"/>
        <v>N/A</v>
      </c>
      <c r="AA359" s="3" t="str">
        <f t="shared" si="113"/>
        <v>N/A</v>
      </c>
    </row>
    <row r="360" spans="1:27" x14ac:dyDescent="0.35">
      <c r="A360" t="s">
        <v>180</v>
      </c>
      <c r="B360" t="s">
        <v>350</v>
      </c>
      <c r="C360" t="s">
        <v>914</v>
      </c>
      <c r="D360" t="s">
        <v>133</v>
      </c>
      <c r="E360">
        <v>881</v>
      </c>
      <c r="F360" s="2" t="s">
        <v>1537</v>
      </c>
      <c r="G360" s="2">
        <v>2.27</v>
      </c>
      <c r="H360" t="s">
        <v>1197</v>
      </c>
      <c r="I360" s="3" t="str">
        <f t="shared" si="95"/>
        <v>not eligible</v>
      </c>
      <c r="J360" t="str">
        <f t="shared" si="96"/>
        <v>N/A</v>
      </c>
      <c r="K360" s="3" t="str">
        <f t="shared" si="97"/>
        <v>N/A</v>
      </c>
      <c r="L360" s="3" t="str">
        <f t="shared" si="98"/>
        <v>N/A</v>
      </c>
      <c r="M360" s="3" t="str">
        <f t="shared" si="99"/>
        <v>N/A</v>
      </c>
      <c r="N360" s="3" t="str">
        <f t="shared" si="100"/>
        <v>N/A</v>
      </c>
      <c r="O360" s="3" t="str">
        <f t="shared" si="101"/>
        <v>N/A</v>
      </c>
      <c r="P360" s="3" t="str">
        <f t="shared" si="102"/>
        <v>N/A</v>
      </c>
      <c r="Q360" s="3" t="str">
        <f t="shared" si="103"/>
        <v>N/A</v>
      </c>
      <c r="R360" s="3" t="str">
        <f t="shared" si="104"/>
        <v>N/A</v>
      </c>
      <c r="S360" s="3" t="str">
        <f t="shared" si="105"/>
        <v>N/A</v>
      </c>
      <c r="T360" s="3" t="str">
        <f t="shared" si="106"/>
        <v>N/A</v>
      </c>
      <c r="U360" s="3" t="str">
        <f t="shared" si="107"/>
        <v>N/A</v>
      </c>
      <c r="V360" s="3" t="str">
        <f t="shared" si="108"/>
        <v>N/A</v>
      </c>
      <c r="W360" s="3" t="str">
        <f t="shared" si="109"/>
        <v>N/A</v>
      </c>
      <c r="X360" s="3" t="str">
        <f t="shared" si="110"/>
        <v>not eligible</v>
      </c>
      <c r="Y360" s="3" t="str">
        <f t="shared" si="111"/>
        <v>N/A</v>
      </c>
      <c r="Z360" s="3" t="str">
        <f t="shared" si="112"/>
        <v>N/A</v>
      </c>
      <c r="AA360" s="3" t="str">
        <f t="shared" si="113"/>
        <v>N/A</v>
      </c>
    </row>
    <row r="361" spans="1:27" x14ac:dyDescent="0.35">
      <c r="A361" t="s">
        <v>180</v>
      </c>
      <c r="B361" t="s">
        <v>263</v>
      </c>
      <c r="C361" t="s">
        <v>1136</v>
      </c>
      <c r="D361" t="s">
        <v>133</v>
      </c>
      <c r="E361" s="1">
        <v>1101</v>
      </c>
      <c r="F361" s="2" t="s">
        <v>1538</v>
      </c>
      <c r="G361" s="2">
        <v>2.92</v>
      </c>
      <c r="H361" t="s">
        <v>1197</v>
      </c>
      <c r="I361" s="3" t="str">
        <f t="shared" si="95"/>
        <v>not eligible</v>
      </c>
      <c r="J361" t="str">
        <f t="shared" si="96"/>
        <v>N/A</v>
      </c>
      <c r="K361" s="3" t="str">
        <f t="shared" si="97"/>
        <v>N/A</v>
      </c>
      <c r="L361" s="3" t="str">
        <f t="shared" si="98"/>
        <v>N/A</v>
      </c>
      <c r="M361" s="3" t="str">
        <f t="shared" si="99"/>
        <v>N/A</v>
      </c>
      <c r="N361" s="3" t="str">
        <f t="shared" si="100"/>
        <v>N/A</v>
      </c>
      <c r="O361" s="3" t="str">
        <f t="shared" si="101"/>
        <v>N/A</v>
      </c>
      <c r="P361" s="3" t="str">
        <f t="shared" si="102"/>
        <v>N/A</v>
      </c>
      <c r="Q361" s="3" t="str">
        <f t="shared" si="103"/>
        <v>N/A</v>
      </c>
      <c r="R361" s="3" t="str">
        <f t="shared" si="104"/>
        <v>N/A</v>
      </c>
      <c r="S361" s="3" t="str">
        <f t="shared" si="105"/>
        <v>N/A</v>
      </c>
      <c r="T361" s="3" t="str">
        <f t="shared" si="106"/>
        <v>N/A</v>
      </c>
      <c r="U361" s="3" t="str">
        <f t="shared" si="107"/>
        <v>N/A</v>
      </c>
      <c r="V361" s="3" t="str">
        <f t="shared" si="108"/>
        <v>N/A</v>
      </c>
      <c r="W361" s="3" t="str">
        <f t="shared" si="109"/>
        <v>N/A</v>
      </c>
      <c r="X361" s="3" t="str">
        <f t="shared" si="110"/>
        <v>not eligible</v>
      </c>
      <c r="Y361" s="3" t="str">
        <f t="shared" si="111"/>
        <v>N/A</v>
      </c>
      <c r="Z361" s="3" t="str">
        <f t="shared" si="112"/>
        <v>N/A</v>
      </c>
      <c r="AA361" s="3" t="str">
        <f t="shared" si="113"/>
        <v>N/A</v>
      </c>
    </row>
    <row r="362" spans="1:27" x14ac:dyDescent="0.35">
      <c r="A362" t="s">
        <v>180</v>
      </c>
      <c r="B362" t="s">
        <v>259</v>
      </c>
      <c r="C362" t="s">
        <v>260</v>
      </c>
      <c r="D362" t="s">
        <v>133</v>
      </c>
      <c r="E362">
        <v>665</v>
      </c>
      <c r="F362" s="2" t="s">
        <v>1539</v>
      </c>
      <c r="G362" s="2">
        <v>1.74</v>
      </c>
      <c r="H362" t="s">
        <v>1197</v>
      </c>
      <c r="I362" s="3" t="str">
        <f t="shared" si="95"/>
        <v>not eligible</v>
      </c>
      <c r="J362" t="str">
        <f t="shared" si="96"/>
        <v>N/A</v>
      </c>
      <c r="K362" s="3" t="str">
        <f t="shared" si="97"/>
        <v>N/A</v>
      </c>
      <c r="L362" s="3" t="str">
        <f t="shared" si="98"/>
        <v>N/A</v>
      </c>
      <c r="M362" s="3" t="str">
        <f t="shared" si="99"/>
        <v>N/A</v>
      </c>
      <c r="N362" s="3" t="str">
        <f t="shared" si="100"/>
        <v>N/A</v>
      </c>
      <c r="O362" s="3" t="str">
        <f t="shared" si="101"/>
        <v>N/A</v>
      </c>
      <c r="P362" s="3" t="str">
        <f t="shared" si="102"/>
        <v>N/A</v>
      </c>
      <c r="Q362" s="3" t="str">
        <f t="shared" si="103"/>
        <v>N/A</v>
      </c>
      <c r="R362" s="3" t="str">
        <f t="shared" si="104"/>
        <v>N/A</v>
      </c>
      <c r="S362" s="3" t="str">
        <f t="shared" si="105"/>
        <v>N/A</v>
      </c>
      <c r="T362" s="3" t="str">
        <f t="shared" si="106"/>
        <v>N/A</v>
      </c>
      <c r="U362" s="3" t="str">
        <f t="shared" si="107"/>
        <v>N/A</v>
      </c>
      <c r="V362" s="3" t="str">
        <f t="shared" si="108"/>
        <v>N/A</v>
      </c>
      <c r="W362" s="3" t="str">
        <f t="shared" si="109"/>
        <v>N/A</v>
      </c>
      <c r="X362" s="3" t="str">
        <f t="shared" si="110"/>
        <v>not eligible</v>
      </c>
      <c r="Y362" s="3" t="str">
        <f t="shared" si="111"/>
        <v>N/A</v>
      </c>
      <c r="Z362" s="3" t="str">
        <f t="shared" si="112"/>
        <v>N/A</v>
      </c>
      <c r="AA362" s="3" t="str">
        <f t="shared" si="113"/>
        <v>N/A</v>
      </c>
    </row>
    <row r="363" spans="1:27" x14ac:dyDescent="0.35">
      <c r="A363" t="s">
        <v>180</v>
      </c>
      <c r="B363" t="s">
        <v>283</v>
      </c>
      <c r="C363" t="s">
        <v>884</v>
      </c>
      <c r="D363" t="s">
        <v>133</v>
      </c>
      <c r="E363">
        <v>960</v>
      </c>
      <c r="F363" s="2" t="s">
        <v>1540</v>
      </c>
      <c r="G363" s="2">
        <v>2.4500000000000002</v>
      </c>
      <c r="H363" t="s">
        <v>1197</v>
      </c>
      <c r="I363" s="3" t="str">
        <f t="shared" si="95"/>
        <v>not eligible</v>
      </c>
      <c r="J363" t="str">
        <f t="shared" si="96"/>
        <v>N/A</v>
      </c>
      <c r="K363" s="3" t="str">
        <f t="shared" si="97"/>
        <v>N/A</v>
      </c>
      <c r="L363" s="3" t="str">
        <f t="shared" si="98"/>
        <v>N/A</v>
      </c>
      <c r="M363" s="3" t="str">
        <f t="shared" si="99"/>
        <v>N/A</v>
      </c>
      <c r="N363" s="3" t="str">
        <f t="shared" si="100"/>
        <v>N/A</v>
      </c>
      <c r="O363" s="3" t="str">
        <f t="shared" si="101"/>
        <v>N/A</v>
      </c>
      <c r="P363" s="3" t="str">
        <f t="shared" si="102"/>
        <v>N/A</v>
      </c>
      <c r="Q363" s="3" t="str">
        <f t="shared" si="103"/>
        <v>N/A</v>
      </c>
      <c r="R363" s="3" t="str">
        <f t="shared" si="104"/>
        <v>N/A</v>
      </c>
      <c r="S363" s="3" t="str">
        <f t="shared" si="105"/>
        <v>N/A</v>
      </c>
      <c r="T363" s="3" t="str">
        <f t="shared" si="106"/>
        <v>N/A</v>
      </c>
      <c r="U363" s="3" t="str">
        <f t="shared" si="107"/>
        <v>N/A</v>
      </c>
      <c r="V363" s="3" t="str">
        <f t="shared" si="108"/>
        <v>N/A</v>
      </c>
      <c r="W363" s="3" t="str">
        <f t="shared" si="109"/>
        <v>N/A</v>
      </c>
      <c r="X363" s="3" t="str">
        <f t="shared" si="110"/>
        <v>not eligible</v>
      </c>
      <c r="Y363" s="3" t="str">
        <f t="shared" si="111"/>
        <v>N/A</v>
      </c>
      <c r="Z363" s="3" t="str">
        <f t="shared" si="112"/>
        <v>N/A</v>
      </c>
      <c r="AA363" s="3" t="str">
        <f t="shared" si="113"/>
        <v>N/A</v>
      </c>
    </row>
    <row r="364" spans="1:27" x14ac:dyDescent="0.35">
      <c r="A364" t="s">
        <v>180</v>
      </c>
      <c r="B364" t="s">
        <v>425</v>
      </c>
      <c r="C364" t="s">
        <v>983</v>
      </c>
      <c r="D364" t="s">
        <v>133</v>
      </c>
      <c r="E364">
        <v>835</v>
      </c>
      <c r="F364" s="2" t="s">
        <v>1541</v>
      </c>
      <c r="G364" s="2">
        <v>2.15</v>
      </c>
      <c r="H364" t="s">
        <v>1197</v>
      </c>
      <c r="I364" s="3" t="str">
        <f t="shared" si="95"/>
        <v>not eligible</v>
      </c>
      <c r="J364" t="str">
        <f t="shared" si="96"/>
        <v>N/A</v>
      </c>
      <c r="K364" s="3" t="str">
        <f t="shared" si="97"/>
        <v>N/A</v>
      </c>
      <c r="L364" s="3" t="str">
        <f t="shared" si="98"/>
        <v>N/A</v>
      </c>
      <c r="M364" s="3" t="str">
        <f t="shared" si="99"/>
        <v>N/A</v>
      </c>
      <c r="N364" s="3" t="str">
        <f t="shared" si="100"/>
        <v>N/A</v>
      </c>
      <c r="O364" s="3" t="str">
        <f t="shared" si="101"/>
        <v>N/A</v>
      </c>
      <c r="P364" s="3" t="str">
        <f t="shared" si="102"/>
        <v>N/A</v>
      </c>
      <c r="Q364" s="3" t="str">
        <f t="shared" si="103"/>
        <v>N/A</v>
      </c>
      <c r="R364" s="3" t="str">
        <f t="shared" si="104"/>
        <v>N/A</v>
      </c>
      <c r="S364" s="3" t="str">
        <f t="shared" si="105"/>
        <v>N/A</v>
      </c>
      <c r="T364" s="3" t="str">
        <f t="shared" si="106"/>
        <v>N/A</v>
      </c>
      <c r="U364" s="3" t="str">
        <f t="shared" si="107"/>
        <v>N/A</v>
      </c>
      <c r="V364" s="3" t="str">
        <f t="shared" si="108"/>
        <v>N/A</v>
      </c>
      <c r="W364" s="3" t="str">
        <f t="shared" si="109"/>
        <v>N/A</v>
      </c>
      <c r="X364" s="3" t="str">
        <f t="shared" si="110"/>
        <v>not eligible</v>
      </c>
      <c r="Y364" s="3" t="str">
        <f t="shared" si="111"/>
        <v>N/A</v>
      </c>
      <c r="Z364" s="3" t="str">
        <f t="shared" si="112"/>
        <v>N/A</v>
      </c>
      <c r="AA364" s="3" t="str">
        <f t="shared" si="113"/>
        <v>N/A</v>
      </c>
    </row>
    <row r="365" spans="1:27" x14ac:dyDescent="0.35">
      <c r="A365" t="s">
        <v>180</v>
      </c>
      <c r="B365" t="s">
        <v>488</v>
      </c>
      <c r="C365" t="s">
        <v>818</v>
      </c>
      <c r="D365" t="s">
        <v>133</v>
      </c>
      <c r="E365" s="1">
        <v>1161</v>
      </c>
      <c r="F365" s="2" t="s">
        <v>1542</v>
      </c>
      <c r="G365" s="2">
        <v>3.13</v>
      </c>
      <c r="H365" t="s">
        <v>1197</v>
      </c>
      <c r="I365" s="3" t="str">
        <f t="shared" si="95"/>
        <v>not eligible</v>
      </c>
      <c r="J365" t="str">
        <f t="shared" si="96"/>
        <v>N/A</v>
      </c>
      <c r="K365" s="3" t="str">
        <f t="shared" si="97"/>
        <v>N/A</v>
      </c>
      <c r="L365" s="3" t="str">
        <f t="shared" si="98"/>
        <v>N/A</v>
      </c>
      <c r="M365" s="3" t="str">
        <f t="shared" si="99"/>
        <v>N/A</v>
      </c>
      <c r="N365" s="3" t="str">
        <f t="shared" si="100"/>
        <v>N/A</v>
      </c>
      <c r="O365" s="3" t="str">
        <f t="shared" si="101"/>
        <v>N/A</v>
      </c>
      <c r="P365" s="3" t="str">
        <f t="shared" si="102"/>
        <v>N/A</v>
      </c>
      <c r="Q365" s="3" t="str">
        <f t="shared" si="103"/>
        <v>N/A</v>
      </c>
      <c r="R365" s="3" t="str">
        <f t="shared" si="104"/>
        <v>N/A</v>
      </c>
      <c r="S365" s="3" t="str">
        <f t="shared" si="105"/>
        <v>N/A</v>
      </c>
      <c r="T365" s="3" t="str">
        <f t="shared" si="106"/>
        <v>N/A</v>
      </c>
      <c r="U365" s="3" t="str">
        <f t="shared" si="107"/>
        <v>N/A</v>
      </c>
      <c r="V365" s="3" t="str">
        <f t="shared" si="108"/>
        <v>N/A</v>
      </c>
      <c r="W365" s="3" t="str">
        <f t="shared" si="109"/>
        <v>N/A</v>
      </c>
      <c r="X365" s="3" t="str">
        <f t="shared" si="110"/>
        <v>not eligible</v>
      </c>
      <c r="Y365" s="3" t="str">
        <f t="shared" si="111"/>
        <v>N/A</v>
      </c>
      <c r="Z365" s="3" t="str">
        <f t="shared" si="112"/>
        <v>N/A</v>
      </c>
      <c r="AA365" s="3" t="str">
        <f t="shared" si="113"/>
        <v>N/A</v>
      </c>
    </row>
    <row r="366" spans="1:27" x14ac:dyDescent="0.35">
      <c r="A366" t="s">
        <v>180</v>
      </c>
      <c r="B366" t="s">
        <v>449</v>
      </c>
      <c r="C366" t="s">
        <v>619</v>
      </c>
      <c r="D366" t="s">
        <v>133</v>
      </c>
      <c r="E366">
        <v>594</v>
      </c>
      <c r="F366" s="2" t="s">
        <v>1445</v>
      </c>
      <c r="G366" s="2">
        <v>1.66</v>
      </c>
      <c r="H366" t="s">
        <v>1197</v>
      </c>
      <c r="I366" s="3" t="str">
        <f t="shared" si="95"/>
        <v>not eligible</v>
      </c>
      <c r="J366" t="str">
        <f t="shared" si="96"/>
        <v>N/A</v>
      </c>
      <c r="K366" s="3" t="str">
        <f t="shared" si="97"/>
        <v>N/A</v>
      </c>
      <c r="L366" s="3" t="str">
        <f t="shared" si="98"/>
        <v>N/A</v>
      </c>
      <c r="M366" s="3" t="str">
        <f t="shared" si="99"/>
        <v>N/A</v>
      </c>
      <c r="N366" s="3" t="str">
        <f t="shared" si="100"/>
        <v>N/A</v>
      </c>
      <c r="O366" s="3" t="str">
        <f t="shared" si="101"/>
        <v>N/A</v>
      </c>
      <c r="P366" s="3" t="str">
        <f t="shared" si="102"/>
        <v>N/A</v>
      </c>
      <c r="Q366" s="3" t="str">
        <f t="shared" si="103"/>
        <v>N/A</v>
      </c>
      <c r="R366" s="3" t="str">
        <f t="shared" si="104"/>
        <v>N/A</v>
      </c>
      <c r="S366" s="3" t="str">
        <f t="shared" si="105"/>
        <v>N/A</v>
      </c>
      <c r="T366" s="3" t="str">
        <f t="shared" si="106"/>
        <v>N/A</v>
      </c>
      <c r="U366" s="3" t="str">
        <f t="shared" si="107"/>
        <v>N/A</v>
      </c>
      <c r="V366" s="3" t="str">
        <f t="shared" si="108"/>
        <v>N/A</v>
      </c>
      <c r="W366" s="3" t="str">
        <f t="shared" si="109"/>
        <v>N/A</v>
      </c>
      <c r="X366" s="3" t="str">
        <f t="shared" si="110"/>
        <v>not eligible</v>
      </c>
      <c r="Y366" s="3" t="str">
        <f t="shared" si="111"/>
        <v>N/A</v>
      </c>
      <c r="Z366" s="3" t="str">
        <f t="shared" si="112"/>
        <v>N/A</v>
      </c>
      <c r="AA366" s="3" t="str">
        <f t="shared" si="113"/>
        <v>N/A</v>
      </c>
    </row>
    <row r="367" spans="1:27" x14ac:dyDescent="0.35">
      <c r="A367" t="s">
        <v>180</v>
      </c>
      <c r="B367" t="s">
        <v>198</v>
      </c>
      <c r="C367" t="s">
        <v>285</v>
      </c>
      <c r="D367" t="s">
        <v>133</v>
      </c>
      <c r="E367">
        <v>468</v>
      </c>
      <c r="F367" s="2" t="s">
        <v>1543</v>
      </c>
      <c r="G367" s="2">
        <v>1.1599999999999999</v>
      </c>
      <c r="H367" t="s">
        <v>1197</v>
      </c>
      <c r="I367" s="3" t="str">
        <f t="shared" si="95"/>
        <v>not eligible</v>
      </c>
      <c r="J367" t="str">
        <f t="shared" si="96"/>
        <v>N/A</v>
      </c>
      <c r="K367" s="3" t="str">
        <f t="shared" si="97"/>
        <v>N/A</v>
      </c>
      <c r="L367" s="3" t="str">
        <f t="shared" si="98"/>
        <v>N/A</v>
      </c>
      <c r="M367" s="3" t="str">
        <f t="shared" si="99"/>
        <v>N/A</v>
      </c>
      <c r="N367" s="3" t="str">
        <f t="shared" si="100"/>
        <v>N/A</v>
      </c>
      <c r="O367" s="3" t="str">
        <f t="shared" si="101"/>
        <v>N/A</v>
      </c>
      <c r="P367" s="3" t="str">
        <f t="shared" si="102"/>
        <v>N/A</v>
      </c>
      <c r="Q367" s="3" t="str">
        <f t="shared" si="103"/>
        <v>N/A</v>
      </c>
      <c r="R367" s="3" t="str">
        <f t="shared" si="104"/>
        <v>N/A</v>
      </c>
      <c r="S367" s="3" t="str">
        <f t="shared" si="105"/>
        <v>N/A</v>
      </c>
      <c r="T367" s="3" t="str">
        <f t="shared" si="106"/>
        <v>N/A</v>
      </c>
      <c r="U367" s="3" t="str">
        <f t="shared" si="107"/>
        <v>N/A</v>
      </c>
      <c r="V367" s="3" t="str">
        <f t="shared" si="108"/>
        <v>N/A</v>
      </c>
      <c r="W367" s="3" t="str">
        <f t="shared" si="109"/>
        <v>N/A</v>
      </c>
      <c r="X367" s="3" t="str">
        <f t="shared" si="110"/>
        <v>not eligible</v>
      </c>
      <c r="Y367" s="3" t="str">
        <f t="shared" si="111"/>
        <v>N/A</v>
      </c>
      <c r="Z367" s="3" t="str">
        <f t="shared" si="112"/>
        <v>N/A</v>
      </c>
      <c r="AA367" s="3" t="str">
        <f t="shared" si="113"/>
        <v>N/A</v>
      </c>
    </row>
    <row r="368" spans="1:27" x14ac:dyDescent="0.35">
      <c r="A368" t="s">
        <v>180</v>
      </c>
      <c r="B368" t="s">
        <v>515</v>
      </c>
      <c r="C368" t="s">
        <v>684</v>
      </c>
      <c r="D368" t="s">
        <v>133</v>
      </c>
      <c r="E368">
        <v>609</v>
      </c>
      <c r="F368" s="2" t="s">
        <v>1544</v>
      </c>
      <c r="G368" s="2">
        <v>1.55</v>
      </c>
      <c r="H368" t="s">
        <v>1197</v>
      </c>
      <c r="I368" s="3" t="str">
        <f t="shared" si="95"/>
        <v>not eligible</v>
      </c>
      <c r="J368" t="str">
        <f t="shared" si="96"/>
        <v>N/A</v>
      </c>
      <c r="K368" s="3" t="str">
        <f t="shared" si="97"/>
        <v>N/A</v>
      </c>
      <c r="L368" s="3" t="str">
        <f t="shared" si="98"/>
        <v>N/A</v>
      </c>
      <c r="M368" s="3" t="str">
        <f t="shared" si="99"/>
        <v>N/A</v>
      </c>
      <c r="N368" s="3" t="str">
        <f t="shared" si="100"/>
        <v>N/A</v>
      </c>
      <c r="O368" s="3" t="str">
        <f t="shared" si="101"/>
        <v>N/A</v>
      </c>
      <c r="P368" s="3" t="str">
        <f t="shared" si="102"/>
        <v>N/A</v>
      </c>
      <c r="Q368" s="3" t="str">
        <f t="shared" si="103"/>
        <v>N/A</v>
      </c>
      <c r="R368" s="3" t="str">
        <f t="shared" si="104"/>
        <v>N/A</v>
      </c>
      <c r="S368" s="3" t="str">
        <f t="shared" si="105"/>
        <v>N/A</v>
      </c>
      <c r="T368" s="3" t="str">
        <f t="shared" si="106"/>
        <v>N/A</v>
      </c>
      <c r="U368" s="3" t="str">
        <f t="shared" si="107"/>
        <v>N/A</v>
      </c>
      <c r="V368" s="3" t="str">
        <f t="shared" si="108"/>
        <v>N/A</v>
      </c>
      <c r="W368" s="3" t="str">
        <f t="shared" si="109"/>
        <v>N/A</v>
      </c>
      <c r="X368" s="3" t="str">
        <f t="shared" si="110"/>
        <v>not eligible</v>
      </c>
      <c r="Y368" s="3" t="str">
        <f t="shared" si="111"/>
        <v>N/A</v>
      </c>
      <c r="Z368" s="3" t="str">
        <f t="shared" si="112"/>
        <v>N/A</v>
      </c>
      <c r="AA368" s="3" t="str">
        <f t="shared" si="113"/>
        <v>N/A</v>
      </c>
    </row>
    <row r="369" spans="1:27" x14ac:dyDescent="0.35">
      <c r="A369" t="s">
        <v>180</v>
      </c>
      <c r="B369" t="s">
        <v>196</v>
      </c>
      <c r="C369" t="s">
        <v>315</v>
      </c>
      <c r="D369" t="s">
        <v>123</v>
      </c>
      <c r="E369" s="1">
        <v>6864</v>
      </c>
      <c r="F369" s="2" t="s">
        <v>1545</v>
      </c>
      <c r="G369" s="2">
        <v>15.93</v>
      </c>
      <c r="H369" t="s">
        <v>1197</v>
      </c>
      <c r="I369" s="3">
        <f t="shared" si="95"/>
        <v>12012</v>
      </c>
      <c r="J369" t="str">
        <f t="shared" si="96"/>
        <v>N/A</v>
      </c>
      <c r="K369" s="3" t="str">
        <f t="shared" si="97"/>
        <v>N/A</v>
      </c>
      <c r="L369" s="3" t="str">
        <f t="shared" si="98"/>
        <v>N/A</v>
      </c>
      <c r="M369" s="3">
        <f t="shared" si="99"/>
        <v>12012</v>
      </c>
      <c r="N369" s="3" t="str">
        <f t="shared" si="100"/>
        <v>N/A</v>
      </c>
      <c r="O369" s="3" t="str">
        <f t="shared" si="101"/>
        <v>N/A</v>
      </c>
      <c r="P369" s="3" t="str">
        <f t="shared" si="102"/>
        <v>N/A</v>
      </c>
      <c r="Q369" s="3" t="str">
        <f t="shared" si="103"/>
        <v>N/A</v>
      </c>
      <c r="R369" s="3" t="str">
        <f t="shared" si="104"/>
        <v>N/A</v>
      </c>
      <c r="S369" s="3" t="str">
        <f t="shared" si="105"/>
        <v>N/A</v>
      </c>
      <c r="T369" s="3" t="str">
        <f t="shared" si="106"/>
        <v>N/A</v>
      </c>
      <c r="U369" s="3" t="str">
        <f t="shared" si="107"/>
        <v>N/A</v>
      </c>
      <c r="V369" s="3" t="str">
        <f t="shared" si="108"/>
        <v>N/A</v>
      </c>
      <c r="W369" s="3" t="str">
        <f t="shared" si="109"/>
        <v>N/A</v>
      </c>
      <c r="X369" s="3" t="str">
        <f t="shared" si="110"/>
        <v>N/A</v>
      </c>
      <c r="Y369" s="3" t="str">
        <f t="shared" si="111"/>
        <v>N/A</v>
      </c>
      <c r="Z369" s="3" t="str">
        <f t="shared" si="112"/>
        <v>N/A</v>
      </c>
      <c r="AA369" s="3" t="str">
        <f t="shared" si="113"/>
        <v>N/A</v>
      </c>
    </row>
    <row r="370" spans="1:27" x14ac:dyDescent="0.35">
      <c r="A370" t="s">
        <v>180</v>
      </c>
      <c r="B370" t="s">
        <v>352</v>
      </c>
      <c r="C370" t="s">
        <v>972</v>
      </c>
      <c r="D370" t="s">
        <v>123</v>
      </c>
      <c r="E370" s="1">
        <v>24749</v>
      </c>
      <c r="F370" s="2" t="s">
        <v>1546</v>
      </c>
      <c r="G370" s="2">
        <v>58.95</v>
      </c>
      <c r="H370" t="s">
        <v>187</v>
      </c>
      <c r="I370" s="3">
        <f t="shared" si="95"/>
        <v>43310.75</v>
      </c>
      <c r="J370" t="str">
        <f t="shared" si="96"/>
        <v>N/A</v>
      </c>
      <c r="K370" s="3" t="str">
        <f t="shared" si="97"/>
        <v>N/A</v>
      </c>
      <c r="L370" s="3" t="str">
        <f t="shared" si="98"/>
        <v>N/A</v>
      </c>
      <c r="M370" s="3">
        <f t="shared" si="99"/>
        <v>43310.75</v>
      </c>
      <c r="N370" s="3" t="str">
        <f t="shared" si="100"/>
        <v>N/A</v>
      </c>
      <c r="O370" s="3" t="str">
        <f t="shared" si="101"/>
        <v>N/A</v>
      </c>
      <c r="P370" s="3" t="str">
        <f t="shared" si="102"/>
        <v>N/A</v>
      </c>
      <c r="Q370" s="3" t="str">
        <f t="shared" si="103"/>
        <v>N/A</v>
      </c>
      <c r="R370" s="3" t="str">
        <f t="shared" si="104"/>
        <v>N/A</v>
      </c>
      <c r="S370" s="3" t="str">
        <f t="shared" si="105"/>
        <v>N/A</v>
      </c>
      <c r="T370" s="3" t="str">
        <f t="shared" si="106"/>
        <v>N/A</v>
      </c>
      <c r="U370" s="3" t="str">
        <f t="shared" si="107"/>
        <v>N/A</v>
      </c>
      <c r="V370" s="3" t="str">
        <f t="shared" si="108"/>
        <v>N/A</v>
      </c>
      <c r="W370" s="3" t="str">
        <f t="shared" si="109"/>
        <v>N/A</v>
      </c>
      <c r="X370" s="3" t="str">
        <f t="shared" si="110"/>
        <v>N/A</v>
      </c>
      <c r="Y370" s="3" t="str">
        <f t="shared" si="111"/>
        <v>N/A</v>
      </c>
      <c r="Z370" s="3" t="str">
        <f t="shared" si="112"/>
        <v>N/A</v>
      </c>
      <c r="AA370" s="3" t="str">
        <f t="shared" si="113"/>
        <v>N/A</v>
      </c>
    </row>
    <row r="371" spans="1:27" x14ac:dyDescent="0.35">
      <c r="A371" t="s">
        <v>180</v>
      </c>
      <c r="B371" t="s">
        <v>323</v>
      </c>
      <c r="C371" t="s">
        <v>328</v>
      </c>
      <c r="D371" t="s">
        <v>123</v>
      </c>
      <c r="E371" s="1">
        <v>22438</v>
      </c>
      <c r="F371" s="2" t="s">
        <v>1382</v>
      </c>
      <c r="G371" s="2">
        <v>56.73</v>
      </c>
      <c r="H371" t="s">
        <v>187</v>
      </c>
      <c r="I371" s="3">
        <f t="shared" si="95"/>
        <v>39266.5</v>
      </c>
      <c r="J371" t="str">
        <f t="shared" si="96"/>
        <v>N/A</v>
      </c>
      <c r="K371" s="3" t="str">
        <f t="shared" si="97"/>
        <v>N/A</v>
      </c>
      <c r="L371" s="3" t="str">
        <f t="shared" si="98"/>
        <v>N/A</v>
      </c>
      <c r="M371" s="3">
        <f t="shared" si="99"/>
        <v>39266.5</v>
      </c>
      <c r="N371" s="3" t="str">
        <f t="shared" si="100"/>
        <v>N/A</v>
      </c>
      <c r="O371" s="3" t="str">
        <f t="shared" si="101"/>
        <v>N/A</v>
      </c>
      <c r="P371" s="3" t="str">
        <f t="shared" si="102"/>
        <v>N/A</v>
      </c>
      <c r="Q371" s="3" t="str">
        <f t="shared" si="103"/>
        <v>N/A</v>
      </c>
      <c r="R371" s="3" t="str">
        <f t="shared" si="104"/>
        <v>N/A</v>
      </c>
      <c r="S371" s="3" t="str">
        <f t="shared" si="105"/>
        <v>N/A</v>
      </c>
      <c r="T371" s="3" t="str">
        <f t="shared" si="106"/>
        <v>N/A</v>
      </c>
      <c r="U371" s="3" t="str">
        <f t="shared" si="107"/>
        <v>N/A</v>
      </c>
      <c r="V371" s="3" t="str">
        <f t="shared" si="108"/>
        <v>N/A</v>
      </c>
      <c r="W371" s="3" t="str">
        <f t="shared" si="109"/>
        <v>N/A</v>
      </c>
      <c r="X371" s="3" t="str">
        <f t="shared" si="110"/>
        <v>N/A</v>
      </c>
      <c r="Y371" s="3" t="str">
        <f t="shared" si="111"/>
        <v>N/A</v>
      </c>
      <c r="Z371" s="3" t="str">
        <f t="shared" si="112"/>
        <v>N/A</v>
      </c>
      <c r="AA371" s="3" t="str">
        <f t="shared" si="113"/>
        <v>N/A</v>
      </c>
    </row>
    <row r="372" spans="1:27" x14ac:dyDescent="0.35">
      <c r="A372" t="s">
        <v>180</v>
      </c>
      <c r="B372" t="s">
        <v>855</v>
      </c>
      <c r="C372" t="s">
        <v>856</v>
      </c>
      <c r="D372" t="s">
        <v>123</v>
      </c>
      <c r="E372" s="1">
        <v>22813</v>
      </c>
      <c r="F372" s="2" t="s">
        <v>1547</v>
      </c>
      <c r="G372" s="2">
        <v>61.91</v>
      </c>
      <c r="H372" t="s">
        <v>187</v>
      </c>
      <c r="I372" s="3">
        <f t="shared" si="95"/>
        <v>39922.75</v>
      </c>
      <c r="J372" t="str">
        <f t="shared" si="96"/>
        <v>N/A</v>
      </c>
      <c r="K372" s="3" t="str">
        <f t="shared" si="97"/>
        <v>N/A</v>
      </c>
      <c r="L372" s="3" t="str">
        <f t="shared" si="98"/>
        <v>N/A</v>
      </c>
      <c r="M372" s="3">
        <f t="shared" si="99"/>
        <v>39922.75</v>
      </c>
      <c r="N372" s="3" t="str">
        <f t="shared" si="100"/>
        <v>N/A</v>
      </c>
      <c r="O372" s="3" t="str">
        <f t="shared" si="101"/>
        <v>N/A</v>
      </c>
      <c r="P372" s="3" t="str">
        <f t="shared" si="102"/>
        <v>N/A</v>
      </c>
      <c r="Q372" s="3" t="str">
        <f t="shared" si="103"/>
        <v>N/A</v>
      </c>
      <c r="R372" s="3" t="str">
        <f t="shared" si="104"/>
        <v>N/A</v>
      </c>
      <c r="S372" s="3" t="str">
        <f t="shared" si="105"/>
        <v>N/A</v>
      </c>
      <c r="T372" s="3" t="str">
        <f t="shared" si="106"/>
        <v>N/A</v>
      </c>
      <c r="U372" s="3" t="str">
        <f t="shared" si="107"/>
        <v>N/A</v>
      </c>
      <c r="V372" s="3" t="str">
        <f t="shared" si="108"/>
        <v>N/A</v>
      </c>
      <c r="W372" s="3" t="str">
        <f t="shared" si="109"/>
        <v>N/A</v>
      </c>
      <c r="X372" s="3" t="str">
        <f t="shared" si="110"/>
        <v>N/A</v>
      </c>
      <c r="Y372" s="3" t="str">
        <f t="shared" si="111"/>
        <v>N/A</v>
      </c>
      <c r="Z372" s="3" t="str">
        <f t="shared" si="112"/>
        <v>N/A</v>
      </c>
      <c r="AA372" s="3" t="str">
        <f t="shared" si="113"/>
        <v>N/A</v>
      </c>
    </row>
    <row r="373" spans="1:27" x14ac:dyDescent="0.35">
      <c r="A373" t="s">
        <v>180</v>
      </c>
      <c r="B373" t="s">
        <v>286</v>
      </c>
      <c r="C373" t="s">
        <v>669</v>
      </c>
      <c r="D373" t="s">
        <v>123</v>
      </c>
      <c r="E373" s="1">
        <v>25562</v>
      </c>
      <c r="F373" s="2" t="s">
        <v>1548</v>
      </c>
      <c r="G373" s="2">
        <v>66.94</v>
      </c>
      <c r="H373" t="s">
        <v>187</v>
      </c>
      <c r="I373" s="3">
        <f t="shared" si="95"/>
        <v>44733.5</v>
      </c>
      <c r="J373" t="str">
        <f t="shared" si="96"/>
        <v>N/A</v>
      </c>
      <c r="K373" s="3" t="str">
        <f t="shared" si="97"/>
        <v>N/A</v>
      </c>
      <c r="L373" s="3" t="str">
        <f t="shared" si="98"/>
        <v>N/A</v>
      </c>
      <c r="M373" s="3">
        <f t="shared" si="99"/>
        <v>44733.5</v>
      </c>
      <c r="N373" s="3" t="str">
        <f t="shared" si="100"/>
        <v>N/A</v>
      </c>
      <c r="O373" s="3" t="str">
        <f t="shared" si="101"/>
        <v>N/A</v>
      </c>
      <c r="P373" s="3" t="str">
        <f t="shared" si="102"/>
        <v>N/A</v>
      </c>
      <c r="Q373" s="3" t="str">
        <f t="shared" si="103"/>
        <v>N/A</v>
      </c>
      <c r="R373" s="3" t="str">
        <f t="shared" si="104"/>
        <v>N/A</v>
      </c>
      <c r="S373" s="3" t="str">
        <f t="shared" si="105"/>
        <v>N/A</v>
      </c>
      <c r="T373" s="3" t="str">
        <f t="shared" si="106"/>
        <v>N/A</v>
      </c>
      <c r="U373" s="3" t="str">
        <f t="shared" si="107"/>
        <v>N/A</v>
      </c>
      <c r="V373" s="3" t="str">
        <f t="shared" si="108"/>
        <v>N/A</v>
      </c>
      <c r="W373" s="3" t="str">
        <f t="shared" si="109"/>
        <v>N/A</v>
      </c>
      <c r="X373" s="3" t="str">
        <f t="shared" si="110"/>
        <v>N/A</v>
      </c>
      <c r="Y373" s="3" t="str">
        <f t="shared" si="111"/>
        <v>N/A</v>
      </c>
      <c r="Z373" s="3" t="str">
        <f t="shared" si="112"/>
        <v>N/A</v>
      </c>
      <c r="AA373" s="3" t="str">
        <f t="shared" si="113"/>
        <v>N/A</v>
      </c>
    </row>
    <row r="374" spans="1:27" x14ac:dyDescent="0.35">
      <c r="A374" t="s">
        <v>180</v>
      </c>
      <c r="B374" t="s">
        <v>194</v>
      </c>
      <c r="C374" t="s">
        <v>402</v>
      </c>
      <c r="D374" t="s">
        <v>123</v>
      </c>
      <c r="E374" s="1">
        <v>14654</v>
      </c>
      <c r="F374" s="2" t="s">
        <v>1549</v>
      </c>
      <c r="G374" s="2">
        <v>39.39</v>
      </c>
      <c r="H374" t="s">
        <v>1197</v>
      </c>
      <c r="I374" s="3">
        <f t="shared" si="95"/>
        <v>25644.5</v>
      </c>
      <c r="J374" t="str">
        <f t="shared" si="96"/>
        <v>N/A</v>
      </c>
      <c r="K374" s="3" t="str">
        <f t="shared" si="97"/>
        <v>N/A</v>
      </c>
      <c r="L374" s="3" t="str">
        <f t="shared" si="98"/>
        <v>N/A</v>
      </c>
      <c r="M374" s="3">
        <f t="shared" si="99"/>
        <v>25644.5</v>
      </c>
      <c r="N374" s="3" t="str">
        <f t="shared" si="100"/>
        <v>N/A</v>
      </c>
      <c r="O374" s="3" t="str">
        <f t="shared" si="101"/>
        <v>N/A</v>
      </c>
      <c r="P374" s="3" t="str">
        <f t="shared" si="102"/>
        <v>N/A</v>
      </c>
      <c r="Q374" s="3" t="str">
        <f t="shared" si="103"/>
        <v>N/A</v>
      </c>
      <c r="R374" s="3" t="str">
        <f t="shared" si="104"/>
        <v>N/A</v>
      </c>
      <c r="S374" s="3" t="str">
        <f t="shared" si="105"/>
        <v>N/A</v>
      </c>
      <c r="T374" s="3" t="str">
        <f t="shared" si="106"/>
        <v>N/A</v>
      </c>
      <c r="U374" s="3" t="str">
        <f t="shared" si="107"/>
        <v>N/A</v>
      </c>
      <c r="V374" s="3" t="str">
        <f t="shared" si="108"/>
        <v>N/A</v>
      </c>
      <c r="W374" s="3" t="str">
        <f t="shared" si="109"/>
        <v>N/A</v>
      </c>
      <c r="X374" s="3" t="str">
        <f t="shared" si="110"/>
        <v>N/A</v>
      </c>
      <c r="Y374" s="3" t="str">
        <f t="shared" si="111"/>
        <v>N/A</v>
      </c>
      <c r="Z374" s="3" t="str">
        <f t="shared" si="112"/>
        <v>N/A</v>
      </c>
      <c r="AA374" s="3" t="str">
        <f t="shared" si="113"/>
        <v>N/A</v>
      </c>
    </row>
    <row r="375" spans="1:27" x14ac:dyDescent="0.35">
      <c r="A375" t="s">
        <v>180</v>
      </c>
      <c r="B375" t="s">
        <v>299</v>
      </c>
      <c r="C375" t="s">
        <v>300</v>
      </c>
      <c r="D375" t="s">
        <v>123</v>
      </c>
      <c r="E375" s="1">
        <v>4283</v>
      </c>
      <c r="F375" s="2" t="s">
        <v>1550</v>
      </c>
      <c r="G375" s="2">
        <v>10.67</v>
      </c>
      <c r="H375" t="s">
        <v>1197</v>
      </c>
      <c r="I375" s="3">
        <f t="shared" si="95"/>
        <v>7495.25</v>
      </c>
      <c r="J375" t="str">
        <f t="shared" si="96"/>
        <v>N/A</v>
      </c>
      <c r="K375" s="3" t="str">
        <f t="shared" si="97"/>
        <v>N/A</v>
      </c>
      <c r="L375" s="3" t="str">
        <f t="shared" si="98"/>
        <v>N/A</v>
      </c>
      <c r="M375" s="3">
        <f t="shared" si="99"/>
        <v>7495.25</v>
      </c>
      <c r="N375" s="3" t="str">
        <f t="shared" si="100"/>
        <v>N/A</v>
      </c>
      <c r="O375" s="3" t="str">
        <f t="shared" si="101"/>
        <v>N/A</v>
      </c>
      <c r="P375" s="3" t="str">
        <f t="shared" si="102"/>
        <v>N/A</v>
      </c>
      <c r="Q375" s="3" t="str">
        <f t="shared" si="103"/>
        <v>N/A</v>
      </c>
      <c r="R375" s="3" t="str">
        <f t="shared" si="104"/>
        <v>N/A</v>
      </c>
      <c r="S375" s="3" t="str">
        <f t="shared" si="105"/>
        <v>N/A</v>
      </c>
      <c r="T375" s="3" t="str">
        <f t="shared" si="106"/>
        <v>N/A</v>
      </c>
      <c r="U375" s="3" t="str">
        <f t="shared" si="107"/>
        <v>N/A</v>
      </c>
      <c r="V375" s="3" t="str">
        <f t="shared" si="108"/>
        <v>N/A</v>
      </c>
      <c r="W375" s="3" t="str">
        <f t="shared" si="109"/>
        <v>N/A</v>
      </c>
      <c r="X375" s="3" t="str">
        <f t="shared" si="110"/>
        <v>N/A</v>
      </c>
      <c r="Y375" s="3" t="str">
        <f t="shared" si="111"/>
        <v>N/A</v>
      </c>
      <c r="Z375" s="3" t="str">
        <f t="shared" si="112"/>
        <v>N/A</v>
      </c>
      <c r="AA375" s="3" t="str">
        <f t="shared" si="113"/>
        <v>N/A</v>
      </c>
    </row>
    <row r="376" spans="1:27" x14ac:dyDescent="0.35">
      <c r="A376" t="s">
        <v>180</v>
      </c>
      <c r="B376" t="s">
        <v>367</v>
      </c>
      <c r="C376" t="s">
        <v>1116</v>
      </c>
      <c r="D376" t="s">
        <v>123</v>
      </c>
      <c r="E376" s="1">
        <v>24234</v>
      </c>
      <c r="F376" s="2" t="s">
        <v>1551</v>
      </c>
      <c r="G376" s="2">
        <v>60.33</v>
      </c>
      <c r="H376" t="s">
        <v>187</v>
      </c>
      <c r="I376" s="3">
        <f t="shared" si="95"/>
        <v>42409.5</v>
      </c>
      <c r="J376" t="str">
        <f t="shared" si="96"/>
        <v>N/A</v>
      </c>
      <c r="K376" s="3" t="str">
        <f t="shared" si="97"/>
        <v>N/A</v>
      </c>
      <c r="L376" s="3" t="str">
        <f t="shared" si="98"/>
        <v>N/A</v>
      </c>
      <c r="M376" s="3">
        <f t="shared" si="99"/>
        <v>42409.5</v>
      </c>
      <c r="N376" s="3" t="str">
        <f t="shared" si="100"/>
        <v>N/A</v>
      </c>
      <c r="O376" s="3" t="str">
        <f t="shared" si="101"/>
        <v>N/A</v>
      </c>
      <c r="P376" s="3" t="str">
        <f t="shared" si="102"/>
        <v>N/A</v>
      </c>
      <c r="Q376" s="3" t="str">
        <f t="shared" si="103"/>
        <v>N/A</v>
      </c>
      <c r="R376" s="3" t="str">
        <f t="shared" si="104"/>
        <v>N/A</v>
      </c>
      <c r="S376" s="3" t="str">
        <f t="shared" si="105"/>
        <v>N/A</v>
      </c>
      <c r="T376" s="3" t="str">
        <f t="shared" si="106"/>
        <v>N/A</v>
      </c>
      <c r="U376" s="3" t="str">
        <f t="shared" si="107"/>
        <v>N/A</v>
      </c>
      <c r="V376" s="3" t="str">
        <f t="shared" si="108"/>
        <v>N/A</v>
      </c>
      <c r="W376" s="3" t="str">
        <f t="shared" si="109"/>
        <v>N/A</v>
      </c>
      <c r="X376" s="3" t="str">
        <f t="shared" si="110"/>
        <v>N/A</v>
      </c>
      <c r="Y376" s="3" t="str">
        <f t="shared" si="111"/>
        <v>N/A</v>
      </c>
      <c r="Z376" s="3" t="str">
        <f t="shared" si="112"/>
        <v>N/A</v>
      </c>
      <c r="AA376" s="3" t="str">
        <f t="shared" si="113"/>
        <v>N/A</v>
      </c>
    </row>
    <row r="377" spans="1:27" x14ac:dyDescent="0.35">
      <c r="A377" t="s">
        <v>180</v>
      </c>
      <c r="B377" t="s">
        <v>222</v>
      </c>
      <c r="C377" t="s">
        <v>779</v>
      </c>
      <c r="D377" t="s">
        <v>123</v>
      </c>
      <c r="E377" s="1">
        <v>16646</v>
      </c>
      <c r="F377" s="2" t="s">
        <v>1552</v>
      </c>
      <c r="G377" s="2">
        <v>44.46</v>
      </c>
      <c r="H377" t="s">
        <v>187</v>
      </c>
      <c r="I377" s="3">
        <f t="shared" si="95"/>
        <v>29130.5</v>
      </c>
      <c r="J377" t="str">
        <f t="shared" si="96"/>
        <v>N/A</v>
      </c>
      <c r="K377" s="3" t="str">
        <f t="shared" si="97"/>
        <v>N/A</v>
      </c>
      <c r="L377" s="3" t="str">
        <f t="shared" si="98"/>
        <v>N/A</v>
      </c>
      <c r="M377" s="3">
        <f t="shared" si="99"/>
        <v>29130.5</v>
      </c>
      <c r="N377" s="3" t="str">
        <f t="shared" si="100"/>
        <v>N/A</v>
      </c>
      <c r="O377" s="3" t="str">
        <f t="shared" si="101"/>
        <v>N/A</v>
      </c>
      <c r="P377" s="3" t="str">
        <f t="shared" si="102"/>
        <v>N/A</v>
      </c>
      <c r="Q377" s="3" t="str">
        <f t="shared" si="103"/>
        <v>N/A</v>
      </c>
      <c r="R377" s="3" t="str">
        <f t="shared" si="104"/>
        <v>N/A</v>
      </c>
      <c r="S377" s="3" t="str">
        <f t="shared" si="105"/>
        <v>N/A</v>
      </c>
      <c r="T377" s="3" t="str">
        <f t="shared" si="106"/>
        <v>N/A</v>
      </c>
      <c r="U377" s="3" t="str">
        <f t="shared" si="107"/>
        <v>N/A</v>
      </c>
      <c r="V377" s="3" t="str">
        <f t="shared" si="108"/>
        <v>N/A</v>
      </c>
      <c r="W377" s="3" t="str">
        <f t="shared" si="109"/>
        <v>N/A</v>
      </c>
      <c r="X377" s="3" t="str">
        <f t="shared" si="110"/>
        <v>N/A</v>
      </c>
      <c r="Y377" s="3" t="str">
        <f t="shared" si="111"/>
        <v>N/A</v>
      </c>
      <c r="Z377" s="3" t="str">
        <f t="shared" si="112"/>
        <v>N/A</v>
      </c>
      <c r="AA377" s="3" t="str">
        <f t="shared" si="113"/>
        <v>N/A</v>
      </c>
    </row>
    <row r="378" spans="1:27" x14ac:dyDescent="0.35">
      <c r="A378" t="s">
        <v>180</v>
      </c>
      <c r="B378" t="s">
        <v>517</v>
      </c>
      <c r="C378" t="s">
        <v>990</v>
      </c>
      <c r="D378" t="s">
        <v>123</v>
      </c>
      <c r="E378" s="1">
        <v>5382</v>
      </c>
      <c r="F378" s="2" t="s">
        <v>1553</v>
      </c>
      <c r="G378" s="2">
        <v>13.03</v>
      </c>
      <c r="H378" t="s">
        <v>1197</v>
      </c>
      <c r="I378" s="3">
        <f t="shared" si="95"/>
        <v>9418.5</v>
      </c>
      <c r="J378" t="str">
        <f t="shared" si="96"/>
        <v>N/A</v>
      </c>
      <c r="K378" s="3" t="str">
        <f t="shared" si="97"/>
        <v>N/A</v>
      </c>
      <c r="L378" s="3" t="str">
        <f t="shared" si="98"/>
        <v>N/A</v>
      </c>
      <c r="M378" s="3">
        <f t="shared" si="99"/>
        <v>9418.5</v>
      </c>
      <c r="N378" s="3" t="str">
        <f t="shared" si="100"/>
        <v>N/A</v>
      </c>
      <c r="O378" s="3" t="str">
        <f t="shared" si="101"/>
        <v>N/A</v>
      </c>
      <c r="P378" s="3" t="str">
        <f t="shared" si="102"/>
        <v>N/A</v>
      </c>
      <c r="Q378" s="3" t="str">
        <f t="shared" si="103"/>
        <v>N/A</v>
      </c>
      <c r="R378" s="3" t="str">
        <f t="shared" si="104"/>
        <v>N/A</v>
      </c>
      <c r="S378" s="3" t="str">
        <f t="shared" si="105"/>
        <v>N/A</v>
      </c>
      <c r="T378" s="3" t="str">
        <f t="shared" si="106"/>
        <v>N/A</v>
      </c>
      <c r="U378" s="3" t="str">
        <f t="shared" si="107"/>
        <v>N/A</v>
      </c>
      <c r="V378" s="3" t="str">
        <f t="shared" si="108"/>
        <v>N/A</v>
      </c>
      <c r="W378" s="3" t="str">
        <f t="shared" si="109"/>
        <v>N/A</v>
      </c>
      <c r="X378" s="3" t="str">
        <f t="shared" si="110"/>
        <v>N/A</v>
      </c>
      <c r="Y378" s="3" t="str">
        <f t="shared" si="111"/>
        <v>N/A</v>
      </c>
      <c r="Z378" s="3" t="str">
        <f t="shared" si="112"/>
        <v>N/A</v>
      </c>
      <c r="AA378" s="3" t="str">
        <f t="shared" si="113"/>
        <v>N/A</v>
      </c>
    </row>
    <row r="379" spans="1:27" x14ac:dyDescent="0.35">
      <c r="A379" t="s">
        <v>180</v>
      </c>
      <c r="B379" t="s">
        <v>254</v>
      </c>
      <c r="C379" t="s">
        <v>1151</v>
      </c>
      <c r="D379" t="s">
        <v>143</v>
      </c>
      <c r="E379">
        <v>585</v>
      </c>
      <c r="F379" s="2" t="s">
        <v>1554</v>
      </c>
      <c r="G379" s="2">
        <v>1.41</v>
      </c>
      <c r="H379" t="s">
        <v>1197</v>
      </c>
      <c r="I379" s="3" t="str">
        <f t="shared" si="95"/>
        <v>not eligible</v>
      </c>
      <c r="J379" t="str">
        <f t="shared" si="96"/>
        <v>N/A</v>
      </c>
      <c r="K379" s="3" t="str">
        <f t="shared" si="97"/>
        <v>N/A</v>
      </c>
      <c r="L379" s="3" t="str">
        <f t="shared" si="98"/>
        <v>N/A</v>
      </c>
      <c r="M379" s="3" t="str">
        <f t="shared" si="99"/>
        <v>N/A</v>
      </c>
      <c r="N379" s="3" t="str">
        <f t="shared" si="100"/>
        <v>N/A</v>
      </c>
      <c r="O379" s="3" t="str">
        <f t="shared" si="101"/>
        <v>N/A</v>
      </c>
      <c r="P379" s="3" t="str">
        <f t="shared" si="102"/>
        <v>N/A</v>
      </c>
      <c r="Q379" s="3" t="str">
        <f t="shared" si="103"/>
        <v>N/A</v>
      </c>
      <c r="R379" s="3" t="str">
        <f t="shared" si="104"/>
        <v>N/A</v>
      </c>
      <c r="S379" s="3" t="str">
        <f t="shared" si="105"/>
        <v>N/A</v>
      </c>
      <c r="T379" s="3" t="str">
        <f t="shared" si="106"/>
        <v>N/A</v>
      </c>
      <c r="U379" s="3" t="str">
        <f t="shared" si="107"/>
        <v>N/A</v>
      </c>
      <c r="V379" s="3" t="str">
        <f t="shared" si="108"/>
        <v>N/A</v>
      </c>
      <c r="W379" s="3" t="str">
        <f t="shared" si="109"/>
        <v>N/A</v>
      </c>
      <c r="X379" s="3" t="str">
        <f t="shared" si="110"/>
        <v>N/A</v>
      </c>
      <c r="Y379" s="3" t="str">
        <f t="shared" si="111"/>
        <v>not eligible</v>
      </c>
      <c r="Z379" s="3" t="str">
        <f t="shared" si="112"/>
        <v>N/A</v>
      </c>
      <c r="AA379" s="3" t="str">
        <f t="shared" si="113"/>
        <v>N/A</v>
      </c>
    </row>
    <row r="380" spans="1:27" x14ac:dyDescent="0.35">
      <c r="A380" t="s">
        <v>180</v>
      </c>
      <c r="B380" t="s">
        <v>280</v>
      </c>
      <c r="C380" t="s">
        <v>1157</v>
      </c>
      <c r="D380" t="s">
        <v>143</v>
      </c>
      <c r="E380" s="1">
        <v>1558</v>
      </c>
      <c r="F380" s="2" t="s">
        <v>1555</v>
      </c>
      <c r="G380" s="2">
        <v>4.24</v>
      </c>
      <c r="H380" t="s">
        <v>1197</v>
      </c>
      <c r="I380" s="3">
        <f t="shared" si="95"/>
        <v>2726.5</v>
      </c>
      <c r="J380" t="str">
        <f t="shared" si="96"/>
        <v>N/A</v>
      </c>
      <c r="K380" s="3" t="str">
        <f t="shared" si="97"/>
        <v>N/A</v>
      </c>
      <c r="L380" s="3" t="str">
        <f t="shared" si="98"/>
        <v>N/A</v>
      </c>
      <c r="M380" s="3" t="str">
        <f t="shared" si="99"/>
        <v>N/A</v>
      </c>
      <c r="N380" s="3" t="str">
        <f t="shared" si="100"/>
        <v>N/A</v>
      </c>
      <c r="O380" s="3" t="str">
        <f t="shared" si="101"/>
        <v>N/A</v>
      </c>
      <c r="P380" s="3" t="str">
        <f t="shared" si="102"/>
        <v>N/A</v>
      </c>
      <c r="Q380" s="3" t="str">
        <f t="shared" si="103"/>
        <v>N/A</v>
      </c>
      <c r="R380" s="3" t="str">
        <f t="shared" si="104"/>
        <v>N/A</v>
      </c>
      <c r="S380" s="3" t="str">
        <f t="shared" si="105"/>
        <v>N/A</v>
      </c>
      <c r="T380" s="3" t="str">
        <f t="shared" si="106"/>
        <v>N/A</v>
      </c>
      <c r="U380" s="3" t="str">
        <f t="shared" si="107"/>
        <v>N/A</v>
      </c>
      <c r="V380" s="3" t="str">
        <f t="shared" si="108"/>
        <v>N/A</v>
      </c>
      <c r="W380" s="3" t="str">
        <f t="shared" si="109"/>
        <v>N/A</v>
      </c>
      <c r="X380" s="3" t="str">
        <f t="shared" si="110"/>
        <v>N/A</v>
      </c>
      <c r="Y380" s="3">
        <f t="shared" si="111"/>
        <v>2726.5</v>
      </c>
      <c r="Z380" s="3" t="str">
        <f t="shared" si="112"/>
        <v>N/A</v>
      </c>
      <c r="AA380" s="3" t="str">
        <f t="shared" si="113"/>
        <v>N/A</v>
      </c>
    </row>
    <row r="381" spans="1:27" x14ac:dyDescent="0.35">
      <c r="A381" t="s">
        <v>180</v>
      </c>
      <c r="B381" t="s">
        <v>508</v>
      </c>
      <c r="C381" t="s">
        <v>1020</v>
      </c>
      <c r="D381" t="s">
        <v>143</v>
      </c>
      <c r="E381" s="1">
        <v>1827</v>
      </c>
      <c r="F381" s="2" t="s">
        <v>1556</v>
      </c>
      <c r="G381" s="2">
        <v>3.57</v>
      </c>
      <c r="H381" t="s">
        <v>1197</v>
      </c>
      <c r="I381" s="3" t="str">
        <f t="shared" si="95"/>
        <v>not eligible</v>
      </c>
      <c r="J381" t="str">
        <f t="shared" si="96"/>
        <v>N/A</v>
      </c>
      <c r="K381" s="3" t="str">
        <f t="shared" si="97"/>
        <v>N/A</v>
      </c>
      <c r="L381" s="3" t="str">
        <f t="shared" si="98"/>
        <v>N/A</v>
      </c>
      <c r="M381" s="3" t="str">
        <f t="shared" si="99"/>
        <v>N/A</v>
      </c>
      <c r="N381" s="3" t="str">
        <f t="shared" si="100"/>
        <v>N/A</v>
      </c>
      <c r="O381" s="3" t="str">
        <f t="shared" si="101"/>
        <v>N/A</v>
      </c>
      <c r="P381" s="3" t="str">
        <f t="shared" si="102"/>
        <v>N/A</v>
      </c>
      <c r="Q381" s="3" t="str">
        <f t="shared" si="103"/>
        <v>N/A</v>
      </c>
      <c r="R381" s="3" t="str">
        <f t="shared" si="104"/>
        <v>N/A</v>
      </c>
      <c r="S381" s="3" t="str">
        <f t="shared" si="105"/>
        <v>N/A</v>
      </c>
      <c r="T381" s="3" t="str">
        <f t="shared" si="106"/>
        <v>N/A</v>
      </c>
      <c r="U381" s="3" t="str">
        <f t="shared" si="107"/>
        <v>N/A</v>
      </c>
      <c r="V381" s="3" t="str">
        <f t="shared" si="108"/>
        <v>N/A</v>
      </c>
      <c r="W381" s="3" t="str">
        <f t="shared" si="109"/>
        <v>N/A</v>
      </c>
      <c r="X381" s="3" t="str">
        <f t="shared" si="110"/>
        <v>N/A</v>
      </c>
      <c r="Y381" s="3" t="str">
        <f t="shared" si="111"/>
        <v>not eligible</v>
      </c>
      <c r="Z381" s="3" t="str">
        <f t="shared" si="112"/>
        <v>N/A</v>
      </c>
      <c r="AA381" s="3" t="str">
        <f t="shared" si="113"/>
        <v>N/A</v>
      </c>
    </row>
    <row r="382" spans="1:27" x14ac:dyDescent="0.35">
      <c r="A382" t="s">
        <v>180</v>
      </c>
      <c r="B382" t="s">
        <v>190</v>
      </c>
      <c r="C382" t="s">
        <v>191</v>
      </c>
      <c r="D382" t="s">
        <v>143</v>
      </c>
      <c r="E382" s="1">
        <v>1150</v>
      </c>
      <c r="F382" s="2" t="s">
        <v>1557</v>
      </c>
      <c r="G382" s="2">
        <v>3.48</v>
      </c>
      <c r="H382" t="s">
        <v>1197</v>
      </c>
      <c r="I382" s="3" t="str">
        <f t="shared" si="95"/>
        <v>not eligible</v>
      </c>
      <c r="J382" t="str">
        <f t="shared" si="96"/>
        <v>N/A</v>
      </c>
      <c r="K382" s="3" t="str">
        <f t="shared" si="97"/>
        <v>N/A</v>
      </c>
      <c r="L382" s="3" t="str">
        <f t="shared" si="98"/>
        <v>N/A</v>
      </c>
      <c r="M382" s="3" t="str">
        <f t="shared" si="99"/>
        <v>N/A</v>
      </c>
      <c r="N382" s="3" t="str">
        <f t="shared" si="100"/>
        <v>N/A</v>
      </c>
      <c r="O382" s="3" t="str">
        <f t="shared" si="101"/>
        <v>N/A</v>
      </c>
      <c r="P382" s="3" t="str">
        <f t="shared" si="102"/>
        <v>N/A</v>
      </c>
      <c r="Q382" s="3" t="str">
        <f t="shared" si="103"/>
        <v>N/A</v>
      </c>
      <c r="R382" s="3" t="str">
        <f t="shared" si="104"/>
        <v>N/A</v>
      </c>
      <c r="S382" s="3" t="str">
        <f t="shared" si="105"/>
        <v>N/A</v>
      </c>
      <c r="T382" s="3" t="str">
        <f t="shared" si="106"/>
        <v>N/A</v>
      </c>
      <c r="U382" s="3" t="str">
        <f t="shared" si="107"/>
        <v>N/A</v>
      </c>
      <c r="V382" s="3" t="str">
        <f t="shared" si="108"/>
        <v>N/A</v>
      </c>
      <c r="W382" s="3" t="str">
        <f t="shared" si="109"/>
        <v>N/A</v>
      </c>
      <c r="X382" s="3" t="str">
        <f t="shared" si="110"/>
        <v>N/A</v>
      </c>
      <c r="Y382" s="3" t="str">
        <f t="shared" si="111"/>
        <v>not eligible</v>
      </c>
      <c r="Z382" s="3" t="str">
        <f t="shared" si="112"/>
        <v>N/A</v>
      </c>
      <c r="AA382" s="3" t="str">
        <f t="shared" si="113"/>
        <v>N/A</v>
      </c>
    </row>
    <row r="383" spans="1:27" x14ac:dyDescent="0.35">
      <c r="A383" t="s">
        <v>180</v>
      </c>
      <c r="B383" t="s">
        <v>469</v>
      </c>
      <c r="C383" t="s">
        <v>964</v>
      </c>
      <c r="D383" t="s">
        <v>143</v>
      </c>
      <c r="E383">
        <v>242</v>
      </c>
      <c r="F383" s="2" t="s">
        <v>1558</v>
      </c>
      <c r="G383" s="2">
        <v>0.66</v>
      </c>
      <c r="H383" t="s">
        <v>1197</v>
      </c>
      <c r="I383" s="3" t="str">
        <f t="shared" si="95"/>
        <v>not eligible</v>
      </c>
      <c r="J383" t="str">
        <f t="shared" si="96"/>
        <v>N/A</v>
      </c>
      <c r="K383" s="3" t="str">
        <f t="shared" si="97"/>
        <v>N/A</v>
      </c>
      <c r="L383" s="3" t="str">
        <f t="shared" si="98"/>
        <v>N/A</v>
      </c>
      <c r="M383" s="3" t="str">
        <f t="shared" si="99"/>
        <v>N/A</v>
      </c>
      <c r="N383" s="3" t="str">
        <f t="shared" si="100"/>
        <v>N/A</v>
      </c>
      <c r="O383" s="3" t="str">
        <f t="shared" si="101"/>
        <v>N/A</v>
      </c>
      <c r="P383" s="3" t="str">
        <f t="shared" si="102"/>
        <v>N/A</v>
      </c>
      <c r="Q383" s="3" t="str">
        <f t="shared" si="103"/>
        <v>N/A</v>
      </c>
      <c r="R383" s="3" t="str">
        <f t="shared" si="104"/>
        <v>N/A</v>
      </c>
      <c r="S383" s="3" t="str">
        <f t="shared" si="105"/>
        <v>N/A</v>
      </c>
      <c r="T383" s="3" t="str">
        <f t="shared" si="106"/>
        <v>N/A</v>
      </c>
      <c r="U383" s="3" t="str">
        <f t="shared" si="107"/>
        <v>N/A</v>
      </c>
      <c r="V383" s="3" t="str">
        <f t="shared" si="108"/>
        <v>N/A</v>
      </c>
      <c r="W383" s="3" t="str">
        <f t="shared" si="109"/>
        <v>N/A</v>
      </c>
      <c r="X383" s="3" t="str">
        <f t="shared" si="110"/>
        <v>N/A</v>
      </c>
      <c r="Y383" s="3" t="str">
        <f t="shared" si="111"/>
        <v>not eligible</v>
      </c>
      <c r="Z383" s="3" t="str">
        <f t="shared" si="112"/>
        <v>N/A</v>
      </c>
      <c r="AA383" s="3" t="str">
        <f t="shared" si="113"/>
        <v>N/A</v>
      </c>
    </row>
    <row r="384" spans="1:27" x14ac:dyDescent="0.35">
      <c r="A384" t="s">
        <v>180</v>
      </c>
      <c r="B384" t="s">
        <v>188</v>
      </c>
      <c r="C384" t="s">
        <v>189</v>
      </c>
      <c r="D384" t="s">
        <v>143</v>
      </c>
      <c r="E384">
        <v>680</v>
      </c>
      <c r="F384" s="2" t="s">
        <v>1559</v>
      </c>
      <c r="G384" s="2">
        <v>1.79</v>
      </c>
      <c r="H384" t="s">
        <v>1197</v>
      </c>
      <c r="I384" s="3" t="str">
        <f t="shared" si="95"/>
        <v>not eligible</v>
      </c>
      <c r="J384" t="str">
        <f t="shared" si="96"/>
        <v>N/A</v>
      </c>
      <c r="K384" s="3" t="str">
        <f t="shared" si="97"/>
        <v>N/A</v>
      </c>
      <c r="L384" s="3" t="str">
        <f t="shared" si="98"/>
        <v>N/A</v>
      </c>
      <c r="M384" s="3" t="str">
        <f t="shared" si="99"/>
        <v>N/A</v>
      </c>
      <c r="N384" s="3" t="str">
        <f t="shared" si="100"/>
        <v>N/A</v>
      </c>
      <c r="O384" s="3" t="str">
        <f t="shared" si="101"/>
        <v>N/A</v>
      </c>
      <c r="P384" s="3" t="str">
        <f t="shared" si="102"/>
        <v>N/A</v>
      </c>
      <c r="Q384" s="3" t="str">
        <f t="shared" si="103"/>
        <v>N/A</v>
      </c>
      <c r="R384" s="3" t="str">
        <f t="shared" si="104"/>
        <v>N/A</v>
      </c>
      <c r="S384" s="3" t="str">
        <f t="shared" si="105"/>
        <v>N/A</v>
      </c>
      <c r="T384" s="3" t="str">
        <f t="shared" si="106"/>
        <v>N/A</v>
      </c>
      <c r="U384" s="3" t="str">
        <f t="shared" si="107"/>
        <v>N/A</v>
      </c>
      <c r="V384" s="3" t="str">
        <f t="shared" si="108"/>
        <v>N/A</v>
      </c>
      <c r="W384" s="3" t="str">
        <f t="shared" si="109"/>
        <v>N/A</v>
      </c>
      <c r="X384" s="3" t="str">
        <f t="shared" si="110"/>
        <v>N/A</v>
      </c>
      <c r="Y384" s="3" t="str">
        <f t="shared" si="111"/>
        <v>not eligible</v>
      </c>
      <c r="Z384" s="3" t="str">
        <f t="shared" si="112"/>
        <v>N/A</v>
      </c>
      <c r="AA384" s="3" t="str">
        <f t="shared" si="113"/>
        <v>N/A</v>
      </c>
    </row>
    <row r="385" spans="1:27" x14ac:dyDescent="0.35">
      <c r="A385" t="s">
        <v>180</v>
      </c>
      <c r="B385" t="s">
        <v>416</v>
      </c>
      <c r="C385" t="s">
        <v>1106</v>
      </c>
      <c r="D385" t="s">
        <v>143</v>
      </c>
      <c r="E385">
        <v>221</v>
      </c>
      <c r="F385" s="2" t="s">
        <v>1560</v>
      </c>
      <c r="G385" s="2">
        <v>0.55000000000000004</v>
      </c>
      <c r="H385" t="s">
        <v>1197</v>
      </c>
      <c r="I385" s="3" t="str">
        <f t="shared" si="95"/>
        <v>not eligible</v>
      </c>
      <c r="J385" t="str">
        <f t="shared" si="96"/>
        <v>N/A</v>
      </c>
      <c r="K385" s="3" t="str">
        <f t="shared" si="97"/>
        <v>N/A</v>
      </c>
      <c r="L385" s="3" t="str">
        <f t="shared" si="98"/>
        <v>N/A</v>
      </c>
      <c r="M385" s="3" t="str">
        <f t="shared" si="99"/>
        <v>N/A</v>
      </c>
      <c r="N385" s="3" t="str">
        <f t="shared" si="100"/>
        <v>N/A</v>
      </c>
      <c r="O385" s="3" t="str">
        <f t="shared" si="101"/>
        <v>N/A</v>
      </c>
      <c r="P385" s="3" t="str">
        <f t="shared" si="102"/>
        <v>N/A</v>
      </c>
      <c r="Q385" s="3" t="str">
        <f t="shared" si="103"/>
        <v>N/A</v>
      </c>
      <c r="R385" s="3" t="str">
        <f t="shared" si="104"/>
        <v>N/A</v>
      </c>
      <c r="S385" s="3" t="str">
        <f t="shared" si="105"/>
        <v>N/A</v>
      </c>
      <c r="T385" s="3" t="str">
        <f t="shared" si="106"/>
        <v>N/A</v>
      </c>
      <c r="U385" s="3" t="str">
        <f t="shared" si="107"/>
        <v>N/A</v>
      </c>
      <c r="V385" s="3" t="str">
        <f t="shared" si="108"/>
        <v>N/A</v>
      </c>
      <c r="W385" s="3" t="str">
        <f t="shared" si="109"/>
        <v>N/A</v>
      </c>
      <c r="X385" s="3" t="str">
        <f t="shared" si="110"/>
        <v>N/A</v>
      </c>
      <c r="Y385" s="3" t="str">
        <f t="shared" si="111"/>
        <v>not eligible</v>
      </c>
      <c r="Z385" s="3" t="str">
        <f t="shared" si="112"/>
        <v>N/A</v>
      </c>
      <c r="AA385" s="3" t="str">
        <f t="shared" si="113"/>
        <v>N/A</v>
      </c>
    </row>
    <row r="386" spans="1:27" x14ac:dyDescent="0.35">
      <c r="A386" t="s">
        <v>180</v>
      </c>
      <c r="B386" t="s">
        <v>206</v>
      </c>
      <c r="C386" t="s">
        <v>752</v>
      </c>
      <c r="D386" t="s">
        <v>143</v>
      </c>
      <c r="E386">
        <v>499</v>
      </c>
      <c r="F386" s="2" t="s">
        <v>1561</v>
      </c>
      <c r="G386" s="2">
        <v>1.44</v>
      </c>
      <c r="H386" t="s">
        <v>1197</v>
      </c>
      <c r="I386" s="3" t="str">
        <f t="shared" ref="I386:I449" si="114">IF(G386&gt;=4,E386*1.75,"not eligible")</f>
        <v>not eligible</v>
      </c>
      <c r="J386" t="str">
        <f t="shared" ref="J386:J449" si="115">IF(AND(I386="not eligible",H386="Yes"),E386*1.75,"N/A")</f>
        <v>N/A</v>
      </c>
      <c r="K386" s="3" t="str">
        <f t="shared" ref="K386:K449" si="116">IF($D386="Australian Labor Party",$I386,"N/A")</f>
        <v>N/A</v>
      </c>
      <c r="L386" s="3" t="str">
        <f t="shared" ref="L386:L449" si="117">IF($D386="Liberal",$I386,"N/A")</f>
        <v>N/A</v>
      </c>
      <c r="M386" s="3" t="str">
        <f t="shared" ref="M386:M449" si="118">IF($D386="The Nationals",$I386,"N/A")</f>
        <v>N/A</v>
      </c>
      <c r="N386" s="3" t="str">
        <f t="shared" ref="N386:N449" si="119">IF($D386="Australian Greens",$I386,"N/A")</f>
        <v>N/A</v>
      </c>
      <c r="O386" s="3" t="str">
        <f t="shared" ref="O386:O449" si="120">IF($D386="Animal Justice Party",$I386,"N/A")</f>
        <v>N/A</v>
      </c>
      <c r="P386" s="3" t="str">
        <f t="shared" ref="P386:P449" si="121">IF($D386="AUSSIE BATTLER PARTY",$I386,"N/A")</f>
        <v>N/A</v>
      </c>
      <c r="Q386" s="3" t="str">
        <f t="shared" ref="Q386:Q449" si="122">IF($D386="AUSTRALIAN COUNTRY PARTY",$I386,"N/A")</f>
        <v>N/A</v>
      </c>
      <c r="R386" s="3" t="str">
        <f t="shared" ref="R386:R449" si="123">IF($D386="AUSTRALIAN LIBERTY ALLIANCE",$I386,"N/A")</f>
        <v>N/A</v>
      </c>
      <c r="S386" s="3" t="str">
        <f t="shared" ref="S386:S449" si="124">IF($D386="DERRYN HINCH'S JUSTICE PARTY",$I386,"N/A")</f>
        <v>N/A</v>
      </c>
      <c r="T386" s="3" t="str">
        <f t="shared" ref="T386:T449" si="125">IF($D386="FIONA PATTEN'S REASON PARTY",$I386,"N/A")</f>
        <v>N/A</v>
      </c>
      <c r="U386" s="3" t="str">
        <f t="shared" ref="U386:U449" si="126">IF($D386="LABOUR DLP",$I386,"N/A")</f>
        <v>N/A</v>
      </c>
      <c r="V386" s="3" t="str">
        <f t="shared" ref="V386:V449" si="127">IF($D386="LIBERAL DEMOCRATS",$I386,"N/A")</f>
        <v>N/A</v>
      </c>
      <c r="W386" s="3" t="str">
        <f t="shared" ref="W386:W449" si="128">IF($D386="SHOOTERS, FISHERS &amp; FARMERS VIC",$I386,"N/A")</f>
        <v>N/A</v>
      </c>
      <c r="X386" s="3" t="str">
        <f t="shared" ref="X386:X449" si="129">IF($D386="SUSTAINABLE AUSTRALIA",$I386,"N/A")</f>
        <v>N/A</v>
      </c>
      <c r="Y386" s="3" t="str">
        <f t="shared" ref="Y386:Y449" si="130">IF($D386="TRANSPORT MATTERS",$I386,"N/A")</f>
        <v>not eligible</v>
      </c>
      <c r="Z386" s="3" t="str">
        <f t="shared" ref="Z386:Z449" si="131">IF($D386="VICTORIAN SOCIALISTS",$I386,"N/A")</f>
        <v>N/A</v>
      </c>
      <c r="AA386" s="3" t="str">
        <f t="shared" ref="AA386:AA449" si="132">IF($D386="",$I386,"N/A")</f>
        <v>N/A</v>
      </c>
    </row>
    <row r="387" spans="1:27" x14ac:dyDescent="0.35">
      <c r="A387" t="s">
        <v>180</v>
      </c>
      <c r="B387" t="s">
        <v>257</v>
      </c>
      <c r="C387" t="s">
        <v>750</v>
      </c>
      <c r="D387" t="s">
        <v>143</v>
      </c>
      <c r="E387" s="1">
        <v>1234</v>
      </c>
      <c r="F387" s="2" t="s">
        <v>1439</v>
      </c>
      <c r="G387" s="2">
        <v>3.29</v>
      </c>
      <c r="H387" t="s">
        <v>1197</v>
      </c>
      <c r="I387" s="3" t="str">
        <f t="shared" si="114"/>
        <v>not eligible</v>
      </c>
      <c r="J387" t="str">
        <f t="shared" si="115"/>
        <v>N/A</v>
      </c>
      <c r="K387" s="3" t="str">
        <f t="shared" si="116"/>
        <v>N/A</v>
      </c>
      <c r="L387" s="3" t="str">
        <f t="shared" si="117"/>
        <v>N/A</v>
      </c>
      <c r="M387" s="3" t="str">
        <f t="shared" si="118"/>
        <v>N/A</v>
      </c>
      <c r="N387" s="3" t="str">
        <f t="shared" si="119"/>
        <v>N/A</v>
      </c>
      <c r="O387" s="3" t="str">
        <f t="shared" si="120"/>
        <v>N/A</v>
      </c>
      <c r="P387" s="3" t="str">
        <f t="shared" si="121"/>
        <v>N/A</v>
      </c>
      <c r="Q387" s="3" t="str">
        <f t="shared" si="122"/>
        <v>N/A</v>
      </c>
      <c r="R387" s="3" t="str">
        <f t="shared" si="123"/>
        <v>N/A</v>
      </c>
      <c r="S387" s="3" t="str">
        <f t="shared" si="124"/>
        <v>N/A</v>
      </c>
      <c r="T387" s="3" t="str">
        <f t="shared" si="125"/>
        <v>N/A</v>
      </c>
      <c r="U387" s="3" t="str">
        <f t="shared" si="126"/>
        <v>N/A</v>
      </c>
      <c r="V387" s="3" t="str">
        <f t="shared" si="127"/>
        <v>N/A</v>
      </c>
      <c r="W387" s="3" t="str">
        <f t="shared" si="128"/>
        <v>N/A</v>
      </c>
      <c r="X387" s="3" t="str">
        <f t="shared" si="129"/>
        <v>N/A</v>
      </c>
      <c r="Y387" s="3" t="str">
        <f t="shared" si="130"/>
        <v>not eligible</v>
      </c>
      <c r="Z387" s="3" t="str">
        <f t="shared" si="131"/>
        <v>N/A</v>
      </c>
      <c r="AA387" s="3" t="str">
        <f t="shared" si="132"/>
        <v>N/A</v>
      </c>
    </row>
    <row r="388" spans="1:27" x14ac:dyDescent="0.35">
      <c r="A388" t="s">
        <v>180</v>
      </c>
      <c r="B388" t="s">
        <v>332</v>
      </c>
      <c r="C388" t="s">
        <v>1013</v>
      </c>
      <c r="D388" t="s">
        <v>143</v>
      </c>
      <c r="E388" s="1">
        <v>2317</v>
      </c>
      <c r="F388" s="2" t="s">
        <v>1562</v>
      </c>
      <c r="G388" s="2">
        <v>5.56</v>
      </c>
      <c r="H388" t="s">
        <v>1197</v>
      </c>
      <c r="I388" s="3">
        <f t="shared" si="114"/>
        <v>4054.75</v>
      </c>
      <c r="J388" t="str">
        <f t="shared" si="115"/>
        <v>N/A</v>
      </c>
      <c r="K388" s="3" t="str">
        <f t="shared" si="116"/>
        <v>N/A</v>
      </c>
      <c r="L388" s="3" t="str">
        <f t="shared" si="117"/>
        <v>N/A</v>
      </c>
      <c r="M388" s="3" t="str">
        <f t="shared" si="118"/>
        <v>N/A</v>
      </c>
      <c r="N388" s="3" t="str">
        <f t="shared" si="119"/>
        <v>N/A</v>
      </c>
      <c r="O388" s="3" t="str">
        <f t="shared" si="120"/>
        <v>N/A</v>
      </c>
      <c r="P388" s="3" t="str">
        <f t="shared" si="121"/>
        <v>N/A</v>
      </c>
      <c r="Q388" s="3" t="str">
        <f t="shared" si="122"/>
        <v>N/A</v>
      </c>
      <c r="R388" s="3" t="str">
        <f t="shared" si="123"/>
        <v>N/A</v>
      </c>
      <c r="S388" s="3" t="str">
        <f t="shared" si="124"/>
        <v>N/A</v>
      </c>
      <c r="T388" s="3" t="str">
        <f t="shared" si="125"/>
        <v>N/A</v>
      </c>
      <c r="U388" s="3" t="str">
        <f t="shared" si="126"/>
        <v>N/A</v>
      </c>
      <c r="V388" s="3" t="str">
        <f t="shared" si="127"/>
        <v>N/A</v>
      </c>
      <c r="W388" s="3" t="str">
        <f t="shared" si="128"/>
        <v>N/A</v>
      </c>
      <c r="X388" s="3" t="str">
        <f t="shared" si="129"/>
        <v>N/A</v>
      </c>
      <c r="Y388" s="3">
        <f t="shared" si="130"/>
        <v>4054.75</v>
      </c>
      <c r="Z388" s="3" t="str">
        <f t="shared" si="131"/>
        <v>N/A</v>
      </c>
      <c r="AA388" s="3" t="str">
        <f t="shared" si="132"/>
        <v>N/A</v>
      </c>
    </row>
    <row r="389" spans="1:27" x14ac:dyDescent="0.35">
      <c r="A389" t="s">
        <v>180</v>
      </c>
      <c r="B389" t="s">
        <v>181</v>
      </c>
      <c r="C389" t="s">
        <v>693</v>
      </c>
      <c r="D389" t="s">
        <v>147</v>
      </c>
      <c r="E389">
        <v>521</v>
      </c>
      <c r="F389" s="2" t="s">
        <v>1529</v>
      </c>
      <c r="G389" s="2">
        <v>1.18</v>
      </c>
      <c r="H389" t="s">
        <v>1197</v>
      </c>
      <c r="I389" s="3" t="str">
        <f t="shared" si="114"/>
        <v>not eligible</v>
      </c>
      <c r="J389" t="str">
        <f t="shared" si="115"/>
        <v>N/A</v>
      </c>
      <c r="K389" s="3" t="str">
        <f t="shared" si="116"/>
        <v>N/A</v>
      </c>
      <c r="L389" s="3" t="str">
        <f t="shared" si="117"/>
        <v>N/A</v>
      </c>
      <c r="M389" s="3" t="str">
        <f t="shared" si="118"/>
        <v>N/A</v>
      </c>
      <c r="N389" s="3" t="str">
        <f t="shared" si="119"/>
        <v>N/A</v>
      </c>
      <c r="O389" s="3" t="str">
        <f t="shared" si="120"/>
        <v>N/A</v>
      </c>
      <c r="P389" s="3" t="str">
        <f t="shared" si="121"/>
        <v>N/A</v>
      </c>
      <c r="Q389" s="3" t="str">
        <f t="shared" si="122"/>
        <v>N/A</v>
      </c>
      <c r="R389" s="3" t="str">
        <f t="shared" si="123"/>
        <v>N/A</v>
      </c>
      <c r="S389" s="3" t="str">
        <f t="shared" si="124"/>
        <v>N/A</v>
      </c>
      <c r="T389" s="3" t="str">
        <f t="shared" si="125"/>
        <v>N/A</v>
      </c>
      <c r="U389" s="3" t="str">
        <f t="shared" si="126"/>
        <v>N/A</v>
      </c>
      <c r="V389" s="3" t="str">
        <f t="shared" si="127"/>
        <v>N/A</v>
      </c>
      <c r="W389" s="3" t="str">
        <f t="shared" si="128"/>
        <v>N/A</v>
      </c>
      <c r="X389" s="3" t="str">
        <f t="shared" si="129"/>
        <v>N/A</v>
      </c>
      <c r="Y389" s="3" t="str">
        <f t="shared" si="130"/>
        <v>N/A</v>
      </c>
      <c r="Z389" s="3" t="str">
        <f t="shared" si="131"/>
        <v>not eligible</v>
      </c>
      <c r="AA389" s="3" t="str">
        <f t="shared" si="132"/>
        <v>N/A</v>
      </c>
    </row>
    <row r="390" spans="1:27" x14ac:dyDescent="0.35">
      <c r="A390" t="s">
        <v>180</v>
      </c>
      <c r="B390" t="s">
        <v>460</v>
      </c>
      <c r="C390" t="s">
        <v>1021</v>
      </c>
      <c r="D390" t="s">
        <v>147</v>
      </c>
      <c r="E390" s="1">
        <v>2307</v>
      </c>
      <c r="F390" s="2" t="s">
        <v>1563</v>
      </c>
      <c r="G390" s="2">
        <v>7.15</v>
      </c>
      <c r="H390" t="s">
        <v>1197</v>
      </c>
      <c r="I390" s="3">
        <f t="shared" si="114"/>
        <v>4037.25</v>
      </c>
      <c r="J390" t="str">
        <f t="shared" si="115"/>
        <v>N/A</v>
      </c>
      <c r="K390" s="3" t="str">
        <f t="shared" si="116"/>
        <v>N/A</v>
      </c>
      <c r="L390" s="3" t="str">
        <f t="shared" si="117"/>
        <v>N/A</v>
      </c>
      <c r="M390" s="3" t="str">
        <f t="shared" si="118"/>
        <v>N/A</v>
      </c>
      <c r="N390" s="3" t="str">
        <f t="shared" si="119"/>
        <v>N/A</v>
      </c>
      <c r="O390" s="3" t="str">
        <f t="shared" si="120"/>
        <v>N/A</v>
      </c>
      <c r="P390" s="3" t="str">
        <f t="shared" si="121"/>
        <v>N/A</v>
      </c>
      <c r="Q390" s="3" t="str">
        <f t="shared" si="122"/>
        <v>N/A</v>
      </c>
      <c r="R390" s="3" t="str">
        <f t="shared" si="123"/>
        <v>N/A</v>
      </c>
      <c r="S390" s="3" t="str">
        <f t="shared" si="124"/>
        <v>N/A</v>
      </c>
      <c r="T390" s="3" t="str">
        <f t="shared" si="125"/>
        <v>N/A</v>
      </c>
      <c r="U390" s="3" t="str">
        <f t="shared" si="126"/>
        <v>N/A</v>
      </c>
      <c r="V390" s="3" t="str">
        <f t="shared" si="127"/>
        <v>N/A</v>
      </c>
      <c r="W390" s="3" t="str">
        <f t="shared" si="128"/>
        <v>N/A</v>
      </c>
      <c r="X390" s="3" t="str">
        <f t="shared" si="129"/>
        <v>N/A</v>
      </c>
      <c r="Y390" s="3" t="str">
        <f t="shared" si="130"/>
        <v>N/A</v>
      </c>
      <c r="Z390" s="3">
        <f t="shared" si="131"/>
        <v>4037.25</v>
      </c>
      <c r="AA390" s="3" t="str">
        <f t="shared" si="132"/>
        <v>N/A</v>
      </c>
    </row>
    <row r="391" spans="1:27" x14ac:dyDescent="0.35">
      <c r="A391" t="s">
        <v>180</v>
      </c>
      <c r="B391" t="s">
        <v>204</v>
      </c>
      <c r="C391" t="s">
        <v>205</v>
      </c>
      <c r="D391" t="s">
        <v>147</v>
      </c>
      <c r="E391">
        <v>805</v>
      </c>
      <c r="F391" s="2" t="s">
        <v>1564</v>
      </c>
      <c r="G391" s="2">
        <v>2.29</v>
      </c>
      <c r="H391" t="s">
        <v>1197</v>
      </c>
      <c r="I391" s="3" t="str">
        <f t="shared" si="114"/>
        <v>not eligible</v>
      </c>
      <c r="J391" t="str">
        <f t="shared" si="115"/>
        <v>N/A</v>
      </c>
      <c r="K391" s="3" t="str">
        <f t="shared" si="116"/>
        <v>N/A</v>
      </c>
      <c r="L391" s="3" t="str">
        <f t="shared" si="117"/>
        <v>N/A</v>
      </c>
      <c r="M391" s="3" t="str">
        <f t="shared" si="118"/>
        <v>N/A</v>
      </c>
      <c r="N391" s="3" t="str">
        <f t="shared" si="119"/>
        <v>N/A</v>
      </c>
      <c r="O391" s="3" t="str">
        <f t="shared" si="120"/>
        <v>N/A</v>
      </c>
      <c r="P391" s="3" t="str">
        <f t="shared" si="121"/>
        <v>N/A</v>
      </c>
      <c r="Q391" s="3" t="str">
        <f t="shared" si="122"/>
        <v>N/A</v>
      </c>
      <c r="R391" s="3" t="str">
        <f t="shared" si="123"/>
        <v>N/A</v>
      </c>
      <c r="S391" s="3" t="str">
        <f t="shared" si="124"/>
        <v>N/A</v>
      </c>
      <c r="T391" s="3" t="str">
        <f t="shared" si="125"/>
        <v>N/A</v>
      </c>
      <c r="U391" s="3" t="str">
        <f t="shared" si="126"/>
        <v>N/A</v>
      </c>
      <c r="V391" s="3" t="str">
        <f t="shared" si="127"/>
        <v>N/A</v>
      </c>
      <c r="W391" s="3" t="str">
        <f t="shared" si="128"/>
        <v>N/A</v>
      </c>
      <c r="X391" s="3" t="str">
        <f t="shared" si="129"/>
        <v>N/A</v>
      </c>
      <c r="Y391" s="3" t="str">
        <f t="shared" si="130"/>
        <v>N/A</v>
      </c>
      <c r="Z391" s="3" t="str">
        <f t="shared" si="131"/>
        <v>not eligible</v>
      </c>
      <c r="AA391" s="3" t="str">
        <f t="shared" si="132"/>
        <v>N/A</v>
      </c>
    </row>
    <row r="392" spans="1:27" x14ac:dyDescent="0.35">
      <c r="A392" t="s">
        <v>180</v>
      </c>
      <c r="B392" t="s">
        <v>380</v>
      </c>
      <c r="C392" t="s">
        <v>788</v>
      </c>
      <c r="D392" t="s">
        <v>147</v>
      </c>
      <c r="E392">
        <v>397</v>
      </c>
      <c r="F392" s="2" t="s">
        <v>1565</v>
      </c>
      <c r="G392" s="2">
        <v>1.03</v>
      </c>
      <c r="H392" t="s">
        <v>1197</v>
      </c>
      <c r="I392" s="3" t="str">
        <f t="shared" si="114"/>
        <v>not eligible</v>
      </c>
      <c r="J392" t="str">
        <f t="shared" si="115"/>
        <v>N/A</v>
      </c>
      <c r="K392" s="3" t="str">
        <f t="shared" si="116"/>
        <v>N/A</v>
      </c>
      <c r="L392" s="3" t="str">
        <f t="shared" si="117"/>
        <v>N/A</v>
      </c>
      <c r="M392" s="3" t="str">
        <f t="shared" si="118"/>
        <v>N/A</v>
      </c>
      <c r="N392" s="3" t="str">
        <f t="shared" si="119"/>
        <v>N/A</v>
      </c>
      <c r="O392" s="3" t="str">
        <f t="shared" si="120"/>
        <v>N/A</v>
      </c>
      <c r="P392" s="3" t="str">
        <f t="shared" si="121"/>
        <v>N/A</v>
      </c>
      <c r="Q392" s="3" t="str">
        <f t="shared" si="122"/>
        <v>N/A</v>
      </c>
      <c r="R392" s="3" t="str">
        <f t="shared" si="123"/>
        <v>N/A</v>
      </c>
      <c r="S392" s="3" t="str">
        <f t="shared" si="124"/>
        <v>N/A</v>
      </c>
      <c r="T392" s="3" t="str">
        <f t="shared" si="125"/>
        <v>N/A</v>
      </c>
      <c r="U392" s="3" t="str">
        <f t="shared" si="126"/>
        <v>N/A</v>
      </c>
      <c r="V392" s="3" t="str">
        <f t="shared" si="127"/>
        <v>N/A</v>
      </c>
      <c r="W392" s="3" t="str">
        <f t="shared" si="128"/>
        <v>N/A</v>
      </c>
      <c r="X392" s="3" t="str">
        <f t="shared" si="129"/>
        <v>N/A</v>
      </c>
      <c r="Y392" s="3" t="str">
        <f t="shared" si="130"/>
        <v>N/A</v>
      </c>
      <c r="Z392" s="3" t="str">
        <f t="shared" si="131"/>
        <v>not eligible</v>
      </c>
      <c r="AA392" s="3" t="str">
        <f t="shared" si="132"/>
        <v>N/A</v>
      </c>
    </row>
    <row r="393" spans="1:27" x14ac:dyDescent="0.35">
      <c r="A393" t="s">
        <v>180</v>
      </c>
      <c r="B393" t="s">
        <v>397</v>
      </c>
      <c r="C393" t="s">
        <v>589</v>
      </c>
      <c r="D393" t="s">
        <v>147</v>
      </c>
      <c r="E393">
        <v>464</v>
      </c>
      <c r="F393" s="2" t="s">
        <v>1430</v>
      </c>
      <c r="G393" s="2">
        <v>1.1200000000000001</v>
      </c>
      <c r="H393" t="s">
        <v>1197</v>
      </c>
      <c r="I393" s="3" t="str">
        <f t="shared" si="114"/>
        <v>not eligible</v>
      </c>
      <c r="J393" t="str">
        <f t="shared" si="115"/>
        <v>N/A</v>
      </c>
      <c r="K393" s="3" t="str">
        <f t="shared" si="116"/>
        <v>N/A</v>
      </c>
      <c r="L393" s="3" t="str">
        <f t="shared" si="117"/>
        <v>N/A</v>
      </c>
      <c r="M393" s="3" t="str">
        <f t="shared" si="118"/>
        <v>N/A</v>
      </c>
      <c r="N393" s="3" t="str">
        <f t="shared" si="119"/>
        <v>N/A</v>
      </c>
      <c r="O393" s="3" t="str">
        <f t="shared" si="120"/>
        <v>N/A</v>
      </c>
      <c r="P393" s="3" t="str">
        <f t="shared" si="121"/>
        <v>N/A</v>
      </c>
      <c r="Q393" s="3" t="str">
        <f t="shared" si="122"/>
        <v>N/A</v>
      </c>
      <c r="R393" s="3" t="str">
        <f t="shared" si="123"/>
        <v>N/A</v>
      </c>
      <c r="S393" s="3" t="str">
        <f t="shared" si="124"/>
        <v>N/A</v>
      </c>
      <c r="T393" s="3" t="str">
        <f t="shared" si="125"/>
        <v>N/A</v>
      </c>
      <c r="U393" s="3" t="str">
        <f t="shared" si="126"/>
        <v>N/A</v>
      </c>
      <c r="V393" s="3" t="str">
        <f t="shared" si="127"/>
        <v>N/A</v>
      </c>
      <c r="W393" s="3" t="str">
        <f t="shared" si="128"/>
        <v>N/A</v>
      </c>
      <c r="X393" s="3" t="str">
        <f t="shared" si="129"/>
        <v>N/A</v>
      </c>
      <c r="Y393" s="3" t="str">
        <f t="shared" si="130"/>
        <v>N/A</v>
      </c>
      <c r="Z393" s="3" t="str">
        <f t="shared" si="131"/>
        <v>not eligible</v>
      </c>
      <c r="AA393" s="3" t="str">
        <f t="shared" si="132"/>
        <v>N/A</v>
      </c>
    </row>
    <row r="394" spans="1:27" x14ac:dyDescent="0.35">
      <c r="A394" t="s">
        <v>180</v>
      </c>
      <c r="B394" t="s">
        <v>232</v>
      </c>
      <c r="C394" t="s">
        <v>344</v>
      </c>
      <c r="D394" t="s">
        <v>147</v>
      </c>
      <c r="E394" s="1">
        <v>1408</v>
      </c>
      <c r="F394" s="2" t="s">
        <v>1566</v>
      </c>
      <c r="G394" s="2">
        <v>3.55</v>
      </c>
      <c r="H394" t="s">
        <v>1197</v>
      </c>
      <c r="I394" s="3" t="str">
        <f t="shared" si="114"/>
        <v>not eligible</v>
      </c>
      <c r="J394" t="str">
        <f t="shared" si="115"/>
        <v>N/A</v>
      </c>
      <c r="K394" s="3" t="str">
        <f t="shared" si="116"/>
        <v>N/A</v>
      </c>
      <c r="L394" s="3" t="str">
        <f t="shared" si="117"/>
        <v>N/A</v>
      </c>
      <c r="M394" s="3" t="str">
        <f t="shared" si="118"/>
        <v>N/A</v>
      </c>
      <c r="N394" s="3" t="str">
        <f t="shared" si="119"/>
        <v>N/A</v>
      </c>
      <c r="O394" s="3" t="str">
        <f t="shared" si="120"/>
        <v>N/A</v>
      </c>
      <c r="P394" s="3" t="str">
        <f t="shared" si="121"/>
        <v>N/A</v>
      </c>
      <c r="Q394" s="3" t="str">
        <f t="shared" si="122"/>
        <v>N/A</v>
      </c>
      <c r="R394" s="3" t="str">
        <f t="shared" si="123"/>
        <v>N/A</v>
      </c>
      <c r="S394" s="3" t="str">
        <f t="shared" si="124"/>
        <v>N/A</v>
      </c>
      <c r="T394" s="3" t="str">
        <f t="shared" si="125"/>
        <v>N/A</v>
      </c>
      <c r="U394" s="3" t="str">
        <f t="shared" si="126"/>
        <v>N/A</v>
      </c>
      <c r="V394" s="3" t="str">
        <f t="shared" si="127"/>
        <v>N/A</v>
      </c>
      <c r="W394" s="3" t="str">
        <f t="shared" si="128"/>
        <v>N/A</v>
      </c>
      <c r="X394" s="3" t="str">
        <f t="shared" si="129"/>
        <v>N/A</v>
      </c>
      <c r="Y394" s="3" t="str">
        <f t="shared" si="130"/>
        <v>N/A</v>
      </c>
      <c r="Z394" s="3" t="str">
        <f t="shared" si="131"/>
        <v>not eligible</v>
      </c>
      <c r="AA394" s="3" t="str">
        <f t="shared" si="132"/>
        <v>N/A</v>
      </c>
    </row>
    <row r="395" spans="1:27" x14ac:dyDescent="0.35">
      <c r="A395" t="s">
        <v>180</v>
      </c>
      <c r="B395" t="s">
        <v>286</v>
      </c>
      <c r="C395" t="s">
        <v>560</v>
      </c>
      <c r="D395" t="s">
        <v>147</v>
      </c>
      <c r="E395">
        <v>434</v>
      </c>
      <c r="F395" s="2" t="s">
        <v>1567</v>
      </c>
      <c r="G395" s="2">
        <v>1.1399999999999999</v>
      </c>
      <c r="H395" t="s">
        <v>1197</v>
      </c>
      <c r="I395" s="3" t="str">
        <f t="shared" si="114"/>
        <v>not eligible</v>
      </c>
      <c r="J395" t="str">
        <f t="shared" si="115"/>
        <v>N/A</v>
      </c>
      <c r="K395" s="3" t="str">
        <f t="shared" si="116"/>
        <v>N/A</v>
      </c>
      <c r="L395" s="3" t="str">
        <f t="shared" si="117"/>
        <v>N/A</v>
      </c>
      <c r="M395" s="3" t="str">
        <f t="shared" si="118"/>
        <v>N/A</v>
      </c>
      <c r="N395" s="3" t="str">
        <f t="shared" si="119"/>
        <v>N/A</v>
      </c>
      <c r="O395" s="3" t="str">
        <f t="shared" si="120"/>
        <v>N/A</v>
      </c>
      <c r="P395" s="3" t="str">
        <f t="shared" si="121"/>
        <v>N/A</v>
      </c>
      <c r="Q395" s="3" t="str">
        <f t="shared" si="122"/>
        <v>N/A</v>
      </c>
      <c r="R395" s="3" t="str">
        <f t="shared" si="123"/>
        <v>N/A</v>
      </c>
      <c r="S395" s="3" t="str">
        <f t="shared" si="124"/>
        <v>N/A</v>
      </c>
      <c r="T395" s="3" t="str">
        <f t="shared" si="125"/>
        <v>N/A</v>
      </c>
      <c r="U395" s="3" t="str">
        <f t="shared" si="126"/>
        <v>N/A</v>
      </c>
      <c r="V395" s="3" t="str">
        <f t="shared" si="127"/>
        <v>N/A</v>
      </c>
      <c r="W395" s="3" t="str">
        <f t="shared" si="128"/>
        <v>N/A</v>
      </c>
      <c r="X395" s="3" t="str">
        <f t="shared" si="129"/>
        <v>N/A</v>
      </c>
      <c r="Y395" s="3" t="str">
        <f t="shared" si="130"/>
        <v>N/A</v>
      </c>
      <c r="Z395" s="3" t="str">
        <f t="shared" si="131"/>
        <v>not eligible</v>
      </c>
      <c r="AA395" s="3" t="str">
        <f t="shared" si="132"/>
        <v>N/A</v>
      </c>
    </row>
    <row r="396" spans="1:27" x14ac:dyDescent="0.35">
      <c r="A396" t="s">
        <v>180</v>
      </c>
      <c r="B396" t="s">
        <v>274</v>
      </c>
      <c r="C396" t="s">
        <v>569</v>
      </c>
      <c r="D396" t="s">
        <v>147</v>
      </c>
      <c r="E396">
        <v>275</v>
      </c>
      <c r="F396" s="2" t="s">
        <v>1568</v>
      </c>
      <c r="G396" s="2">
        <v>0.65</v>
      </c>
      <c r="H396" t="s">
        <v>1197</v>
      </c>
      <c r="I396" s="3" t="str">
        <f t="shared" si="114"/>
        <v>not eligible</v>
      </c>
      <c r="J396" t="str">
        <f t="shared" si="115"/>
        <v>N/A</v>
      </c>
      <c r="K396" s="3" t="str">
        <f t="shared" si="116"/>
        <v>N/A</v>
      </c>
      <c r="L396" s="3" t="str">
        <f t="shared" si="117"/>
        <v>N/A</v>
      </c>
      <c r="M396" s="3" t="str">
        <f t="shared" si="118"/>
        <v>N/A</v>
      </c>
      <c r="N396" s="3" t="str">
        <f t="shared" si="119"/>
        <v>N/A</v>
      </c>
      <c r="O396" s="3" t="str">
        <f t="shared" si="120"/>
        <v>N/A</v>
      </c>
      <c r="P396" s="3" t="str">
        <f t="shared" si="121"/>
        <v>N/A</v>
      </c>
      <c r="Q396" s="3" t="str">
        <f t="shared" si="122"/>
        <v>N/A</v>
      </c>
      <c r="R396" s="3" t="str">
        <f t="shared" si="123"/>
        <v>N/A</v>
      </c>
      <c r="S396" s="3" t="str">
        <f t="shared" si="124"/>
        <v>N/A</v>
      </c>
      <c r="T396" s="3" t="str">
        <f t="shared" si="125"/>
        <v>N/A</v>
      </c>
      <c r="U396" s="3" t="str">
        <f t="shared" si="126"/>
        <v>N/A</v>
      </c>
      <c r="V396" s="3" t="str">
        <f t="shared" si="127"/>
        <v>N/A</v>
      </c>
      <c r="W396" s="3" t="str">
        <f t="shared" si="128"/>
        <v>N/A</v>
      </c>
      <c r="X396" s="3" t="str">
        <f t="shared" si="129"/>
        <v>N/A</v>
      </c>
      <c r="Y396" s="3" t="str">
        <f t="shared" si="130"/>
        <v>N/A</v>
      </c>
      <c r="Z396" s="3" t="str">
        <f t="shared" si="131"/>
        <v>not eligible</v>
      </c>
      <c r="AA396" s="3" t="str">
        <f t="shared" si="132"/>
        <v>N/A</v>
      </c>
    </row>
    <row r="397" spans="1:27" x14ac:dyDescent="0.35">
      <c r="A397" t="s">
        <v>180</v>
      </c>
      <c r="B397" t="s">
        <v>421</v>
      </c>
      <c r="C397" t="s">
        <v>940</v>
      </c>
      <c r="D397" t="s">
        <v>147</v>
      </c>
      <c r="E397" s="1">
        <v>1540</v>
      </c>
      <c r="F397" s="2" t="s">
        <v>1569</v>
      </c>
      <c r="G397" s="2">
        <v>3.91</v>
      </c>
      <c r="H397" t="s">
        <v>1197</v>
      </c>
      <c r="I397" s="3" t="str">
        <f t="shared" si="114"/>
        <v>not eligible</v>
      </c>
      <c r="J397" t="str">
        <f t="shared" si="115"/>
        <v>N/A</v>
      </c>
      <c r="K397" s="3" t="str">
        <f t="shared" si="116"/>
        <v>N/A</v>
      </c>
      <c r="L397" s="3" t="str">
        <f t="shared" si="117"/>
        <v>N/A</v>
      </c>
      <c r="M397" s="3" t="str">
        <f t="shared" si="118"/>
        <v>N/A</v>
      </c>
      <c r="N397" s="3" t="str">
        <f t="shared" si="119"/>
        <v>N/A</v>
      </c>
      <c r="O397" s="3" t="str">
        <f t="shared" si="120"/>
        <v>N/A</v>
      </c>
      <c r="P397" s="3" t="str">
        <f t="shared" si="121"/>
        <v>N/A</v>
      </c>
      <c r="Q397" s="3" t="str">
        <f t="shared" si="122"/>
        <v>N/A</v>
      </c>
      <c r="R397" s="3" t="str">
        <f t="shared" si="123"/>
        <v>N/A</v>
      </c>
      <c r="S397" s="3" t="str">
        <f t="shared" si="124"/>
        <v>N/A</v>
      </c>
      <c r="T397" s="3" t="str">
        <f t="shared" si="125"/>
        <v>N/A</v>
      </c>
      <c r="U397" s="3" t="str">
        <f t="shared" si="126"/>
        <v>N/A</v>
      </c>
      <c r="V397" s="3" t="str">
        <f t="shared" si="127"/>
        <v>N/A</v>
      </c>
      <c r="W397" s="3" t="str">
        <f t="shared" si="128"/>
        <v>N/A</v>
      </c>
      <c r="X397" s="3" t="str">
        <f t="shared" si="129"/>
        <v>N/A</v>
      </c>
      <c r="Y397" s="3" t="str">
        <f t="shared" si="130"/>
        <v>N/A</v>
      </c>
      <c r="Z397" s="3" t="str">
        <f t="shared" si="131"/>
        <v>not eligible</v>
      </c>
      <c r="AA397" s="3" t="str">
        <f t="shared" si="132"/>
        <v>N/A</v>
      </c>
    </row>
    <row r="398" spans="1:27" x14ac:dyDescent="0.35">
      <c r="A398" t="s">
        <v>180</v>
      </c>
      <c r="B398" t="s">
        <v>261</v>
      </c>
      <c r="C398" t="s">
        <v>262</v>
      </c>
      <c r="D398" t="s">
        <v>147</v>
      </c>
      <c r="E398" s="1">
        <v>1277</v>
      </c>
      <c r="F398" s="2" t="s">
        <v>1570</v>
      </c>
      <c r="G398" s="2">
        <v>3.03</v>
      </c>
      <c r="H398" t="s">
        <v>1197</v>
      </c>
      <c r="I398" s="3" t="str">
        <f t="shared" si="114"/>
        <v>not eligible</v>
      </c>
      <c r="J398" t="str">
        <f t="shared" si="115"/>
        <v>N/A</v>
      </c>
      <c r="K398" s="3" t="str">
        <f t="shared" si="116"/>
        <v>N/A</v>
      </c>
      <c r="L398" s="3" t="str">
        <f t="shared" si="117"/>
        <v>N/A</v>
      </c>
      <c r="M398" s="3" t="str">
        <f t="shared" si="118"/>
        <v>N/A</v>
      </c>
      <c r="N398" s="3" t="str">
        <f t="shared" si="119"/>
        <v>N/A</v>
      </c>
      <c r="O398" s="3" t="str">
        <f t="shared" si="120"/>
        <v>N/A</v>
      </c>
      <c r="P398" s="3" t="str">
        <f t="shared" si="121"/>
        <v>N/A</v>
      </c>
      <c r="Q398" s="3" t="str">
        <f t="shared" si="122"/>
        <v>N/A</v>
      </c>
      <c r="R398" s="3" t="str">
        <f t="shared" si="123"/>
        <v>N/A</v>
      </c>
      <c r="S398" s="3" t="str">
        <f t="shared" si="124"/>
        <v>N/A</v>
      </c>
      <c r="T398" s="3" t="str">
        <f t="shared" si="125"/>
        <v>N/A</v>
      </c>
      <c r="U398" s="3" t="str">
        <f t="shared" si="126"/>
        <v>N/A</v>
      </c>
      <c r="V398" s="3" t="str">
        <f t="shared" si="127"/>
        <v>N/A</v>
      </c>
      <c r="W398" s="3" t="str">
        <f t="shared" si="128"/>
        <v>N/A</v>
      </c>
      <c r="X398" s="3" t="str">
        <f t="shared" si="129"/>
        <v>N/A</v>
      </c>
      <c r="Y398" s="3" t="str">
        <f t="shared" si="130"/>
        <v>N/A</v>
      </c>
      <c r="Z398" s="3" t="str">
        <f t="shared" si="131"/>
        <v>not eligible</v>
      </c>
      <c r="AA398" s="3" t="str">
        <f t="shared" si="132"/>
        <v>N/A</v>
      </c>
    </row>
    <row r="399" spans="1:27" x14ac:dyDescent="0.35">
      <c r="A399" t="s">
        <v>180</v>
      </c>
      <c r="B399" t="s">
        <v>527</v>
      </c>
      <c r="C399" t="s">
        <v>834</v>
      </c>
      <c r="D399" t="s">
        <v>147</v>
      </c>
      <c r="E399">
        <v>788</v>
      </c>
      <c r="F399" s="2" t="s">
        <v>1571</v>
      </c>
      <c r="G399" s="2">
        <v>1.95</v>
      </c>
      <c r="H399" t="s">
        <v>1197</v>
      </c>
      <c r="I399" s="3" t="str">
        <f t="shared" si="114"/>
        <v>not eligible</v>
      </c>
      <c r="J399" t="str">
        <f t="shared" si="115"/>
        <v>N/A</v>
      </c>
      <c r="K399" s="3" t="str">
        <f t="shared" si="116"/>
        <v>N/A</v>
      </c>
      <c r="L399" s="3" t="str">
        <f t="shared" si="117"/>
        <v>N/A</v>
      </c>
      <c r="M399" s="3" t="str">
        <f t="shared" si="118"/>
        <v>N/A</v>
      </c>
      <c r="N399" s="3" t="str">
        <f t="shared" si="119"/>
        <v>N/A</v>
      </c>
      <c r="O399" s="3" t="str">
        <f t="shared" si="120"/>
        <v>N/A</v>
      </c>
      <c r="P399" s="3" t="str">
        <f t="shared" si="121"/>
        <v>N/A</v>
      </c>
      <c r="Q399" s="3" t="str">
        <f t="shared" si="122"/>
        <v>N/A</v>
      </c>
      <c r="R399" s="3" t="str">
        <f t="shared" si="123"/>
        <v>N/A</v>
      </c>
      <c r="S399" s="3" t="str">
        <f t="shared" si="124"/>
        <v>N/A</v>
      </c>
      <c r="T399" s="3" t="str">
        <f t="shared" si="125"/>
        <v>N/A</v>
      </c>
      <c r="U399" s="3" t="str">
        <f t="shared" si="126"/>
        <v>N/A</v>
      </c>
      <c r="V399" s="3" t="str">
        <f t="shared" si="127"/>
        <v>N/A</v>
      </c>
      <c r="W399" s="3" t="str">
        <f t="shared" si="128"/>
        <v>N/A</v>
      </c>
      <c r="X399" s="3" t="str">
        <f t="shared" si="129"/>
        <v>N/A</v>
      </c>
      <c r="Y399" s="3" t="str">
        <f t="shared" si="130"/>
        <v>N/A</v>
      </c>
      <c r="Z399" s="3" t="str">
        <f t="shared" si="131"/>
        <v>not eligible</v>
      </c>
      <c r="AA399" s="3" t="str">
        <f t="shared" si="132"/>
        <v>N/A</v>
      </c>
    </row>
    <row r="400" spans="1:27" x14ac:dyDescent="0.35">
      <c r="A400" t="s">
        <v>180</v>
      </c>
      <c r="B400" t="s">
        <v>543</v>
      </c>
      <c r="C400" t="s">
        <v>913</v>
      </c>
      <c r="D400" t="s">
        <v>147</v>
      </c>
      <c r="E400" s="1">
        <v>1453</v>
      </c>
      <c r="F400" s="2" t="s">
        <v>1572</v>
      </c>
      <c r="G400" s="2">
        <v>3.89</v>
      </c>
      <c r="H400" t="s">
        <v>1197</v>
      </c>
      <c r="I400" s="3" t="str">
        <f t="shared" si="114"/>
        <v>not eligible</v>
      </c>
      <c r="J400" t="str">
        <f t="shared" si="115"/>
        <v>N/A</v>
      </c>
      <c r="K400" s="3" t="str">
        <f t="shared" si="116"/>
        <v>N/A</v>
      </c>
      <c r="L400" s="3" t="str">
        <f t="shared" si="117"/>
        <v>N/A</v>
      </c>
      <c r="M400" s="3" t="str">
        <f t="shared" si="118"/>
        <v>N/A</v>
      </c>
      <c r="N400" s="3" t="str">
        <f t="shared" si="119"/>
        <v>N/A</v>
      </c>
      <c r="O400" s="3" t="str">
        <f t="shared" si="120"/>
        <v>N/A</v>
      </c>
      <c r="P400" s="3" t="str">
        <f t="shared" si="121"/>
        <v>N/A</v>
      </c>
      <c r="Q400" s="3" t="str">
        <f t="shared" si="122"/>
        <v>N/A</v>
      </c>
      <c r="R400" s="3" t="str">
        <f t="shared" si="123"/>
        <v>N/A</v>
      </c>
      <c r="S400" s="3" t="str">
        <f t="shared" si="124"/>
        <v>N/A</v>
      </c>
      <c r="T400" s="3" t="str">
        <f t="shared" si="125"/>
        <v>N/A</v>
      </c>
      <c r="U400" s="3" t="str">
        <f t="shared" si="126"/>
        <v>N/A</v>
      </c>
      <c r="V400" s="3" t="str">
        <f t="shared" si="127"/>
        <v>N/A</v>
      </c>
      <c r="W400" s="3" t="str">
        <f t="shared" si="128"/>
        <v>N/A</v>
      </c>
      <c r="X400" s="3" t="str">
        <f t="shared" si="129"/>
        <v>N/A</v>
      </c>
      <c r="Y400" s="3" t="str">
        <f t="shared" si="130"/>
        <v>N/A</v>
      </c>
      <c r="Z400" s="3" t="str">
        <f t="shared" si="131"/>
        <v>not eligible</v>
      </c>
      <c r="AA400" s="3" t="str">
        <f t="shared" si="132"/>
        <v>N/A</v>
      </c>
    </row>
    <row r="401" spans="1:27" x14ac:dyDescent="0.35">
      <c r="A401" t="s">
        <v>180</v>
      </c>
      <c r="B401" t="s">
        <v>432</v>
      </c>
      <c r="C401" t="s">
        <v>643</v>
      </c>
      <c r="D401" t="s">
        <v>147</v>
      </c>
      <c r="E401">
        <v>219</v>
      </c>
      <c r="F401" s="2" t="s">
        <v>1560</v>
      </c>
      <c r="G401" s="2">
        <v>0.55000000000000004</v>
      </c>
      <c r="H401" t="s">
        <v>1197</v>
      </c>
      <c r="I401" s="3" t="str">
        <f t="shared" si="114"/>
        <v>not eligible</v>
      </c>
      <c r="J401" t="str">
        <f t="shared" si="115"/>
        <v>N/A</v>
      </c>
      <c r="K401" s="3" t="str">
        <f t="shared" si="116"/>
        <v>N/A</v>
      </c>
      <c r="L401" s="3" t="str">
        <f t="shared" si="117"/>
        <v>N/A</v>
      </c>
      <c r="M401" s="3" t="str">
        <f t="shared" si="118"/>
        <v>N/A</v>
      </c>
      <c r="N401" s="3" t="str">
        <f t="shared" si="119"/>
        <v>N/A</v>
      </c>
      <c r="O401" s="3" t="str">
        <f t="shared" si="120"/>
        <v>N/A</v>
      </c>
      <c r="P401" s="3" t="str">
        <f t="shared" si="121"/>
        <v>N/A</v>
      </c>
      <c r="Q401" s="3" t="str">
        <f t="shared" si="122"/>
        <v>N/A</v>
      </c>
      <c r="R401" s="3" t="str">
        <f t="shared" si="123"/>
        <v>N/A</v>
      </c>
      <c r="S401" s="3" t="str">
        <f t="shared" si="124"/>
        <v>N/A</v>
      </c>
      <c r="T401" s="3" t="str">
        <f t="shared" si="125"/>
        <v>N/A</v>
      </c>
      <c r="U401" s="3" t="str">
        <f t="shared" si="126"/>
        <v>N/A</v>
      </c>
      <c r="V401" s="3" t="str">
        <f t="shared" si="127"/>
        <v>N/A</v>
      </c>
      <c r="W401" s="3" t="str">
        <f t="shared" si="128"/>
        <v>N/A</v>
      </c>
      <c r="X401" s="3" t="str">
        <f t="shared" si="129"/>
        <v>N/A</v>
      </c>
      <c r="Y401" s="3" t="str">
        <f t="shared" si="130"/>
        <v>N/A</v>
      </c>
      <c r="Z401" s="3" t="str">
        <f t="shared" si="131"/>
        <v>not eligible</v>
      </c>
      <c r="AA401" s="3" t="str">
        <f t="shared" si="132"/>
        <v>N/A</v>
      </c>
    </row>
    <row r="402" spans="1:27" x14ac:dyDescent="0.35">
      <c r="A402" t="s">
        <v>180</v>
      </c>
      <c r="B402" t="s">
        <v>240</v>
      </c>
      <c r="C402" t="s">
        <v>241</v>
      </c>
      <c r="D402" t="s">
        <v>147</v>
      </c>
      <c r="E402">
        <v>355</v>
      </c>
      <c r="F402" s="2" t="s">
        <v>1573</v>
      </c>
      <c r="G402" s="2">
        <v>0.73</v>
      </c>
      <c r="H402" t="s">
        <v>1197</v>
      </c>
      <c r="I402" s="3" t="str">
        <f t="shared" si="114"/>
        <v>not eligible</v>
      </c>
      <c r="J402" t="str">
        <f t="shared" si="115"/>
        <v>N/A</v>
      </c>
      <c r="K402" s="3" t="str">
        <f t="shared" si="116"/>
        <v>N/A</v>
      </c>
      <c r="L402" s="3" t="str">
        <f t="shared" si="117"/>
        <v>N/A</v>
      </c>
      <c r="M402" s="3" t="str">
        <f t="shared" si="118"/>
        <v>N/A</v>
      </c>
      <c r="N402" s="3" t="str">
        <f t="shared" si="119"/>
        <v>N/A</v>
      </c>
      <c r="O402" s="3" t="str">
        <f t="shared" si="120"/>
        <v>N/A</v>
      </c>
      <c r="P402" s="3" t="str">
        <f t="shared" si="121"/>
        <v>N/A</v>
      </c>
      <c r="Q402" s="3" t="str">
        <f t="shared" si="122"/>
        <v>N/A</v>
      </c>
      <c r="R402" s="3" t="str">
        <f t="shared" si="123"/>
        <v>N/A</v>
      </c>
      <c r="S402" s="3" t="str">
        <f t="shared" si="124"/>
        <v>N/A</v>
      </c>
      <c r="T402" s="3" t="str">
        <f t="shared" si="125"/>
        <v>N/A</v>
      </c>
      <c r="U402" s="3" t="str">
        <f t="shared" si="126"/>
        <v>N/A</v>
      </c>
      <c r="V402" s="3" t="str">
        <f t="shared" si="127"/>
        <v>N/A</v>
      </c>
      <c r="W402" s="3" t="str">
        <f t="shared" si="128"/>
        <v>N/A</v>
      </c>
      <c r="X402" s="3" t="str">
        <f t="shared" si="129"/>
        <v>N/A</v>
      </c>
      <c r="Y402" s="3" t="str">
        <f t="shared" si="130"/>
        <v>N/A</v>
      </c>
      <c r="Z402" s="3" t="str">
        <f t="shared" si="131"/>
        <v>not eligible</v>
      </c>
      <c r="AA402" s="3" t="str">
        <f t="shared" si="132"/>
        <v>N/A</v>
      </c>
    </row>
    <row r="403" spans="1:27" x14ac:dyDescent="0.35">
      <c r="A403" t="s">
        <v>180</v>
      </c>
      <c r="B403" t="s">
        <v>313</v>
      </c>
      <c r="C403" t="s">
        <v>950</v>
      </c>
      <c r="D403" t="s">
        <v>147</v>
      </c>
      <c r="E403">
        <v>238</v>
      </c>
      <c r="F403" s="2" t="s">
        <v>1574</v>
      </c>
      <c r="G403" s="2">
        <v>0.57999999999999996</v>
      </c>
      <c r="H403" t="s">
        <v>1197</v>
      </c>
      <c r="I403" s="3" t="str">
        <f t="shared" si="114"/>
        <v>not eligible</v>
      </c>
      <c r="J403" t="str">
        <f t="shared" si="115"/>
        <v>N/A</v>
      </c>
      <c r="K403" s="3" t="str">
        <f t="shared" si="116"/>
        <v>N/A</v>
      </c>
      <c r="L403" s="3" t="str">
        <f t="shared" si="117"/>
        <v>N/A</v>
      </c>
      <c r="M403" s="3" t="str">
        <f t="shared" si="118"/>
        <v>N/A</v>
      </c>
      <c r="N403" s="3" t="str">
        <f t="shared" si="119"/>
        <v>N/A</v>
      </c>
      <c r="O403" s="3" t="str">
        <f t="shared" si="120"/>
        <v>N/A</v>
      </c>
      <c r="P403" s="3" t="str">
        <f t="shared" si="121"/>
        <v>N/A</v>
      </c>
      <c r="Q403" s="3" t="str">
        <f t="shared" si="122"/>
        <v>N/A</v>
      </c>
      <c r="R403" s="3" t="str">
        <f t="shared" si="123"/>
        <v>N/A</v>
      </c>
      <c r="S403" s="3" t="str">
        <f t="shared" si="124"/>
        <v>N/A</v>
      </c>
      <c r="T403" s="3" t="str">
        <f t="shared" si="125"/>
        <v>N/A</v>
      </c>
      <c r="U403" s="3" t="str">
        <f t="shared" si="126"/>
        <v>N/A</v>
      </c>
      <c r="V403" s="3" t="str">
        <f t="shared" si="127"/>
        <v>N/A</v>
      </c>
      <c r="W403" s="3" t="str">
        <f t="shared" si="128"/>
        <v>N/A</v>
      </c>
      <c r="X403" s="3" t="str">
        <f t="shared" si="129"/>
        <v>N/A</v>
      </c>
      <c r="Y403" s="3" t="str">
        <f t="shared" si="130"/>
        <v>N/A</v>
      </c>
      <c r="Z403" s="3" t="str">
        <f t="shared" si="131"/>
        <v>not eligible</v>
      </c>
      <c r="AA403" s="3" t="str">
        <f t="shared" si="132"/>
        <v>N/A</v>
      </c>
    </row>
    <row r="404" spans="1:27" x14ac:dyDescent="0.35">
      <c r="A404" t="s">
        <v>180</v>
      </c>
      <c r="B404" t="s">
        <v>440</v>
      </c>
      <c r="C404" t="s">
        <v>703</v>
      </c>
      <c r="D404" t="s">
        <v>147</v>
      </c>
      <c r="E404">
        <v>967</v>
      </c>
      <c r="F404" s="2" t="s">
        <v>1575</v>
      </c>
      <c r="G404" s="2">
        <v>2.79</v>
      </c>
      <c r="H404" t="s">
        <v>1197</v>
      </c>
      <c r="I404" s="3" t="str">
        <f t="shared" si="114"/>
        <v>not eligible</v>
      </c>
      <c r="J404" t="str">
        <f t="shared" si="115"/>
        <v>N/A</v>
      </c>
      <c r="K404" s="3" t="str">
        <f t="shared" si="116"/>
        <v>N/A</v>
      </c>
      <c r="L404" s="3" t="str">
        <f t="shared" si="117"/>
        <v>N/A</v>
      </c>
      <c r="M404" s="3" t="str">
        <f t="shared" si="118"/>
        <v>N/A</v>
      </c>
      <c r="N404" s="3" t="str">
        <f t="shared" si="119"/>
        <v>N/A</v>
      </c>
      <c r="O404" s="3" t="str">
        <f t="shared" si="120"/>
        <v>N/A</v>
      </c>
      <c r="P404" s="3" t="str">
        <f t="shared" si="121"/>
        <v>N/A</v>
      </c>
      <c r="Q404" s="3" t="str">
        <f t="shared" si="122"/>
        <v>N/A</v>
      </c>
      <c r="R404" s="3" t="str">
        <f t="shared" si="123"/>
        <v>N/A</v>
      </c>
      <c r="S404" s="3" t="str">
        <f t="shared" si="124"/>
        <v>N/A</v>
      </c>
      <c r="T404" s="3" t="str">
        <f t="shared" si="125"/>
        <v>N/A</v>
      </c>
      <c r="U404" s="3" t="str">
        <f t="shared" si="126"/>
        <v>N/A</v>
      </c>
      <c r="V404" s="3" t="str">
        <f t="shared" si="127"/>
        <v>N/A</v>
      </c>
      <c r="W404" s="3" t="str">
        <f t="shared" si="128"/>
        <v>N/A</v>
      </c>
      <c r="X404" s="3" t="str">
        <f t="shared" si="129"/>
        <v>N/A</v>
      </c>
      <c r="Y404" s="3" t="str">
        <f t="shared" si="130"/>
        <v>N/A</v>
      </c>
      <c r="Z404" s="3" t="str">
        <f t="shared" si="131"/>
        <v>not eligible</v>
      </c>
      <c r="AA404" s="3" t="str">
        <f t="shared" si="132"/>
        <v>N/A</v>
      </c>
    </row>
    <row r="405" spans="1:27" x14ac:dyDescent="0.35">
      <c r="A405" t="s">
        <v>180</v>
      </c>
      <c r="B405" t="s">
        <v>185</v>
      </c>
      <c r="C405" t="s">
        <v>1026</v>
      </c>
      <c r="D405" t="s">
        <v>147</v>
      </c>
      <c r="E405">
        <v>382</v>
      </c>
      <c r="F405" s="2" t="s">
        <v>1528</v>
      </c>
      <c r="G405" s="2">
        <v>1.01</v>
      </c>
      <c r="H405" t="s">
        <v>1197</v>
      </c>
      <c r="I405" s="3" t="str">
        <f t="shared" si="114"/>
        <v>not eligible</v>
      </c>
      <c r="J405" t="str">
        <f t="shared" si="115"/>
        <v>N/A</v>
      </c>
      <c r="K405" s="3" t="str">
        <f t="shared" si="116"/>
        <v>N/A</v>
      </c>
      <c r="L405" s="3" t="str">
        <f t="shared" si="117"/>
        <v>N/A</v>
      </c>
      <c r="M405" s="3" t="str">
        <f t="shared" si="118"/>
        <v>N/A</v>
      </c>
      <c r="N405" s="3" t="str">
        <f t="shared" si="119"/>
        <v>N/A</v>
      </c>
      <c r="O405" s="3" t="str">
        <f t="shared" si="120"/>
        <v>N/A</v>
      </c>
      <c r="P405" s="3" t="str">
        <f t="shared" si="121"/>
        <v>N/A</v>
      </c>
      <c r="Q405" s="3" t="str">
        <f t="shared" si="122"/>
        <v>N/A</v>
      </c>
      <c r="R405" s="3" t="str">
        <f t="shared" si="123"/>
        <v>N/A</v>
      </c>
      <c r="S405" s="3" t="str">
        <f t="shared" si="124"/>
        <v>N/A</v>
      </c>
      <c r="T405" s="3" t="str">
        <f t="shared" si="125"/>
        <v>N/A</v>
      </c>
      <c r="U405" s="3" t="str">
        <f t="shared" si="126"/>
        <v>N/A</v>
      </c>
      <c r="V405" s="3" t="str">
        <f t="shared" si="127"/>
        <v>N/A</v>
      </c>
      <c r="W405" s="3" t="str">
        <f t="shared" si="128"/>
        <v>N/A</v>
      </c>
      <c r="X405" s="3" t="str">
        <f t="shared" si="129"/>
        <v>N/A</v>
      </c>
      <c r="Y405" s="3" t="str">
        <f t="shared" si="130"/>
        <v>N/A</v>
      </c>
      <c r="Z405" s="3" t="str">
        <f t="shared" si="131"/>
        <v>not eligible</v>
      </c>
      <c r="AA405" s="3" t="str">
        <f t="shared" si="132"/>
        <v>N/A</v>
      </c>
    </row>
    <row r="406" spans="1:27" x14ac:dyDescent="0.35">
      <c r="A406" t="s">
        <v>180</v>
      </c>
      <c r="B406" t="s">
        <v>456</v>
      </c>
      <c r="C406" t="s">
        <v>457</v>
      </c>
      <c r="D406" t="s">
        <v>147</v>
      </c>
      <c r="E406" s="1">
        <v>1612</v>
      </c>
      <c r="F406" s="2" t="s">
        <v>1576</v>
      </c>
      <c r="G406" s="2">
        <v>3.36</v>
      </c>
      <c r="H406" t="s">
        <v>1197</v>
      </c>
      <c r="I406" s="3" t="str">
        <f t="shared" si="114"/>
        <v>not eligible</v>
      </c>
      <c r="J406" t="str">
        <f t="shared" si="115"/>
        <v>N/A</v>
      </c>
      <c r="K406" s="3" t="str">
        <f t="shared" si="116"/>
        <v>N/A</v>
      </c>
      <c r="L406" s="3" t="str">
        <f t="shared" si="117"/>
        <v>N/A</v>
      </c>
      <c r="M406" s="3" t="str">
        <f t="shared" si="118"/>
        <v>N/A</v>
      </c>
      <c r="N406" s="3" t="str">
        <f t="shared" si="119"/>
        <v>N/A</v>
      </c>
      <c r="O406" s="3" t="str">
        <f t="shared" si="120"/>
        <v>N/A</v>
      </c>
      <c r="P406" s="3" t="str">
        <f t="shared" si="121"/>
        <v>N/A</v>
      </c>
      <c r="Q406" s="3" t="str">
        <f t="shared" si="122"/>
        <v>N/A</v>
      </c>
      <c r="R406" s="3" t="str">
        <f t="shared" si="123"/>
        <v>N/A</v>
      </c>
      <c r="S406" s="3" t="str">
        <f t="shared" si="124"/>
        <v>N/A</v>
      </c>
      <c r="T406" s="3" t="str">
        <f t="shared" si="125"/>
        <v>N/A</v>
      </c>
      <c r="U406" s="3" t="str">
        <f t="shared" si="126"/>
        <v>N/A</v>
      </c>
      <c r="V406" s="3" t="str">
        <f t="shared" si="127"/>
        <v>N/A</v>
      </c>
      <c r="W406" s="3" t="str">
        <f t="shared" si="128"/>
        <v>N/A</v>
      </c>
      <c r="X406" s="3" t="str">
        <f t="shared" si="129"/>
        <v>N/A</v>
      </c>
      <c r="Y406" s="3" t="str">
        <f t="shared" si="130"/>
        <v>N/A</v>
      </c>
      <c r="Z406" s="3" t="str">
        <f t="shared" si="131"/>
        <v>not eligible</v>
      </c>
      <c r="AA406" s="3" t="str">
        <f t="shared" si="132"/>
        <v>N/A</v>
      </c>
    </row>
    <row r="407" spans="1:27" x14ac:dyDescent="0.35">
      <c r="A407" t="s">
        <v>180</v>
      </c>
      <c r="B407" t="s">
        <v>217</v>
      </c>
      <c r="C407" t="s">
        <v>1092</v>
      </c>
      <c r="E407">
        <v>282</v>
      </c>
      <c r="F407" s="2" t="s">
        <v>1577</v>
      </c>
      <c r="G407" s="2">
        <v>0.71</v>
      </c>
      <c r="H407" t="s">
        <v>1197</v>
      </c>
      <c r="I407" s="3" t="str">
        <f t="shared" si="114"/>
        <v>not eligible</v>
      </c>
      <c r="J407" t="str">
        <f t="shared" si="115"/>
        <v>N/A</v>
      </c>
      <c r="K407" s="3" t="str">
        <f t="shared" si="116"/>
        <v>N/A</v>
      </c>
      <c r="L407" s="3" t="str">
        <f t="shared" si="117"/>
        <v>N/A</v>
      </c>
      <c r="M407" s="3" t="str">
        <f t="shared" si="118"/>
        <v>N/A</v>
      </c>
      <c r="N407" s="3" t="str">
        <f t="shared" si="119"/>
        <v>N/A</v>
      </c>
      <c r="O407" s="3" t="str">
        <f t="shared" si="120"/>
        <v>N/A</v>
      </c>
      <c r="P407" s="3" t="str">
        <f t="shared" si="121"/>
        <v>N/A</v>
      </c>
      <c r="Q407" s="3" t="str">
        <f t="shared" si="122"/>
        <v>N/A</v>
      </c>
      <c r="R407" s="3" t="str">
        <f t="shared" si="123"/>
        <v>N/A</v>
      </c>
      <c r="S407" s="3" t="str">
        <f t="shared" si="124"/>
        <v>N/A</v>
      </c>
      <c r="T407" s="3" t="str">
        <f t="shared" si="125"/>
        <v>N/A</v>
      </c>
      <c r="U407" s="3" t="str">
        <f t="shared" si="126"/>
        <v>N/A</v>
      </c>
      <c r="V407" s="3" t="str">
        <f t="shared" si="127"/>
        <v>N/A</v>
      </c>
      <c r="W407" s="3" t="str">
        <f t="shared" si="128"/>
        <v>N/A</v>
      </c>
      <c r="X407" s="3" t="str">
        <f t="shared" si="129"/>
        <v>N/A</v>
      </c>
      <c r="Y407" s="3" t="str">
        <f t="shared" si="130"/>
        <v>N/A</v>
      </c>
      <c r="Z407" s="3" t="str">
        <f t="shared" si="131"/>
        <v>N/A</v>
      </c>
      <c r="AA407" s="3" t="str">
        <f t="shared" si="132"/>
        <v>not eligible</v>
      </c>
    </row>
    <row r="408" spans="1:27" x14ac:dyDescent="0.35">
      <c r="A408" t="s">
        <v>180</v>
      </c>
      <c r="B408" t="s">
        <v>225</v>
      </c>
      <c r="C408" t="s">
        <v>613</v>
      </c>
      <c r="E408" s="1">
        <v>5861</v>
      </c>
      <c r="F408" s="2" t="s">
        <v>1578</v>
      </c>
      <c r="G408" s="2">
        <v>12.5</v>
      </c>
      <c r="H408" t="s">
        <v>1197</v>
      </c>
      <c r="I408" s="3">
        <f t="shared" si="114"/>
        <v>10256.75</v>
      </c>
      <c r="J408" t="str">
        <f t="shared" si="115"/>
        <v>N/A</v>
      </c>
      <c r="K408" s="3" t="str">
        <f t="shared" si="116"/>
        <v>N/A</v>
      </c>
      <c r="L408" s="3" t="str">
        <f t="shared" si="117"/>
        <v>N/A</v>
      </c>
      <c r="M408" s="3" t="str">
        <f t="shared" si="118"/>
        <v>N/A</v>
      </c>
      <c r="N408" s="3" t="str">
        <f t="shared" si="119"/>
        <v>N/A</v>
      </c>
      <c r="O408" s="3" t="str">
        <f t="shared" si="120"/>
        <v>N/A</v>
      </c>
      <c r="P408" s="3" t="str">
        <f t="shared" si="121"/>
        <v>N/A</v>
      </c>
      <c r="Q408" s="3" t="str">
        <f t="shared" si="122"/>
        <v>N/A</v>
      </c>
      <c r="R408" s="3" t="str">
        <f t="shared" si="123"/>
        <v>N/A</v>
      </c>
      <c r="S408" s="3" t="str">
        <f t="shared" si="124"/>
        <v>N/A</v>
      </c>
      <c r="T408" s="3" t="str">
        <f t="shared" si="125"/>
        <v>N/A</v>
      </c>
      <c r="U408" s="3" t="str">
        <f t="shared" si="126"/>
        <v>N/A</v>
      </c>
      <c r="V408" s="3" t="str">
        <f t="shared" si="127"/>
        <v>N/A</v>
      </c>
      <c r="W408" s="3" t="str">
        <f t="shared" si="128"/>
        <v>N/A</v>
      </c>
      <c r="X408" s="3" t="str">
        <f t="shared" si="129"/>
        <v>N/A</v>
      </c>
      <c r="Y408" s="3" t="str">
        <f t="shared" si="130"/>
        <v>N/A</v>
      </c>
      <c r="Z408" s="3" t="str">
        <f t="shared" si="131"/>
        <v>N/A</v>
      </c>
      <c r="AA408" s="3">
        <f t="shared" si="132"/>
        <v>10256.75</v>
      </c>
    </row>
    <row r="409" spans="1:27" x14ac:dyDescent="0.35">
      <c r="A409" t="s">
        <v>180</v>
      </c>
      <c r="B409" t="s">
        <v>225</v>
      </c>
      <c r="C409" t="s">
        <v>226</v>
      </c>
      <c r="E409" s="1">
        <v>1522</v>
      </c>
      <c r="F409" s="2" t="s">
        <v>1579</v>
      </c>
      <c r="G409" s="2">
        <v>3.24</v>
      </c>
      <c r="H409" t="s">
        <v>1197</v>
      </c>
      <c r="I409" s="3" t="str">
        <f t="shared" si="114"/>
        <v>not eligible</v>
      </c>
      <c r="J409" t="str">
        <f t="shared" si="115"/>
        <v>N/A</v>
      </c>
      <c r="K409" s="3" t="str">
        <f t="shared" si="116"/>
        <v>N/A</v>
      </c>
      <c r="L409" s="3" t="str">
        <f t="shared" si="117"/>
        <v>N/A</v>
      </c>
      <c r="M409" s="3" t="str">
        <f t="shared" si="118"/>
        <v>N/A</v>
      </c>
      <c r="N409" s="3" t="str">
        <f t="shared" si="119"/>
        <v>N/A</v>
      </c>
      <c r="O409" s="3" t="str">
        <f t="shared" si="120"/>
        <v>N/A</v>
      </c>
      <c r="P409" s="3" t="str">
        <f t="shared" si="121"/>
        <v>N/A</v>
      </c>
      <c r="Q409" s="3" t="str">
        <f t="shared" si="122"/>
        <v>N/A</v>
      </c>
      <c r="R409" s="3" t="str">
        <f t="shared" si="123"/>
        <v>N/A</v>
      </c>
      <c r="S409" s="3" t="str">
        <f t="shared" si="124"/>
        <v>N/A</v>
      </c>
      <c r="T409" s="3" t="str">
        <f t="shared" si="125"/>
        <v>N/A</v>
      </c>
      <c r="U409" s="3" t="str">
        <f t="shared" si="126"/>
        <v>N/A</v>
      </c>
      <c r="V409" s="3" t="str">
        <f t="shared" si="127"/>
        <v>N/A</v>
      </c>
      <c r="W409" s="3" t="str">
        <f t="shared" si="128"/>
        <v>N/A</v>
      </c>
      <c r="X409" s="3" t="str">
        <f t="shared" si="129"/>
        <v>N/A</v>
      </c>
      <c r="Y409" s="3" t="str">
        <f t="shared" si="130"/>
        <v>N/A</v>
      </c>
      <c r="Z409" s="3" t="str">
        <f t="shared" si="131"/>
        <v>N/A</v>
      </c>
      <c r="AA409" s="3" t="str">
        <f t="shared" si="132"/>
        <v>not eligible</v>
      </c>
    </row>
    <row r="410" spans="1:27" x14ac:dyDescent="0.35">
      <c r="A410" t="s">
        <v>180</v>
      </c>
      <c r="B410" t="s">
        <v>219</v>
      </c>
      <c r="C410" t="s">
        <v>709</v>
      </c>
      <c r="E410" s="1">
        <v>2212</v>
      </c>
      <c r="F410" s="2" t="s">
        <v>1198</v>
      </c>
      <c r="G410" s="2">
        <v>4.46</v>
      </c>
      <c r="H410" t="s">
        <v>1197</v>
      </c>
      <c r="I410" s="3">
        <f t="shared" si="114"/>
        <v>3871</v>
      </c>
      <c r="J410" t="str">
        <f t="shared" si="115"/>
        <v>N/A</v>
      </c>
      <c r="K410" s="3" t="str">
        <f t="shared" si="116"/>
        <v>N/A</v>
      </c>
      <c r="L410" s="3" t="str">
        <f t="shared" si="117"/>
        <v>N/A</v>
      </c>
      <c r="M410" s="3" t="str">
        <f t="shared" si="118"/>
        <v>N/A</v>
      </c>
      <c r="N410" s="3" t="str">
        <f t="shared" si="119"/>
        <v>N/A</v>
      </c>
      <c r="O410" s="3" t="str">
        <f t="shared" si="120"/>
        <v>N/A</v>
      </c>
      <c r="P410" s="3" t="str">
        <f t="shared" si="121"/>
        <v>N/A</v>
      </c>
      <c r="Q410" s="3" t="str">
        <f t="shared" si="122"/>
        <v>N/A</v>
      </c>
      <c r="R410" s="3" t="str">
        <f t="shared" si="123"/>
        <v>N/A</v>
      </c>
      <c r="S410" s="3" t="str">
        <f t="shared" si="124"/>
        <v>N/A</v>
      </c>
      <c r="T410" s="3" t="str">
        <f t="shared" si="125"/>
        <v>N/A</v>
      </c>
      <c r="U410" s="3" t="str">
        <f t="shared" si="126"/>
        <v>N/A</v>
      </c>
      <c r="V410" s="3" t="str">
        <f t="shared" si="127"/>
        <v>N/A</v>
      </c>
      <c r="W410" s="3" t="str">
        <f t="shared" si="128"/>
        <v>N/A</v>
      </c>
      <c r="X410" s="3" t="str">
        <f t="shared" si="129"/>
        <v>N/A</v>
      </c>
      <c r="Y410" s="3" t="str">
        <f t="shared" si="130"/>
        <v>N/A</v>
      </c>
      <c r="Z410" s="3" t="str">
        <f t="shared" si="131"/>
        <v>N/A</v>
      </c>
      <c r="AA410" s="3">
        <f t="shared" si="132"/>
        <v>3871</v>
      </c>
    </row>
    <row r="411" spans="1:27" x14ac:dyDescent="0.35">
      <c r="A411" t="s">
        <v>180</v>
      </c>
      <c r="B411" t="s">
        <v>219</v>
      </c>
      <c r="C411" t="s">
        <v>256</v>
      </c>
      <c r="E411">
        <v>603</v>
      </c>
      <c r="F411" s="2" t="s">
        <v>1580</v>
      </c>
      <c r="G411" s="2">
        <v>1.22</v>
      </c>
      <c r="H411" t="s">
        <v>1197</v>
      </c>
      <c r="I411" s="3" t="str">
        <f t="shared" si="114"/>
        <v>not eligible</v>
      </c>
      <c r="J411" t="str">
        <f t="shared" si="115"/>
        <v>N/A</v>
      </c>
      <c r="K411" s="3" t="str">
        <f t="shared" si="116"/>
        <v>N/A</v>
      </c>
      <c r="L411" s="3" t="str">
        <f t="shared" si="117"/>
        <v>N/A</v>
      </c>
      <c r="M411" s="3" t="str">
        <f t="shared" si="118"/>
        <v>N/A</v>
      </c>
      <c r="N411" s="3" t="str">
        <f t="shared" si="119"/>
        <v>N/A</v>
      </c>
      <c r="O411" s="3" t="str">
        <f t="shared" si="120"/>
        <v>N/A</v>
      </c>
      <c r="P411" s="3" t="str">
        <f t="shared" si="121"/>
        <v>N/A</v>
      </c>
      <c r="Q411" s="3" t="str">
        <f t="shared" si="122"/>
        <v>N/A</v>
      </c>
      <c r="R411" s="3" t="str">
        <f t="shared" si="123"/>
        <v>N/A</v>
      </c>
      <c r="S411" s="3" t="str">
        <f t="shared" si="124"/>
        <v>N/A</v>
      </c>
      <c r="T411" s="3" t="str">
        <f t="shared" si="125"/>
        <v>N/A</v>
      </c>
      <c r="U411" s="3" t="str">
        <f t="shared" si="126"/>
        <v>N/A</v>
      </c>
      <c r="V411" s="3" t="str">
        <f t="shared" si="127"/>
        <v>N/A</v>
      </c>
      <c r="W411" s="3" t="str">
        <f t="shared" si="128"/>
        <v>N/A</v>
      </c>
      <c r="X411" s="3" t="str">
        <f t="shared" si="129"/>
        <v>N/A</v>
      </c>
      <c r="Y411" s="3" t="str">
        <f t="shared" si="130"/>
        <v>N/A</v>
      </c>
      <c r="Z411" s="3" t="str">
        <f t="shared" si="131"/>
        <v>N/A</v>
      </c>
      <c r="AA411" s="3" t="str">
        <f t="shared" si="132"/>
        <v>not eligible</v>
      </c>
    </row>
    <row r="412" spans="1:27" x14ac:dyDescent="0.35">
      <c r="A412" t="s">
        <v>180</v>
      </c>
      <c r="B412" t="s">
        <v>219</v>
      </c>
      <c r="C412" t="s">
        <v>716</v>
      </c>
      <c r="E412">
        <v>385</v>
      </c>
      <c r="F412" s="2" t="s">
        <v>1581</v>
      </c>
      <c r="G412" s="2">
        <v>0.78</v>
      </c>
      <c r="H412" t="s">
        <v>1197</v>
      </c>
      <c r="I412" s="3" t="str">
        <f t="shared" si="114"/>
        <v>not eligible</v>
      </c>
      <c r="J412" t="str">
        <f t="shared" si="115"/>
        <v>N/A</v>
      </c>
      <c r="K412" s="3" t="str">
        <f t="shared" si="116"/>
        <v>N/A</v>
      </c>
      <c r="L412" s="3" t="str">
        <f t="shared" si="117"/>
        <v>N/A</v>
      </c>
      <c r="M412" s="3" t="str">
        <f t="shared" si="118"/>
        <v>N/A</v>
      </c>
      <c r="N412" s="3" t="str">
        <f t="shared" si="119"/>
        <v>N/A</v>
      </c>
      <c r="O412" s="3" t="str">
        <f t="shared" si="120"/>
        <v>N/A</v>
      </c>
      <c r="P412" s="3" t="str">
        <f t="shared" si="121"/>
        <v>N/A</v>
      </c>
      <c r="Q412" s="3" t="str">
        <f t="shared" si="122"/>
        <v>N/A</v>
      </c>
      <c r="R412" s="3" t="str">
        <f t="shared" si="123"/>
        <v>N/A</v>
      </c>
      <c r="S412" s="3" t="str">
        <f t="shared" si="124"/>
        <v>N/A</v>
      </c>
      <c r="T412" s="3" t="str">
        <f t="shared" si="125"/>
        <v>N/A</v>
      </c>
      <c r="U412" s="3" t="str">
        <f t="shared" si="126"/>
        <v>N/A</v>
      </c>
      <c r="V412" s="3" t="str">
        <f t="shared" si="127"/>
        <v>N/A</v>
      </c>
      <c r="W412" s="3" t="str">
        <f t="shared" si="128"/>
        <v>N/A</v>
      </c>
      <c r="X412" s="3" t="str">
        <f t="shared" si="129"/>
        <v>N/A</v>
      </c>
      <c r="Y412" s="3" t="str">
        <f t="shared" si="130"/>
        <v>N/A</v>
      </c>
      <c r="Z412" s="3" t="str">
        <f t="shared" si="131"/>
        <v>N/A</v>
      </c>
      <c r="AA412" s="3" t="str">
        <f t="shared" si="132"/>
        <v>not eligible</v>
      </c>
    </row>
    <row r="413" spans="1:27" x14ac:dyDescent="0.35">
      <c r="A413" t="s">
        <v>180</v>
      </c>
      <c r="B413" t="s">
        <v>244</v>
      </c>
      <c r="C413" t="s">
        <v>590</v>
      </c>
      <c r="E413" s="1">
        <v>6687</v>
      </c>
      <c r="F413" s="2" t="s">
        <v>1582</v>
      </c>
      <c r="G413" s="2">
        <v>16.14</v>
      </c>
      <c r="H413" t="s">
        <v>1197</v>
      </c>
      <c r="I413" s="3">
        <f t="shared" si="114"/>
        <v>11702.25</v>
      </c>
      <c r="J413" t="str">
        <f t="shared" si="115"/>
        <v>N/A</v>
      </c>
      <c r="K413" s="3" t="str">
        <f t="shared" si="116"/>
        <v>N/A</v>
      </c>
      <c r="L413" s="3" t="str">
        <f t="shared" si="117"/>
        <v>N/A</v>
      </c>
      <c r="M413" s="3" t="str">
        <f t="shared" si="118"/>
        <v>N/A</v>
      </c>
      <c r="N413" s="3" t="str">
        <f t="shared" si="119"/>
        <v>N/A</v>
      </c>
      <c r="O413" s="3" t="str">
        <f t="shared" si="120"/>
        <v>N/A</v>
      </c>
      <c r="P413" s="3" t="str">
        <f t="shared" si="121"/>
        <v>N/A</v>
      </c>
      <c r="Q413" s="3" t="str">
        <f t="shared" si="122"/>
        <v>N/A</v>
      </c>
      <c r="R413" s="3" t="str">
        <f t="shared" si="123"/>
        <v>N/A</v>
      </c>
      <c r="S413" s="3" t="str">
        <f t="shared" si="124"/>
        <v>N/A</v>
      </c>
      <c r="T413" s="3" t="str">
        <f t="shared" si="125"/>
        <v>N/A</v>
      </c>
      <c r="U413" s="3" t="str">
        <f t="shared" si="126"/>
        <v>N/A</v>
      </c>
      <c r="V413" s="3" t="str">
        <f t="shared" si="127"/>
        <v>N/A</v>
      </c>
      <c r="W413" s="3" t="str">
        <f t="shared" si="128"/>
        <v>N/A</v>
      </c>
      <c r="X413" s="3" t="str">
        <f t="shared" si="129"/>
        <v>N/A</v>
      </c>
      <c r="Y413" s="3" t="str">
        <f t="shared" si="130"/>
        <v>N/A</v>
      </c>
      <c r="Z413" s="3" t="str">
        <f t="shared" si="131"/>
        <v>N/A</v>
      </c>
      <c r="AA413" s="3">
        <f t="shared" si="132"/>
        <v>11702.25</v>
      </c>
    </row>
    <row r="414" spans="1:27" x14ac:dyDescent="0.35">
      <c r="A414" t="s">
        <v>180</v>
      </c>
      <c r="B414" t="s">
        <v>244</v>
      </c>
      <c r="C414" t="s">
        <v>862</v>
      </c>
      <c r="E414" s="1">
        <v>5427</v>
      </c>
      <c r="F414" s="2" t="s">
        <v>1583</v>
      </c>
      <c r="G414" s="2">
        <v>13.1</v>
      </c>
      <c r="H414" t="s">
        <v>1197</v>
      </c>
      <c r="I414" s="3">
        <f t="shared" si="114"/>
        <v>9497.25</v>
      </c>
      <c r="J414" t="str">
        <f t="shared" si="115"/>
        <v>N/A</v>
      </c>
      <c r="K414" s="3" t="str">
        <f t="shared" si="116"/>
        <v>N/A</v>
      </c>
      <c r="L414" s="3" t="str">
        <f t="shared" si="117"/>
        <v>N/A</v>
      </c>
      <c r="M414" s="3" t="str">
        <f t="shared" si="118"/>
        <v>N/A</v>
      </c>
      <c r="N414" s="3" t="str">
        <f t="shared" si="119"/>
        <v>N/A</v>
      </c>
      <c r="O414" s="3" t="str">
        <f t="shared" si="120"/>
        <v>N/A</v>
      </c>
      <c r="P414" s="3" t="str">
        <f t="shared" si="121"/>
        <v>N/A</v>
      </c>
      <c r="Q414" s="3" t="str">
        <f t="shared" si="122"/>
        <v>N/A</v>
      </c>
      <c r="R414" s="3" t="str">
        <f t="shared" si="123"/>
        <v>N/A</v>
      </c>
      <c r="S414" s="3" t="str">
        <f t="shared" si="124"/>
        <v>N/A</v>
      </c>
      <c r="T414" s="3" t="str">
        <f t="shared" si="125"/>
        <v>N/A</v>
      </c>
      <c r="U414" s="3" t="str">
        <f t="shared" si="126"/>
        <v>N/A</v>
      </c>
      <c r="V414" s="3" t="str">
        <f t="shared" si="127"/>
        <v>N/A</v>
      </c>
      <c r="W414" s="3" t="str">
        <f t="shared" si="128"/>
        <v>N/A</v>
      </c>
      <c r="X414" s="3" t="str">
        <f t="shared" si="129"/>
        <v>N/A</v>
      </c>
      <c r="Y414" s="3" t="str">
        <f t="shared" si="130"/>
        <v>N/A</v>
      </c>
      <c r="Z414" s="3" t="str">
        <f t="shared" si="131"/>
        <v>N/A</v>
      </c>
      <c r="AA414" s="3">
        <f t="shared" si="132"/>
        <v>9497.25</v>
      </c>
    </row>
    <row r="415" spans="1:27" x14ac:dyDescent="0.35">
      <c r="A415" t="s">
        <v>180</v>
      </c>
      <c r="B415" t="s">
        <v>196</v>
      </c>
      <c r="C415" t="s">
        <v>268</v>
      </c>
      <c r="E415">
        <v>999</v>
      </c>
      <c r="F415" s="2" t="s">
        <v>1584</v>
      </c>
      <c r="G415" s="2">
        <v>2.3199999999999998</v>
      </c>
      <c r="H415" t="s">
        <v>1197</v>
      </c>
      <c r="I415" s="3" t="str">
        <f t="shared" si="114"/>
        <v>not eligible</v>
      </c>
      <c r="J415" t="str">
        <f t="shared" si="115"/>
        <v>N/A</v>
      </c>
      <c r="K415" s="3" t="str">
        <f t="shared" si="116"/>
        <v>N/A</v>
      </c>
      <c r="L415" s="3" t="str">
        <f t="shared" si="117"/>
        <v>N/A</v>
      </c>
      <c r="M415" s="3" t="str">
        <f t="shared" si="118"/>
        <v>N/A</v>
      </c>
      <c r="N415" s="3" t="str">
        <f t="shared" si="119"/>
        <v>N/A</v>
      </c>
      <c r="O415" s="3" t="str">
        <f t="shared" si="120"/>
        <v>N/A</v>
      </c>
      <c r="P415" s="3" t="str">
        <f t="shared" si="121"/>
        <v>N/A</v>
      </c>
      <c r="Q415" s="3" t="str">
        <f t="shared" si="122"/>
        <v>N/A</v>
      </c>
      <c r="R415" s="3" t="str">
        <f t="shared" si="123"/>
        <v>N/A</v>
      </c>
      <c r="S415" s="3" t="str">
        <f t="shared" si="124"/>
        <v>N/A</v>
      </c>
      <c r="T415" s="3" t="str">
        <f t="shared" si="125"/>
        <v>N/A</v>
      </c>
      <c r="U415" s="3" t="str">
        <f t="shared" si="126"/>
        <v>N/A</v>
      </c>
      <c r="V415" s="3" t="str">
        <f t="shared" si="127"/>
        <v>N/A</v>
      </c>
      <c r="W415" s="3" t="str">
        <f t="shared" si="128"/>
        <v>N/A</v>
      </c>
      <c r="X415" s="3" t="str">
        <f t="shared" si="129"/>
        <v>N/A</v>
      </c>
      <c r="Y415" s="3" t="str">
        <f t="shared" si="130"/>
        <v>N/A</v>
      </c>
      <c r="Z415" s="3" t="str">
        <f t="shared" si="131"/>
        <v>N/A</v>
      </c>
      <c r="AA415" s="3" t="str">
        <f t="shared" si="132"/>
        <v>not eligible</v>
      </c>
    </row>
    <row r="416" spans="1:27" x14ac:dyDescent="0.35">
      <c r="A416" t="s">
        <v>180</v>
      </c>
      <c r="B416" t="s">
        <v>360</v>
      </c>
      <c r="C416" t="s">
        <v>726</v>
      </c>
      <c r="E416">
        <v>752</v>
      </c>
      <c r="F416" s="2" t="s">
        <v>1220</v>
      </c>
      <c r="G416" s="2">
        <v>2.0499999999999998</v>
      </c>
      <c r="H416" t="s">
        <v>1197</v>
      </c>
      <c r="I416" s="3" t="str">
        <f t="shared" si="114"/>
        <v>not eligible</v>
      </c>
      <c r="J416" t="str">
        <f t="shared" si="115"/>
        <v>N/A</v>
      </c>
      <c r="K416" s="3" t="str">
        <f t="shared" si="116"/>
        <v>N/A</v>
      </c>
      <c r="L416" s="3" t="str">
        <f t="shared" si="117"/>
        <v>N/A</v>
      </c>
      <c r="M416" s="3" t="str">
        <f t="shared" si="118"/>
        <v>N/A</v>
      </c>
      <c r="N416" s="3" t="str">
        <f t="shared" si="119"/>
        <v>N/A</v>
      </c>
      <c r="O416" s="3" t="str">
        <f t="shared" si="120"/>
        <v>N/A</v>
      </c>
      <c r="P416" s="3" t="str">
        <f t="shared" si="121"/>
        <v>N/A</v>
      </c>
      <c r="Q416" s="3" t="str">
        <f t="shared" si="122"/>
        <v>N/A</v>
      </c>
      <c r="R416" s="3" t="str">
        <f t="shared" si="123"/>
        <v>N/A</v>
      </c>
      <c r="S416" s="3" t="str">
        <f t="shared" si="124"/>
        <v>N/A</v>
      </c>
      <c r="T416" s="3" t="str">
        <f t="shared" si="125"/>
        <v>N/A</v>
      </c>
      <c r="U416" s="3" t="str">
        <f t="shared" si="126"/>
        <v>N/A</v>
      </c>
      <c r="V416" s="3" t="str">
        <f t="shared" si="127"/>
        <v>N/A</v>
      </c>
      <c r="W416" s="3" t="str">
        <f t="shared" si="128"/>
        <v>N/A</v>
      </c>
      <c r="X416" s="3" t="str">
        <f t="shared" si="129"/>
        <v>N/A</v>
      </c>
      <c r="Y416" s="3" t="str">
        <f t="shared" si="130"/>
        <v>N/A</v>
      </c>
      <c r="Z416" s="3" t="str">
        <f t="shared" si="131"/>
        <v>N/A</v>
      </c>
      <c r="AA416" s="3" t="str">
        <f t="shared" si="132"/>
        <v>not eligible</v>
      </c>
    </row>
    <row r="417" spans="1:27" x14ac:dyDescent="0.35">
      <c r="A417" t="s">
        <v>180</v>
      </c>
      <c r="B417" t="s">
        <v>360</v>
      </c>
      <c r="C417" t="s">
        <v>765</v>
      </c>
      <c r="E417">
        <v>92</v>
      </c>
      <c r="F417" s="2" t="s">
        <v>1585</v>
      </c>
      <c r="G417" s="2">
        <v>0.25</v>
      </c>
      <c r="H417" t="s">
        <v>1197</v>
      </c>
      <c r="I417" s="3" t="str">
        <f t="shared" si="114"/>
        <v>not eligible</v>
      </c>
      <c r="J417" t="str">
        <f t="shared" si="115"/>
        <v>N/A</v>
      </c>
      <c r="K417" s="3" t="str">
        <f t="shared" si="116"/>
        <v>N/A</v>
      </c>
      <c r="L417" s="3" t="str">
        <f t="shared" si="117"/>
        <v>N/A</v>
      </c>
      <c r="M417" s="3" t="str">
        <f t="shared" si="118"/>
        <v>N/A</v>
      </c>
      <c r="N417" s="3" t="str">
        <f t="shared" si="119"/>
        <v>N/A</v>
      </c>
      <c r="O417" s="3" t="str">
        <f t="shared" si="120"/>
        <v>N/A</v>
      </c>
      <c r="P417" s="3" t="str">
        <f t="shared" si="121"/>
        <v>N/A</v>
      </c>
      <c r="Q417" s="3" t="str">
        <f t="shared" si="122"/>
        <v>N/A</v>
      </c>
      <c r="R417" s="3" t="str">
        <f t="shared" si="123"/>
        <v>N/A</v>
      </c>
      <c r="S417" s="3" t="str">
        <f t="shared" si="124"/>
        <v>N/A</v>
      </c>
      <c r="T417" s="3" t="str">
        <f t="shared" si="125"/>
        <v>N/A</v>
      </c>
      <c r="U417" s="3" t="str">
        <f t="shared" si="126"/>
        <v>N/A</v>
      </c>
      <c r="V417" s="3" t="str">
        <f t="shared" si="127"/>
        <v>N/A</v>
      </c>
      <c r="W417" s="3" t="str">
        <f t="shared" si="128"/>
        <v>N/A</v>
      </c>
      <c r="X417" s="3" t="str">
        <f t="shared" si="129"/>
        <v>N/A</v>
      </c>
      <c r="Y417" s="3" t="str">
        <f t="shared" si="130"/>
        <v>N/A</v>
      </c>
      <c r="Z417" s="3" t="str">
        <f t="shared" si="131"/>
        <v>N/A</v>
      </c>
      <c r="AA417" s="3" t="str">
        <f t="shared" si="132"/>
        <v>not eligible</v>
      </c>
    </row>
    <row r="418" spans="1:27" x14ac:dyDescent="0.35">
      <c r="A418" t="s">
        <v>180</v>
      </c>
      <c r="B418" t="s">
        <v>350</v>
      </c>
      <c r="C418" t="s">
        <v>351</v>
      </c>
      <c r="E418">
        <v>273</v>
      </c>
      <c r="F418" s="2" t="s">
        <v>1586</v>
      </c>
      <c r="G418" s="2">
        <v>0.7</v>
      </c>
      <c r="H418" t="s">
        <v>1197</v>
      </c>
      <c r="I418" s="3" t="str">
        <f t="shared" si="114"/>
        <v>not eligible</v>
      </c>
      <c r="J418" t="str">
        <f t="shared" si="115"/>
        <v>N/A</v>
      </c>
      <c r="K418" s="3" t="str">
        <f t="shared" si="116"/>
        <v>N/A</v>
      </c>
      <c r="L418" s="3" t="str">
        <f t="shared" si="117"/>
        <v>N/A</v>
      </c>
      <c r="M418" s="3" t="str">
        <f t="shared" si="118"/>
        <v>N/A</v>
      </c>
      <c r="N418" s="3" t="str">
        <f t="shared" si="119"/>
        <v>N/A</v>
      </c>
      <c r="O418" s="3" t="str">
        <f t="shared" si="120"/>
        <v>N/A</v>
      </c>
      <c r="P418" s="3" t="str">
        <f t="shared" si="121"/>
        <v>N/A</v>
      </c>
      <c r="Q418" s="3" t="str">
        <f t="shared" si="122"/>
        <v>N/A</v>
      </c>
      <c r="R418" s="3" t="str">
        <f t="shared" si="123"/>
        <v>N/A</v>
      </c>
      <c r="S418" s="3" t="str">
        <f t="shared" si="124"/>
        <v>N/A</v>
      </c>
      <c r="T418" s="3" t="str">
        <f t="shared" si="125"/>
        <v>N/A</v>
      </c>
      <c r="U418" s="3" t="str">
        <f t="shared" si="126"/>
        <v>N/A</v>
      </c>
      <c r="V418" s="3" t="str">
        <f t="shared" si="127"/>
        <v>N/A</v>
      </c>
      <c r="W418" s="3" t="str">
        <f t="shared" si="128"/>
        <v>N/A</v>
      </c>
      <c r="X418" s="3" t="str">
        <f t="shared" si="129"/>
        <v>N/A</v>
      </c>
      <c r="Y418" s="3" t="str">
        <f t="shared" si="130"/>
        <v>N/A</v>
      </c>
      <c r="Z418" s="3" t="str">
        <f t="shared" si="131"/>
        <v>N/A</v>
      </c>
      <c r="AA418" s="3" t="str">
        <f t="shared" si="132"/>
        <v>not eligible</v>
      </c>
    </row>
    <row r="419" spans="1:27" x14ac:dyDescent="0.35">
      <c r="A419" t="s">
        <v>180</v>
      </c>
      <c r="B419" t="s">
        <v>202</v>
      </c>
      <c r="C419" t="s">
        <v>537</v>
      </c>
      <c r="E419" s="1">
        <v>1240</v>
      </c>
      <c r="F419" s="2" t="s">
        <v>1221</v>
      </c>
      <c r="G419" s="2">
        <v>2.82</v>
      </c>
      <c r="H419" t="s">
        <v>1197</v>
      </c>
      <c r="I419" s="3" t="str">
        <f t="shared" si="114"/>
        <v>not eligible</v>
      </c>
      <c r="J419" t="str">
        <f t="shared" si="115"/>
        <v>N/A</v>
      </c>
      <c r="K419" s="3" t="str">
        <f t="shared" si="116"/>
        <v>N/A</v>
      </c>
      <c r="L419" s="3" t="str">
        <f t="shared" si="117"/>
        <v>N/A</v>
      </c>
      <c r="M419" s="3" t="str">
        <f t="shared" si="118"/>
        <v>N/A</v>
      </c>
      <c r="N419" s="3" t="str">
        <f t="shared" si="119"/>
        <v>N/A</v>
      </c>
      <c r="O419" s="3" t="str">
        <f t="shared" si="120"/>
        <v>N/A</v>
      </c>
      <c r="P419" s="3" t="str">
        <f t="shared" si="121"/>
        <v>N/A</v>
      </c>
      <c r="Q419" s="3" t="str">
        <f t="shared" si="122"/>
        <v>N/A</v>
      </c>
      <c r="R419" s="3" t="str">
        <f t="shared" si="123"/>
        <v>N/A</v>
      </c>
      <c r="S419" s="3" t="str">
        <f t="shared" si="124"/>
        <v>N/A</v>
      </c>
      <c r="T419" s="3" t="str">
        <f t="shared" si="125"/>
        <v>N/A</v>
      </c>
      <c r="U419" s="3" t="str">
        <f t="shared" si="126"/>
        <v>N/A</v>
      </c>
      <c r="V419" s="3" t="str">
        <f t="shared" si="127"/>
        <v>N/A</v>
      </c>
      <c r="W419" s="3" t="str">
        <f t="shared" si="128"/>
        <v>N/A</v>
      </c>
      <c r="X419" s="3" t="str">
        <f t="shared" si="129"/>
        <v>N/A</v>
      </c>
      <c r="Y419" s="3" t="str">
        <f t="shared" si="130"/>
        <v>N/A</v>
      </c>
      <c r="Z419" s="3" t="str">
        <f t="shared" si="131"/>
        <v>N/A</v>
      </c>
      <c r="AA419" s="3" t="str">
        <f t="shared" si="132"/>
        <v>not eligible</v>
      </c>
    </row>
    <row r="420" spans="1:27" x14ac:dyDescent="0.35">
      <c r="A420" t="s">
        <v>180</v>
      </c>
      <c r="B420" t="s">
        <v>202</v>
      </c>
      <c r="C420" t="s">
        <v>1035</v>
      </c>
      <c r="E420">
        <v>276</v>
      </c>
      <c r="F420" s="2" t="s">
        <v>1587</v>
      </c>
      <c r="G420" s="2">
        <v>0.63</v>
      </c>
      <c r="H420" t="s">
        <v>1197</v>
      </c>
      <c r="I420" s="3" t="str">
        <f t="shared" si="114"/>
        <v>not eligible</v>
      </c>
      <c r="J420" t="str">
        <f t="shared" si="115"/>
        <v>N/A</v>
      </c>
      <c r="K420" s="3" t="str">
        <f t="shared" si="116"/>
        <v>N/A</v>
      </c>
      <c r="L420" s="3" t="str">
        <f t="shared" si="117"/>
        <v>N/A</v>
      </c>
      <c r="M420" s="3" t="str">
        <f t="shared" si="118"/>
        <v>N/A</v>
      </c>
      <c r="N420" s="3" t="str">
        <f t="shared" si="119"/>
        <v>N/A</v>
      </c>
      <c r="O420" s="3" t="str">
        <f t="shared" si="120"/>
        <v>N/A</v>
      </c>
      <c r="P420" s="3" t="str">
        <f t="shared" si="121"/>
        <v>N/A</v>
      </c>
      <c r="Q420" s="3" t="str">
        <f t="shared" si="122"/>
        <v>N/A</v>
      </c>
      <c r="R420" s="3" t="str">
        <f t="shared" si="123"/>
        <v>N/A</v>
      </c>
      <c r="S420" s="3" t="str">
        <f t="shared" si="124"/>
        <v>N/A</v>
      </c>
      <c r="T420" s="3" t="str">
        <f t="shared" si="125"/>
        <v>N/A</v>
      </c>
      <c r="U420" s="3" t="str">
        <f t="shared" si="126"/>
        <v>N/A</v>
      </c>
      <c r="V420" s="3" t="str">
        <f t="shared" si="127"/>
        <v>N/A</v>
      </c>
      <c r="W420" s="3" t="str">
        <f t="shared" si="128"/>
        <v>N/A</v>
      </c>
      <c r="X420" s="3" t="str">
        <f t="shared" si="129"/>
        <v>N/A</v>
      </c>
      <c r="Y420" s="3" t="str">
        <f t="shared" si="130"/>
        <v>N/A</v>
      </c>
      <c r="Z420" s="3" t="str">
        <f t="shared" si="131"/>
        <v>N/A</v>
      </c>
      <c r="AA420" s="3" t="str">
        <f t="shared" si="132"/>
        <v>not eligible</v>
      </c>
    </row>
    <row r="421" spans="1:27" x14ac:dyDescent="0.35">
      <c r="A421" t="s">
        <v>180</v>
      </c>
      <c r="B421" t="s">
        <v>202</v>
      </c>
      <c r="C421" t="s">
        <v>203</v>
      </c>
      <c r="E421">
        <v>250</v>
      </c>
      <c r="F421" s="2" t="s">
        <v>1239</v>
      </c>
      <c r="G421" s="2">
        <v>0.56999999999999995</v>
      </c>
      <c r="H421" t="s">
        <v>1197</v>
      </c>
      <c r="I421" s="3" t="str">
        <f t="shared" si="114"/>
        <v>not eligible</v>
      </c>
      <c r="J421" t="str">
        <f t="shared" si="115"/>
        <v>N/A</v>
      </c>
      <c r="K421" s="3" t="str">
        <f t="shared" si="116"/>
        <v>N/A</v>
      </c>
      <c r="L421" s="3" t="str">
        <f t="shared" si="117"/>
        <v>N/A</v>
      </c>
      <c r="M421" s="3" t="str">
        <f t="shared" si="118"/>
        <v>N/A</v>
      </c>
      <c r="N421" s="3" t="str">
        <f t="shared" si="119"/>
        <v>N/A</v>
      </c>
      <c r="O421" s="3" t="str">
        <f t="shared" si="120"/>
        <v>N/A</v>
      </c>
      <c r="P421" s="3" t="str">
        <f t="shared" si="121"/>
        <v>N/A</v>
      </c>
      <c r="Q421" s="3" t="str">
        <f t="shared" si="122"/>
        <v>N/A</v>
      </c>
      <c r="R421" s="3" t="str">
        <f t="shared" si="123"/>
        <v>N/A</v>
      </c>
      <c r="S421" s="3" t="str">
        <f t="shared" si="124"/>
        <v>N/A</v>
      </c>
      <c r="T421" s="3" t="str">
        <f t="shared" si="125"/>
        <v>N/A</v>
      </c>
      <c r="U421" s="3" t="str">
        <f t="shared" si="126"/>
        <v>N/A</v>
      </c>
      <c r="V421" s="3" t="str">
        <f t="shared" si="127"/>
        <v>N/A</v>
      </c>
      <c r="W421" s="3" t="str">
        <f t="shared" si="128"/>
        <v>N/A</v>
      </c>
      <c r="X421" s="3" t="str">
        <f t="shared" si="129"/>
        <v>N/A</v>
      </c>
      <c r="Y421" s="3" t="str">
        <f t="shared" si="130"/>
        <v>N/A</v>
      </c>
      <c r="Z421" s="3" t="str">
        <f t="shared" si="131"/>
        <v>N/A</v>
      </c>
      <c r="AA421" s="3" t="str">
        <f t="shared" si="132"/>
        <v>not eligible</v>
      </c>
    </row>
    <row r="422" spans="1:27" x14ac:dyDescent="0.35">
      <c r="A422" t="s">
        <v>180</v>
      </c>
      <c r="B422" t="s">
        <v>380</v>
      </c>
      <c r="C422" t="s">
        <v>1122</v>
      </c>
      <c r="E422">
        <v>436</v>
      </c>
      <c r="F422" s="2" t="s">
        <v>1588</v>
      </c>
      <c r="G422" s="2">
        <v>1.1299999999999999</v>
      </c>
      <c r="H422" t="s">
        <v>1197</v>
      </c>
      <c r="I422" s="3" t="str">
        <f t="shared" si="114"/>
        <v>not eligible</v>
      </c>
      <c r="J422" t="str">
        <f t="shared" si="115"/>
        <v>N/A</v>
      </c>
      <c r="K422" s="3" t="str">
        <f t="shared" si="116"/>
        <v>N/A</v>
      </c>
      <c r="L422" s="3" t="str">
        <f t="shared" si="117"/>
        <v>N/A</v>
      </c>
      <c r="M422" s="3" t="str">
        <f t="shared" si="118"/>
        <v>N/A</v>
      </c>
      <c r="N422" s="3" t="str">
        <f t="shared" si="119"/>
        <v>N/A</v>
      </c>
      <c r="O422" s="3" t="str">
        <f t="shared" si="120"/>
        <v>N/A</v>
      </c>
      <c r="P422" s="3" t="str">
        <f t="shared" si="121"/>
        <v>N/A</v>
      </c>
      <c r="Q422" s="3" t="str">
        <f t="shared" si="122"/>
        <v>N/A</v>
      </c>
      <c r="R422" s="3" t="str">
        <f t="shared" si="123"/>
        <v>N/A</v>
      </c>
      <c r="S422" s="3" t="str">
        <f t="shared" si="124"/>
        <v>N/A</v>
      </c>
      <c r="T422" s="3" t="str">
        <f t="shared" si="125"/>
        <v>N/A</v>
      </c>
      <c r="U422" s="3" t="str">
        <f t="shared" si="126"/>
        <v>N/A</v>
      </c>
      <c r="V422" s="3" t="str">
        <f t="shared" si="127"/>
        <v>N/A</v>
      </c>
      <c r="W422" s="3" t="str">
        <f t="shared" si="128"/>
        <v>N/A</v>
      </c>
      <c r="X422" s="3" t="str">
        <f t="shared" si="129"/>
        <v>N/A</v>
      </c>
      <c r="Y422" s="3" t="str">
        <f t="shared" si="130"/>
        <v>N/A</v>
      </c>
      <c r="Z422" s="3" t="str">
        <f t="shared" si="131"/>
        <v>N/A</v>
      </c>
      <c r="AA422" s="3" t="str">
        <f t="shared" si="132"/>
        <v>not eligible</v>
      </c>
    </row>
    <row r="423" spans="1:27" x14ac:dyDescent="0.35">
      <c r="A423" t="s">
        <v>180</v>
      </c>
      <c r="B423" t="s">
        <v>380</v>
      </c>
      <c r="C423" t="s">
        <v>381</v>
      </c>
      <c r="E423" s="1">
        <v>1285</v>
      </c>
      <c r="F423" s="2" t="s">
        <v>1589</v>
      </c>
      <c r="G423" s="2">
        <v>3.33</v>
      </c>
      <c r="H423" t="s">
        <v>1197</v>
      </c>
      <c r="I423" s="3" t="str">
        <f t="shared" si="114"/>
        <v>not eligible</v>
      </c>
      <c r="J423" t="str">
        <f t="shared" si="115"/>
        <v>N/A</v>
      </c>
      <c r="K423" s="3" t="str">
        <f t="shared" si="116"/>
        <v>N/A</v>
      </c>
      <c r="L423" s="3" t="str">
        <f t="shared" si="117"/>
        <v>N/A</v>
      </c>
      <c r="M423" s="3" t="str">
        <f t="shared" si="118"/>
        <v>N/A</v>
      </c>
      <c r="N423" s="3" t="str">
        <f t="shared" si="119"/>
        <v>N/A</v>
      </c>
      <c r="O423" s="3" t="str">
        <f t="shared" si="120"/>
        <v>N/A</v>
      </c>
      <c r="P423" s="3" t="str">
        <f t="shared" si="121"/>
        <v>N/A</v>
      </c>
      <c r="Q423" s="3" t="str">
        <f t="shared" si="122"/>
        <v>N/A</v>
      </c>
      <c r="R423" s="3" t="str">
        <f t="shared" si="123"/>
        <v>N/A</v>
      </c>
      <c r="S423" s="3" t="str">
        <f t="shared" si="124"/>
        <v>N/A</v>
      </c>
      <c r="T423" s="3" t="str">
        <f t="shared" si="125"/>
        <v>N/A</v>
      </c>
      <c r="U423" s="3" t="str">
        <f t="shared" si="126"/>
        <v>N/A</v>
      </c>
      <c r="V423" s="3" t="str">
        <f t="shared" si="127"/>
        <v>N/A</v>
      </c>
      <c r="W423" s="3" t="str">
        <f t="shared" si="128"/>
        <v>N/A</v>
      </c>
      <c r="X423" s="3" t="str">
        <f t="shared" si="129"/>
        <v>N/A</v>
      </c>
      <c r="Y423" s="3" t="str">
        <f t="shared" si="130"/>
        <v>N/A</v>
      </c>
      <c r="Z423" s="3" t="str">
        <f t="shared" si="131"/>
        <v>N/A</v>
      </c>
      <c r="AA423" s="3" t="str">
        <f t="shared" si="132"/>
        <v>not eligible</v>
      </c>
    </row>
    <row r="424" spans="1:27" x14ac:dyDescent="0.35">
      <c r="A424" t="s">
        <v>180</v>
      </c>
      <c r="B424" t="s">
        <v>380</v>
      </c>
      <c r="C424" t="s">
        <v>467</v>
      </c>
      <c r="E424">
        <v>467</v>
      </c>
      <c r="F424" s="2" t="s">
        <v>1590</v>
      </c>
      <c r="G424" s="2">
        <v>1.21</v>
      </c>
      <c r="H424" t="s">
        <v>1197</v>
      </c>
      <c r="I424" s="3" t="str">
        <f t="shared" si="114"/>
        <v>not eligible</v>
      </c>
      <c r="J424" t="str">
        <f t="shared" si="115"/>
        <v>N/A</v>
      </c>
      <c r="K424" s="3" t="str">
        <f t="shared" si="116"/>
        <v>N/A</v>
      </c>
      <c r="L424" s="3" t="str">
        <f t="shared" si="117"/>
        <v>N/A</v>
      </c>
      <c r="M424" s="3" t="str">
        <f t="shared" si="118"/>
        <v>N/A</v>
      </c>
      <c r="N424" s="3" t="str">
        <f t="shared" si="119"/>
        <v>N/A</v>
      </c>
      <c r="O424" s="3" t="str">
        <f t="shared" si="120"/>
        <v>N/A</v>
      </c>
      <c r="P424" s="3" t="str">
        <f t="shared" si="121"/>
        <v>N/A</v>
      </c>
      <c r="Q424" s="3" t="str">
        <f t="shared" si="122"/>
        <v>N/A</v>
      </c>
      <c r="R424" s="3" t="str">
        <f t="shared" si="123"/>
        <v>N/A</v>
      </c>
      <c r="S424" s="3" t="str">
        <f t="shared" si="124"/>
        <v>N/A</v>
      </c>
      <c r="T424" s="3" t="str">
        <f t="shared" si="125"/>
        <v>N/A</v>
      </c>
      <c r="U424" s="3" t="str">
        <f t="shared" si="126"/>
        <v>N/A</v>
      </c>
      <c r="V424" s="3" t="str">
        <f t="shared" si="127"/>
        <v>N/A</v>
      </c>
      <c r="W424" s="3" t="str">
        <f t="shared" si="128"/>
        <v>N/A</v>
      </c>
      <c r="X424" s="3" t="str">
        <f t="shared" si="129"/>
        <v>N/A</v>
      </c>
      <c r="Y424" s="3" t="str">
        <f t="shared" si="130"/>
        <v>N/A</v>
      </c>
      <c r="Z424" s="3" t="str">
        <f t="shared" si="131"/>
        <v>N/A</v>
      </c>
      <c r="AA424" s="3" t="str">
        <f t="shared" si="132"/>
        <v>not eligible</v>
      </c>
    </row>
    <row r="425" spans="1:27" x14ac:dyDescent="0.35">
      <c r="A425" t="s">
        <v>180</v>
      </c>
      <c r="B425" t="s">
        <v>254</v>
      </c>
      <c r="C425" t="s">
        <v>1072</v>
      </c>
      <c r="E425">
        <v>433</v>
      </c>
      <c r="F425" s="2" t="s">
        <v>1591</v>
      </c>
      <c r="G425" s="2">
        <v>1.05</v>
      </c>
      <c r="H425" t="s">
        <v>1197</v>
      </c>
      <c r="I425" s="3" t="str">
        <f t="shared" si="114"/>
        <v>not eligible</v>
      </c>
      <c r="J425" t="str">
        <f t="shared" si="115"/>
        <v>N/A</v>
      </c>
      <c r="K425" s="3" t="str">
        <f t="shared" si="116"/>
        <v>N/A</v>
      </c>
      <c r="L425" s="3" t="str">
        <f t="shared" si="117"/>
        <v>N/A</v>
      </c>
      <c r="M425" s="3" t="str">
        <f t="shared" si="118"/>
        <v>N/A</v>
      </c>
      <c r="N425" s="3" t="str">
        <f t="shared" si="119"/>
        <v>N/A</v>
      </c>
      <c r="O425" s="3" t="str">
        <f t="shared" si="120"/>
        <v>N/A</v>
      </c>
      <c r="P425" s="3" t="str">
        <f t="shared" si="121"/>
        <v>N/A</v>
      </c>
      <c r="Q425" s="3" t="str">
        <f t="shared" si="122"/>
        <v>N/A</v>
      </c>
      <c r="R425" s="3" t="str">
        <f t="shared" si="123"/>
        <v>N/A</v>
      </c>
      <c r="S425" s="3" t="str">
        <f t="shared" si="124"/>
        <v>N/A</v>
      </c>
      <c r="T425" s="3" t="str">
        <f t="shared" si="125"/>
        <v>N/A</v>
      </c>
      <c r="U425" s="3" t="str">
        <f t="shared" si="126"/>
        <v>N/A</v>
      </c>
      <c r="V425" s="3" t="str">
        <f t="shared" si="127"/>
        <v>N/A</v>
      </c>
      <c r="W425" s="3" t="str">
        <f t="shared" si="128"/>
        <v>N/A</v>
      </c>
      <c r="X425" s="3" t="str">
        <f t="shared" si="129"/>
        <v>N/A</v>
      </c>
      <c r="Y425" s="3" t="str">
        <f t="shared" si="130"/>
        <v>N/A</v>
      </c>
      <c r="Z425" s="3" t="str">
        <f t="shared" si="131"/>
        <v>N/A</v>
      </c>
      <c r="AA425" s="3" t="str">
        <f t="shared" si="132"/>
        <v>not eligible</v>
      </c>
    </row>
    <row r="426" spans="1:27" x14ac:dyDescent="0.35">
      <c r="A426" t="s">
        <v>180</v>
      </c>
      <c r="B426" t="s">
        <v>280</v>
      </c>
      <c r="C426" t="s">
        <v>529</v>
      </c>
      <c r="E426" s="1">
        <v>1829</v>
      </c>
      <c r="F426" s="2" t="s">
        <v>1592</v>
      </c>
      <c r="G426" s="2">
        <v>4.9800000000000004</v>
      </c>
      <c r="H426" t="s">
        <v>1197</v>
      </c>
      <c r="I426" s="3">
        <f t="shared" si="114"/>
        <v>3200.75</v>
      </c>
      <c r="J426" t="str">
        <f t="shared" si="115"/>
        <v>N/A</v>
      </c>
      <c r="K426" s="3" t="str">
        <f t="shared" si="116"/>
        <v>N/A</v>
      </c>
      <c r="L426" s="3" t="str">
        <f t="shared" si="117"/>
        <v>N/A</v>
      </c>
      <c r="M426" s="3" t="str">
        <f t="shared" si="118"/>
        <v>N/A</v>
      </c>
      <c r="N426" s="3" t="str">
        <f t="shared" si="119"/>
        <v>N/A</v>
      </c>
      <c r="O426" s="3" t="str">
        <f t="shared" si="120"/>
        <v>N/A</v>
      </c>
      <c r="P426" s="3" t="str">
        <f t="shared" si="121"/>
        <v>N/A</v>
      </c>
      <c r="Q426" s="3" t="str">
        <f t="shared" si="122"/>
        <v>N/A</v>
      </c>
      <c r="R426" s="3" t="str">
        <f t="shared" si="123"/>
        <v>N/A</v>
      </c>
      <c r="S426" s="3" t="str">
        <f t="shared" si="124"/>
        <v>N/A</v>
      </c>
      <c r="T426" s="3" t="str">
        <f t="shared" si="125"/>
        <v>N/A</v>
      </c>
      <c r="U426" s="3" t="str">
        <f t="shared" si="126"/>
        <v>N/A</v>
      </c>
      <c r="V426" s="3" t="str">
        <f t="shared" si="127"/>
        <v>N/A</v>
      </c>
      <c r="W426" s="3" t="str">
        <f t="shared" si="128"/>
        <v>N/A</v>
      </c>
      <c r="X426" s="3" t="str">
        <f t="shared" si="129"/>
        <v>N/A</v>
      </c>
      <c r="Y426" s="3" t="str">
        <f t="shared" si="130"/>
        <v>N/A</v>
      </c>
      <c r="Z426" s="3" t="str">
        <f t="shared" si="131"/>
        <v>N/A</v>
      </c>
      <c r="AA426" s="3">
        <f t="shared" si="132"/>
        <v>3200.75</v>
      </c>
    </row>
    <row r="427" spans="1:27" x14ac:dyDescent="0.35">
      <c r="A427" t="s">
        <v>180</v>
      </c>
      <c r="B427" t="s">
        <v>508</v>
      </c>
      <c r="C427" t="s">
        <v>636</v>
      </c>
      <c r="E427" s="1">
        <v>1265</v>
      </c>
      <c r="F427" s="2" t="s">
        <v>1593</v>
      </c>
      <c r="G427" s="2">
        <v>2.4700000000000002</v>
      </c>
      <c r="H427" t="s">
        <v>1197</v>
      </c>
      <c r="I427" s="3" t="str">
        <f t="shared" si="114"/>
        <v>not eligible</v>
      </c>
      <c r="J427" t="str">
        <f t="shared" si="115"/>
        <v>N/A</v>
      </c>
      <c r="K427" s="3" t="str">
        <f t="shared" si="116"/>
        <v>N/A</v>
      </c>
      <c r="L427" s="3" t="str">
        <f t="shared" si="117"/>
        <v>N/A</v>
      </c>
      <c r="M427" s="3" t="str">
        <f t="shared" si="118"/>
        <v>N/A</v>
      </c>
      <c r="N427" s="3" t="str">
        <f t="shared" si="119"/>
        <v>N/A</v>
      </c>
      <c r="O427" s="3" t="str">
        <f t="shared" si="120"/>
        <v>N/A</v>
      </c>
      <c r="P427" s="3" t="str">
        <f t="shared" si="121"/>
        <v>N/A</v>
      </c>
      <c r="Q427" s="3" t="str">
        <f t="shared" si="122"/>
        <v>N/A</v>
      </c>
      <c r="R427" s="3" t="str">
        <f t="shared" si="123"/>
        <v>N/A</v>
      </c>
      <c r="S427" s="3" t="str">
        <f t="shared" si="124"/>
        <v>N/A</v>
      </c>
      <c r="T427" s="3" t="str">
        <f t="shared" si="125"/>
        <v>N/A</v>
      </c>
      <c r="U427" s="3" t="str">
        <f t="shared" si="126"/>
        <v>N/A</v>
      </c>
      <c r="V427" s="3" t="str">
        <f t="shared" si="127"/>
        <v>N/A</v>
      </c>
      <c r="W427" s="3" t="str">
        <f t="shared" si="128"/>
        <v>N/A</v>
      </c>
      <c r="X427" s="3" t="str">
        <f t="shared" si="129"/>
        <v>N/A</v>
      </c>
      <c r="Y427" s="3" t="str">
        <f t="shared" si="130"/>
        <v>N/A</v>
      </c>
      <c r="Z427" s="3" t="str">
        <f t="shared" si="131"/>
        <v>N/A</v>
      </c>
      <c r="AA427" s="3" t="str">
        <f t="shared" si="132"/>
        <v>not eligible</v>
      </c>
    </row>
    <row r="428" spans="1:27" x14ac:dyDescent="0.35">
      <c r="A428" t="s">
        <v>180</v>
      </c>
      <c r="B428" t="s">
        <v>508</v>
      </c>
      <c r="C428" t="s">
        <v>509</v>
      </c>
      <c r="E428">
        <v>465</v>
      </c>
      <c r="F428" s="2" t="s">
        <v>1594</v>
      </c>
      <c r="G428" s="2">
        <v>0.91</v>
      </c>
      <c r="H428" t="s">
        <v>1197</v>
      </c>
      <c r="I428" s="3" t="str">
        <f t="shared" si="114"/>
        <v>not eligible</v>
      </c>
      <c r="J428" t="str">
        <f t="shared" si="115"/>
        <v>N/A</v>
      </c>
      <c r="K428" s="3" t="str">
        <f t="shared" si="116"/>
        <v>N/A</v>
      </c>
      <c r="L428" s="3" t="str">
        <f t="shared" si="117"/>
        <v>N/A</v>
      </c>
      <c r="M428" s="3" t="str">
        <f t="shared" si="118"/>
        <v>N/A</v>
      </c>
      <c r="N428" s="3" t="str">
        <f t="shared" si="119"/>
        <v>N/A</v>
      </c>
      <c r="O428" s="3" t="str">
        <f t="shared" si="120"/>
        <v>N/A</v>
      </c>
      <c r="P428" s="3" t="str">
        <f t="shared" si="121"/>
        <v>N/A</v>
      </c>
      <c r="Q428" s="3" t="str">
        <f t="shared" si="122"/>
        <v>N/A</v>
      </c>
      <c r="R428" s="3" t="str">
        <f t="shared" si="123"/>
        <v>N/A</v>
      </c>
      <c r="S428" s="3" t="str">
        <f t="shared" si="124"/>
        <v>N/A</v>
      </c>
      <c r="T428" s="3" t="str">
        <f t="shared" si="125"/>
        <v>N/A</v>
      </c>
      <c r="U428" s="3" t="str">
        <f t="shared" si="126"/>
        <v>N/A</v>
      </c>
      <c r="V428" s="3" t="str">
        <f t="shared" si="127"/>
        <v>N/A</v>
      </c>
      <c r="W428" s="3" t="str">
        <f t="shared" si="128"/>
        <v>N/A</v>
      </c>
      <c r="X428" s="3" t="str">
        <f t="shared" si="129"/>
        <v>N/A</v>
      </c>
      <c r="Y428" s="3" t="str">
        <f t="shared" si="130"/>
        <v>N/A</v>
      </c>
      <c r="Z428" s="3" t="str">
        <f t="shared" si="131"/>
        <v>N/A</v>
      </c>
      <c r="AA428" s="3" t="str">
        <f t="shared" si="132"/>
        <v>not eligible</v>
      </c>
    </row>
    <row r="429" spans="1:27" x14ac:dyDescent="0.35">
      <c r="A429" t="s">
        <v>180</v>
      </c>
      <c r="B429" t="s">
        <v>508</v>
      </c>
      <c r="C429" t="s">
        <v>926</v>
      </c>
      <c r="E429">
        <v>164</v>
      </c>
      <c r="F429" s="2" t="s">
        <v>1595</v>
      </c>
      <c r="G429" s="2">
        <v>0.32</v>
      </c>
      <c r="H429" t="s">
        <v>1197</v>
      </c>
      <c r="I429" s="3" t="str">
        <f t="shared" si="114"/>
        <v>not eligible</v>
      </c>
      <c r="J429" t="str">
        <f t="shared" si="115"/>
        <v>N/A</v>
      </c>
      <c r="K429" s="3" t="str">
        <f t="shared" si="116"/>
        <v>N/A</v>
      </c>
      <c r="L429" s="3" t="str">
        <f t="shared" si="117"/>
        <v>N/A</v>
      </c>
      <c r="M429" s="3" t="str">
        <f t="shared" si="118"/>
        <v>N/A</v>
      </c>
      <c r="N429" s="3" t="str">
        <f t="shared" si="119"/>
        <v>N/A</v>
      </c>
      <c r="O429" s="3" t="str">
        <f t="shared" si="120"/>
        <v>N/A</v>
      </c>
      <c r="P429" s="3" t="str">
        <f t="shared" si="121"/>
        <v>N/A</v>
      </c>
      <c r="Q429" s="3" t="str">
        <f t="shared" si="122"/>
        <v>N/A</v>
      </c>
      <c r="R429" s="3" t="str">
        <f t="shared" si="123"/>
        <v>N/A</v>
      </c>
      <c r="S429" s="3" t="str">
        <f t="shared" si="124"/>
        <v>N/A</v>
      </c>
      <c r="T429" s="3" t="str">
        <f t="shared" si="125"/>
        <v>N/A</v>
      </c>
      <c r="U429" s="3" t="str">
        <f t="shared" si="126"/>
        <v>N/A</v>
      </c>
      <c r="V429" s="3" t="str">
        <f t="shared" si="127"/>
        <v>N/A</v>
      </c>
      <c r="W429" s="3" t="str">
        <f t="shared" si="128"/>
        <v>N/A</v>
      </c>
      <c r="X429" s="3" t="str">
        <f t="shared" si="129"/>
        <v>N/A</v>
      </c>
      <c r="Y429" s="3" t="str">
        <f t="shared" si="130"/>
        <v>N/A</v>
      </c>
      <c r="Z429" s="3" t="str">
        <f t="shared" si="131"/>
        <v>N/A</v>
      </c>
      <c r="AA429" s="3" t="str">
        <f t="shared" si="132"/>
        <v>not eligible</v>
      </c>
    </row>
    <row r="430" spans="1:27" x14ac:dyDescent="0.35">
      <c r="A430" t="s">
        <v>180</v>
      </c>
      <c r="B430" t="s">
        <v>311</v>
      </c>
      <c r="C430" t="s">
        <v>465</v>
      </c>
      <c r="E430" s="1">
        <v>2113</v>
      </c>
      <c r="F430" s="2" t="s">
        <v>1596</v>
      </c>
      <c r="G430" s="2">
        <v>5.46</v>
      </c>
      <c r="H430" t="s">
        <v>1197</v>
      </c>
      <c r="I430" s="3">
        <f t="shared" si="114"/>
        <v>3697.75</v>
      </c>
      <c r="J430" t="str">
        <f t="shared" si="115"/>
        <v>N/A</v>
      </c>
      <c r="K430" s="3" t="str">
        <f t="shared" si="116"/>
        <v>N/A</v>
      </c>
      <c r="L430" s="3" t="str">
        <f t="shared" si="117"/>
        <v>N/A</v>
      </c>
      <c r="M430" s="3" t="str">
        <f t="shared" si="118"/>
        <v>N/A</v>
      </c>
      <c r="N430" s="3" t="str">
        <f t="shared" si="119"/>
        <v>N/A</v>
      </c>
      <c r="O430" s="3" t="str">
        <f t="shared" si="120"/>
        <v>N/A</v>
      </c>
      <c r="P430" s="3" t="str">
        <f t="shared" si="121"/>
        <v>N/A</v>
      </c>
      <c r="Q430" s="3" t="str">
        <f t="shared" si="122"/>
        <v>N/A</v>
      </c>
      <c r="R430" s="3" t="str">
        <f t="shared" si="123"/>
        <v>N/A</v>
      </c>
      <c r="S430" s="3" t="str">
        <f t="shared" si="124"/>
        <v>N/A</v>
      </c>
      <c r="T430" s="3" t="str">
        <f t="shared" si="125"/>
        <v>N/A</v>
      </c>
      <c r="U430" s="3" t="str">
        <f t="shared" si="126"/>
        <v>N/A</v>
      </c>
      <c r="V430" s="3" t="str">
        <f t="shared" si="127"/>
        <v>N/A</v>
      </c>
      <c r="W430" s="3" t="str">
        <f t="shared" si="128"/>
        <v>N/A</v>
      </c>
      <c r="X430" s="3" t="str">
        <f t="shared" si="129"/>
        <v>N/A</v>
      </c>
      <c r="Y430" s="3" t="str">
        <f t="shared" si="130"/>
        <v>N/A</v>
      </c>
      <c r="Z430" s="3" t="str">
        <f t="shared" si="131"/>
        <v>N/A</v>
      </c>
      <c r="AA430" s="3">
        <f t="shared" si="132"/>
        <v>3697.75</v>
      </c>
    </row>
    <row r="431" spans="1:27" x14ac:dyDescent="0.35">
      <c r="A431" t="s">
        <v>180</v>
      </c>
      <c r="B431" t="s">
        <v>235</v>
      </c>
      <c r="C431" t="s">
        <v>236</v>
      </c>
      <c r="E431" s="1">
        <v>1356</v>
      </c>
      <c r="F431" s="2" t="s">
        <v>1597</v>
      </c>
      <c r="G431" s="2">
        <v>3.27</v>
      </c>
      <c r="H431" t="s">
        <v>1197</v>
      </c>
      <c r="I431" s="3" t="str">
        <f t="shared" si="114"/>
        <v>not eligible</v>
      </c>
      <c r="J431" t="str">
        <f t="shared" si="115"/>
        <v>N/A</v>
      </c>
      <c r="K431" s="3" t="str">
        <f t="shared" si="116"/>
        <v>N/A</v>
      </c>
      <c r="L431" s="3" t="str">
        <f t="shared" si="117"/>
        <v>N/A</v>
      </c>
      <c r="M431" s="3" t="str">
        <f t="shared" si="118"/>
        <v>N/A</v>
      </c>
      <c r="N431" s="3" t="str">
        <f t="shared" si="119"/>
        <v>N/A</v>
      </c>
      <c r="O431" s="3" t="str">
        <f t="shared" si="120"/>
        <v>N/A</v>
      </c>
      <c r="P431" s="3" t="str">
        <f t="shared" si="121"/>
        <v>N/A</v>
      </c>
      <c r="Q431" s="3" t="str">
        <f t="shared" si="122"/>
        <v>N/A</v>
      </c>
      <c r="R431" s="3" t="str">
        <f t="shared" si="123"/>
        <v>N/A</v>
      </c>
      <c r="S431" s="3" t="str">
        <f t="shared" si="124"/>
        <v>N/A</v>
      </c>
      <c r="T431" s="3" t="str">
        <f t="shared" si="125"/>
        <v>N/A</v>
      </c>
      <c r="U431" s="3" t="str">
        <f t="shared" si="126"/>
        <v>N/A</v>
      </c>
      <c r="V431" s="3" t="str">
        <f t="shared" si="127"/>
        <v>N/A</v>
      </c>
      <c r="W431" s="3" t="str">
        <f t="shared" si="128"/>
        <v>N/A</v>
      </c>
      <c r="X431" s="3" t="str">
        <f t="shared" si="129"/>
        <v>N/A</v>
      </c>
      <c r="Y431" s="3" t="str">
        <f t="shared" si="130"/>
        <v>N/A</v>
      </c>
      <c r="Z431" s="3" t="str">
        <f t="shared" si="131"/>
        <v>N/A</v>
      </c>
      <c r="AA431" s="3" t="str">
        <f t="shared" si="132"/>
        <v>not eligible</v>
      </c>
    </row>
    <row r="432" spans="1:27" x14ac:dyDescent="0.35">
      <c r="A432" t="s">
        <v>180</v>
      </c>
      <c r="B432" t="s">
        <v>235</v>
      </c>
      <c r="C432" t="s">
        <v>708</v>
      </c>
      <c r="E432" s="1">
        <v>1702</v>
      </c>
      <c r="F432" s="2" t="s">
        <v>1205</v>
      </c>
      <c r="G432" s="2">
        <v>4.0999999999999996</v>
      </c>
      <c r="H432" t="s">
        <v>1197</v>
      </c>
      <c r="I432" s="3">
        <f t="shared" si="114"/>
        <v>2978.5</v>
      </c>
      <c r="J432" t="str">
        <f t="shared" si="115"/>
        <v>N/A</v>
      </c>
      <c r="K432" s="3" t="str">
        <f t="shared" si="116"/>
        <v>N/A</v>
      </c>
      <c r="L432" s="3" t="str">
        <f t="shared" si="117"/>
        <v>N/A</v>
      </c>
      <c r="M432" s="3" t="str">
        <f t="shared" si="118"/>
        <v>N/A</v>
      </c>
      <c r="N432" s="3" t="str">
        <f t="shared" si="119"/>
        <v>N/A</v>
      </c>
      <c r="O432" s="3" t="str">
        <f t="shared" si="120"/>
        <v>N/A</v>
      </c>
      <c r="P432" s="3" t="str">
        <f t="shared" si="121"/>
        <v>N/A</v>
      </c>
      <c r="Q432" s="3" t="str">
        <f t="shared" si="122"/>
        <v>N/A</v>
      </c>
      <c r="R432" s="3" t="str">
        <f t="shared" si="123"/>
        <v>N/A</v>
      </c>
      <c r="S432" s="3" t="str">
        <f t="shared" si="124"/>
        <v>N/A</v>
      </c>
      <c r="T432" s="3" t="str">
        <f t="shared" si="125"/>
        <v>N/A</v>
      </c>
      <c r="U432" s="3" t="str">
        <f t="shared" si="126"/>
        <v>N/A</v>
      </c>
      <c r="V432" s="3" t="str">
        <f t="shared" si="127"/>
        <v>N/A</v>
      </c>
      <c r="W432" s="3" t="str">
        <f t="shared" si="128"/>
        <v>N/A</v>
      </c>
      <c r="X432" s="3" t="str">
        <f t="shared" si="129"/>
        <v>N/A</v>
      </c>
      <c r="Y432" s="3" t="str">
        <f t="shared" si="130"/>
        <v>N/A</v>
      </c>
      <c r="Z432" s="3" t="str">
        <f t="shared" si="131"/>
        <v>N/A</v>
      </c>
      <c r="AA432" s="3">
        <f t="shared" si="132"/>
        <v>2978.5</v>
      </c>
    </row>
    <row r="433" spans="1:27" x14ac:dyDescent="0.35">
      <c r="A433" t="s">
        <v>180</v>
      </c>
      <c r="B433" t="s">
        <v>352</v>
      </c>
      <c r="C433" t="s">
        <v>497</v>
      </c>
      <c r="E433" s="1">
        <v>3035</v>
      </c>
      <c r="F433" s="2" t="s">
        <v>1598</v>
      </c>
      <c r="G433" s="2">
        <v>7.23</v>
      </c>
      <c r="H433" t="s">
        <v>1197</v>
      </c>
      <c r="I433" s="3">
        <f t="shared" si="114"/>
        <v>5311.25</v>
      </c>
      <c r="J433" t="str">
        <f t="shared" si="115"/>
        <v>N/A</v>
      </c>
      <c r="K433" s="3" t="str">
        <f t="shared" si="116"/>
        <v>N/A</v>
      </c>
      <c r="L433" s="3" t="str">
        <f t="shared" si="117"/>
        <v>N/A</v>
      </c>
      <c r="M433" s="3" t="str">
        <f t="shared" si="118"/>
        <v>N/A</v>
      </c>
      <c r="N433" s="3" t="str">
        <f t="shared" si="119"/>
        <v>N/A</v>
      </c>
      <c r="O433" s="3" t="str">
        <f t="shared" si="120"/>
        <v>N/A</v>
      </c>
      <c r="P433" s="3" t="str">
        <f t="shared" si="121"/>
        <v>N/A</v>
      </c>
      <c r="Q433" s="3" t="str">
        <f t="shared" si="122"/>
        <v>N/A</v>
      </c>
      <c r="R433" s="3" t="str">
        <f t="shared" si="123"/>
        <v>N/A</v>
      </c>
      <c r="S433" s="3" t="str">
        <f t="shared" si="124"/>
        <v>N/A</v>
      </c>
      <c r="T433" s="3" t="str">
        <f t="shared" si="125"/>
        <v>N/A</v>
      </c>
      <c r="U433" s="3" t="str">
        <f t="shared" si="126"/>
        <v>N/A</v>
      </c>
      <c r="V433" s="3" t="str">
        <f t="shared" si="127"/>
        <v>N/A</v>
      </c>
      <c r="W433" s="3" t="str">
        <f t="shared" si="128"/>
        <v>N/A</v>
      </c>
      <c r="X433" s="3" t="str">
        <f t="shared" si="129"/>
        <v>N/A</v>
      </c>
      <c r="Y433" s="3" t="str">
        <f t="shared" si="130"/>
        <v>N/A</v>
      </c>
      <c r="Z433" s="3" t="str">
        <f t="shared" si="131"/>
        <v>N/A</v>
      </c>
      <c r="AA433" s="3">
        <f t="shared" si="132"/>
        <v>5311.25</v>
      </c>
    </row>
    <row r="434" spans="1:27" x14ac:dyDescent="0.35">
      <c r="A434" t="s">
        <v>180</v>
      </c>
      <c r="B434" t="s">
        <v>208</v>
      </c>
      <c r="C434" t="s">
        <v>230</v>
      </c>
      <c r="E434">
        <v>696</v>
      </c>
      <c r="F434" s="2" t="s">
        <v>1228</v>
      </c>
      <c r="G434" s="2">
        <v>1.99</v>
      </c>
      <c r="H434" t="s">
        <v>1197</v>
      </c>
      <c r="I434" s="3" t="str">
        <f t="shared" si="114"/>
        <v>not eligible</v>
      </c>
      <c r="J434" t="str">
        <f t="shared" si="115"/>
        <v>N/A</v>
      </c>
      <c r="K434" s="3" t="str">
        <f t="shared" si="116"/>
        <v>N/A</v>
      </c>
      <c r="L434" s="3" t="str">
        <f t="shared" si="117"/>
        <v>N/A</v>
      </c>
      <c r="M434" s="3" t="str">
        <f t="shared" si="118"/>
        <v>N/A</v>
      </c>
      <c r="N434" s="3" t="str">
        <f t="shared" si="119"/>
        <v>N/A</v>
      </c>
      <c r="O434" s="3" t="str">
        <f t="shared" si="120"/>
        <v>N/A</v>
      </c>
      <c r="P434" s="3" t="str">
        <f t="shared" si="121"/>
        <v>N/A</v>
      </c>
      <c r="Q434" s="3" t="str">
        <f t="shared" si="122"/>
        <v>N/A</v>
      </c>
      <c r="R434" s="3" t="str">
        <f t="shared" si="123"/>
        <v>N/A</v>
      </c>
      <c r="S434" s="3" t="str">
        <f t="shared" si="124"/>
        <v>N/A</v>
      </c>
      <c r="T434" s="3" t="str">
        <f t="shared" si="125"/>
        <v>N/A</v>
      </c>
      <c r="U434" s="3" t="str">
        <f t="shared" si="126"/>
        <v>N/A</v>
      </c>
      <c r="V434" s="3" t="str">
        <f t="shared" si="127"/>
        <v>N/A</v>
      </c>
      <c r="W434" s="3" t="str">
        <f t="shared" si="128"/>
        <v>N/A</v>
      </c>
      <c r="X434" s="3" t="str">
        <f t="shared" si="129"/>
        <v>N/A</v>
      </c>
      <c r="Y434" s="3" t="str">
        <f t="shared" si="130"/>
        <v>N/A</v>
      </c>
      <c r="Z434" s="3" t="str">
        <f t="shared" si="131"/>
        <v>N/A</v>
      </c>
      <c r="AA434" s="3" t="str">
        <f t="shared" si="132"/>
        <v>not eligible</v>
      </c>
    </row>
    <row r="435" spans="1:27" x14ac:dyDescent="0.35">
      <c r="A435" t="s">
        <v>180</v>
      </c>
      <c r="B435" t="s">
        <v>469</v>
      </c>
      <c r="C435" t="s">
        <v>675</v>
      </c>
      <c r="E435">
        <v>790</v>
      </c>
      <c r="F435" s="2" t="s">
        <v>1541</v>
      </c>
      <c r="G435" s="2">
        <v>2.15</v>
      </c>
      <c r="H435" t="s">
        <v>1197</v>
      </c>
      <c r="I435" s="3" t="str">
        <f t="shared" si="114"/>
        <v>not eligible</v>
      </c>
      <c r="J435" t="str">
        <f t="shared" si="115"/>
        <v>N/A</v>
      </c>
      <c r="K435" s="3" t="str">
        <f t="shared" si="116"/>
        <v>N/A</v>
      </c>
      <c r="L435" s="3" t="str">
        <f t="shared" si="117"/>
        <v>N/A</v>
      </c>
      <c r="M435" s="3" t="str">
        <f t="shared" si="118"/>
        <v>N/A</v>
      </c>
      <c r="N435" s="3" t="str">
        <f t="shared" si="119"/>
        <v>N/A</v>
      </c>
      <c r="O435" s="3" t="str">
        <f t="shared" si="120"/>
        <v>N/A</v>
      </c>
      <c r="P435" s="3" t="str">
        <f t="shared" si="121"/>
        <v>N/A</v>
      </c>
      <c r="Q435" s="3" t="str">
        <f t="shared" si="122"/>
        <v>N/A</v>
      </c>
      <c r="R435" s="3" t="str">
        <f t="shared" si="123"/>
        <v>N/A</v>
      </c>
      <c r="S435" s="3" t="str">
        <f t="shared" si="124"/>
        <v>N/A</v>
      </c>
      <c r="T435" s="3" t="str">
        <f t="shared" si="125"/>
        <v>N/A</v>
      </c>
      <c r="U435" s="3" t="str">
        <f t="shared" si="126"/>
        <v>N/A</v>
      </c>
      <c r="V435" s="3" t="str">
        <f t="shared" si="127"/>
        <v>N/A</v>
      </c>
      <c r="W435" s="3" t="str">
        <f t="shared" si="128"/>
        <v>N/A</v>
      </c>
      <c r="X435" s="3" t="str">
        <f t="shared" si="129"/>
        <v>N/A</v>
      </c>
      <c r="Y435" s="3" t="str">
        <f t="shared" si="130"/>
        <v>N/A</v>
      </c>
      <c r="Z435" s="3" t="str">
        <f t="shared" si="131"/>
        <v>N/A</v>
      </c>
      <c r="AA435" s="3" t="str">
        <f t="shared" si="132"/>
        <v>not eligible</v>
      </c>
    </row>
    <row r="436" spans="1:27" x14ac:dyDescent="0.35">
      <c r="A436" t="s">
        <v>180</v>
      </c>
      <c r="B436" t="s">
        <v>397</v>
      </c>
      <c r="C436" t="s">
        <v>1142</v>
      </c>
      <c r="E436">
        <v>300</v>
      </c>
      <c r="F436" s="2" t="s">
        <v>1573</v>
      </c>
      <c r="G436" s="2">
        <v>0.73</v>
      </c>
      <c r="H436" t="s">
        <v>1197</v>
      </c>
      <c r="I436" s="3" t="str">
        <f t="shared" si="114"/>
        <v>not eligible</v>
      </c>
      <c r="J436" t="str">
        <f t="shared" si="115"/>
        <v>N/A</v>
      </c>
      <c r="K436" s="3" t="str">
        <f t="shared" si="116"/>
        <v>N/A</v>
      </c>
      <c r="L436" s="3" t="str">
        <f t="shared" si="117"/>
        <v>N/A</v>
      </c>
      <c r="M436" s="3" t="str">
        <f t="shared" si="118"/>
        <v>N/A</v>
      </c>
      <c r="N436" s="3" t="str">
        <f t="shared" si="119"/>
        <v>N/A</v>
      </c>
      <c r="O436" s="3" t="str">
        <f t="shared" si="120"/>
        <v>N/A</v>
      </c>
      <c r="P436" s="3" t="str">
        <f t="shared" si="121"/>
        <v>N/A</v>
      </c>
      <c r="Q436" s="3" t="str">
        <f t="shared" si="122"/>
        <v>N/A</v>
      </c>
      <c r="R436" s="3" t="str">
        <f t="shared" si="123"/>
        <v>N/A</v>
      </c>
      <c r="S436" s="3" t="str">
        <f t="shared" si="124"/>
        <v>N/A</v>
      </c>
      <c r="T436" s="3" t="str">
        <f t="shared" si="125"/>
        <v>N/A</v>
      </c>
      <c r="U436" s="3" t="str">
        <f t="shared" si="126"/>
        <v>N/A</v>
      </c>
      <c r="V436" s="3" t="str">
        <f t="shared" si="127"/>
        <v>N/A</v>
      </c>
      <c r="W436" s="3" t="str">
        <f t="shared" si="128"/>
        <v>N/A</v>
      </c>
      <c r="X436" s="3" t="str">
        <f t="shared" si="129"/>
        <v>N/A</v>
      </c>
      <c r="Y436" s="3" t="str">
        <f t="shared" si="130"/>
        <v>N/A</v>
      </c>
      <c r="Z436" s="3" t="str">
        <f t="shared" si="131"/>
        <v>N/A</v>
      </c>
      <c r="AA436" s="3" t="str">
        <f t="shared" si="132"/>
        <v>not eligible</v>
      </c>
    </row>
    <row r="437" spans="1:27" x14ac:dyDescent="0.35">
      <c r="A437" t="s">
        <v>180</v>
      </c>
      <c r="B437" t="s">
        <v>397</v>
      </c>
      <c r="C437" t="s">
        <v>657</v>
      </c>
      <c r="E437">
        <v>256</v>
      </c>
      <c r="F437" s="2" t="s">
        <v>1599</v>
      </c>
      <c r="G437" s="2">
        <v>0.62</v>
      </c>
      <c r="H437" t="s">
        <v>1197</v>
      </c>
      <c r="I437" s="3" t="str">
        <f t="shared" si="114"/>
        <v>not eligible</v>
      </c>
      <c r="J437" t="str">
        <f t="shared" si="115"/>
        <v>N/A</v>
      </c>
      <c r="K437" s="3" t="str">
        <f t="shared" si="116"/>
        <v>N/A</v>
      </c>
      <c r="L437" s="3" t="str">
        <f t="shared" si="117"/>
        <v>N/A</v>
      </c>
      <c r="M437" s="3" t="str">
        <f t="shared" si="118"/>
        <v>N/A</v>
      </c>
      <c r="N437" s="3" t="str">
        <f t="shared" si="119"/>
        <v>N/A</v>
      </c>
      <c r="O437" s="3" t="str">
        <f t="shared" si="120"/>
        <v>N/A</v>
      </c>
      <c r="P437" s="3" t="str">
        <f t="shared" si="121"/>
        <v>N/A</v>
      </c>
      <c r="Q437" s="3" t="str">
        <f t="shared" si="122"/>
        <v>N/A</v>
      </c>
      <c r="R437" s="3" t="str">
        <f t="shared" si="123"/>
        <v>N/A</v>
      </c>
      <c r="S437" s="3" t="str">
        <f t="shared" si="124"/>
        <v>N/A</v>
      </c>
      <c r="T437" s="3" t="str">
        <f t="shared" si="125"/>
        <v>N/A</v>
      </c>
      <c r="U437" s="3" t="str">
        <f t="shared" si="126"/>
        <v>N/A</v>
      </c>
      <c r="V437" s="3" t="str">
        <f t="shared" si="127"/>
        <v>N/A</v>
      </c>
      <c r="W437" s="3" t="str">
        <f t="shared" si="128"/>
        <v>N/A</v>
      </c>
      <c r="X437" s="3" t="str">
        <f t="shared" si="129"/>
        <v>N/A</v>
      </c>
      <c r="Y437" s="3" t="str">
        <f t="shared" si="130"/>
        <v>N/A</v>
      </c>
      <c r="Z437" s="3" t="str">
        <f t="shared" si="131"/>
        <v>N/A</v>
      </c>
      <c r="AA437" s="3" t="str">
        <f t="shared" si="132"/>
        <v>not eligible</v>
      </c>
    </row>
    <row r="438" spans="1:27" x14ac:dyDescent="0.35">
      <c r="A438" t="s">
        <v>180</v>
      </c>
      <c r="B438" t="s">
        <v>397</v>
      </c>
      <c r="C438" t="s">
        <v>738</v>
      </c>
      <c r="E438" s="1">
        <v>10194</v>
      </c>
      <c r="F438" s="2" t="s">
        <v>1600</v>
      </c>
      <c r="G438" s="2">
        <v>24.67</v>
      </c>
      <c r="H438" t="s">
        <v>1197</v>
      </c>
      <c r="I438" s="3">
        <f t="shared" si="114"/>
        <v>17839.5</v>
      </c>
      <c r="J438" t="str">
        <f t="shared" si="115"/>
        <v>N/A</v>
      </c>
      <c r="K438" s="3" t="str">
        <f t="shared" si="116"/>
        <v>N/A</v>
      </c>
      <c r="L438" s="3" t="str">
        <f t="shared" si="117"/>
        <v>N/A</v>
      </c>
      <c r="M438" s="3" t="str">
        <f t="shared" si="118"/>
        <v>N/A</v>
      </c>
      <c r="N438" s="3" t="str">
        <f t="shared" si="119"/>
        <v>N/A</v>
      </c>
      <c r="O438" s="3" t="str">
        <f t="shared" si="120"/>
        <v>N/A</v>
      </c>
      <c r="P438" s="3" t="str">
        <f t="shared" si="121"/>
        <v>N/A</v>
      </c>
      <c r="Q438" s="3" t="str">
        <f t="shared" si="122"/>
        <v>N/A</v>
      </c>
      <c r="R438" s="3" t="str">
        <f t="shared" si="123"/>
        <v>N/A</v>
      </c>
      <c r="S438" s="3" t="str">
        <f t="shared" si="124"/>
        <v>N/A</v>
      </c>
      <c r="T438" s="3" t="str">
        <f t="shared" si="125"/>
        <v>N/A</v>
      </c>
      <c r="U438" s="3" t="str">
        <f t="shared" si="126"/>
        <v>N/A</v>
      </c>
      <c r="V438" s="3" t="str">
        <f t="shared" si="127"/>
        <v>N/A</v>
      </c>
      <c r="W438" s="3" t="str">
        <f t="shared" si="128"/>
        <v>N/A</v>
      </c>
      <c r="X438" s="3" t="str">
        <f t="shared" si="129"/>
        <v>N/A</v>
      </c>
      <c r="Y438" s="3" t="str">
        <f t="shared" si="130"/>
        <v>N/A</v>
      </c>
      <c r="Z438" s="3" t="str">
        <f t="shared" si="131"/>
        <v>N/A</v>
      </c>
      <c r="AA438" s="3">
        <f t="shared" si="132"/>
        <v>17839.5</v>
      </c>
    </row>
    <row r="439" spans="1:27" x14ac:dyDescent="0.35">
      <c r="A439" t="s">
        <v>180</v>
      </c>
      <c r="B439" t="s">
        <v>323</v>
      </c>
      <c r="C439" t="s">
        <v>1046</v>
      </c>
      <c r="E439" s="1">
        <v>1509</v>
      </c>
      <c r="F439" s="2" t="s">
        <v>1601</v>
      </c>
      <c r="G439" s="2">
        <v>3.82</v>
      </c>
      <c r="H439" t="s">
        <v>1197</v>
      </c>
      <c r="I439" s="3" t="str">
        <f t="shared" si="114"/>
        <v>not eligible</v>
      </c>
      <c r="J439" t="str">
        <f t="shared" si="115"/>
        <v>N/A</v>
      </c>
      <c r="K439" s="3" t="str">
        <f t="shared" si="116"/>
        <v>N/A</v>
      </c>
      <c r="L439" s="3" t="str">
        <f t="shared" si="117"/>
        <v>N/A</v>
      </c>
      <c r="M439" s="3" t="str">
        <f t="shared" si="118"/>
        <v>N/A</v>
      </c>
      <c r="N439" s="3" t="str">
        <f t="shared" si="119"/>
        <v>N/A</v>
      </c>
      <c r="O439" s="3" t="str">
        <f t="shared" si="120"/>
        <v>N/A</v>
      </c>
      <c r="P439" s="3" t="str">
        <f t="shared" si="121"/>
        <v>N/A</v>
      </c>
      <c r="Q439" s="3" t="str">
        <f t="shared" si="122"/>
        <v>N/A</v>
      </c>
      <c r="R439" s="3" t="str">
        <f t="shared" si="123"/>
        <v>N/A</v>
      </c>
      <c r="S439" s="3" t="str">
        <f t="shared" si="124"/>
        <v>N/A</v>
      </c>
      <c r="T439" s="3" t="str">
        <f t="shared" si="125"/>
        <v>N/A</v>
      </c>
      <c r="U439" s="3" t="str">
        <f t="shared" si="126"/>
        <v>N/A</v>
      </c>
      <c r="V439" s="3" t="str">
        <f t="shared" si="127"/>
        <v>N/A</v>
      </c>
      <c r="W439" s="3" t="str">
        <f t="shared" si="128"/>
        <v>N/A</v>
      </c>
      <c r="X439" s="3" t="str">
        <f t="shared" si="129"/>
        <v>N/A</v>
      </c>
      <c r="Y439" s="3" t="str">
        <f t="shared" si="130"/>
        <v>N/A</v>
      </c>
      <c r="Z439" s="3" t="str">
        <f t="shared" si="131"/>
        <v>N/A</v>
      </c>
      <c r="AA439" s="3" t="str">
        <f t="shared" si="132"/>
        <v>not eligible</v>
      </c>
    </row>
    <row r="440" spans="1:27" x14ac:dyDescent="0.35">
      <c r="A440" t="s">
        <v>180</v>
      </c>
      <c r="B440" t="s">
        <v>323</v>
      </c>
      <c r="C440" t="s">
        <v>531</v>
      </c>
      <c r="E440">
        <v>842</v>
      </c>
      <c r="F440" s="2" t="s">
        <v>1602</v>
      </c>
      <c r="G440" s="2">
        <v>2.13</v>
      </c>
      <c r="H440" t="s">
        <v>1197</v>
      </c>
      <c r="I440" s="3" t="str">
        <f t="shared" si="114"/>
        <v>not eligible</v>
      </c>
      <c r="J440" t="str">
        <f t="shared" si="115"/>
        <v>N/A</v>
      </c>
      <c r="K440" s="3" t="str">
        <f t="shared" si="116"/>
        <v>N/A</v>
      </c>
      <c r="L440" s="3" t="str">
        <f t="shared" si="117"/>
        <v>N/A</v>
      </c>
      <c r="M440" s="3" t="str">
        <f t="shared" si="118"/>
        <v>N/A</v>
      </c>
      <c r="N440" s="3" t="str">
        <f t="shared" si="119"/>
        <v>N/A</v>
      </c>
      <c r="O440" s="3" t="str">
        <f t="shared" si="120"/>
        <v>N/A</v>
      </c>
      <c r="P440" s="3" t="str">
        <f t="shared" si="121"/>
        <v>N/A</v>
      </c>
      <c r="Q440" s="3" t="str">
        <f t="shared" si="122"/>
        <v>N/A</v>
      </c>
      <c r="R440" s="3" t="str">
        <f t="shared" si="123"/>
        <v>N/A</v>
      </c>
      <c r="S440" s="3" t="str">
        <f t="shared" si="124"/>
        <v>N/A</v>
      </c>
      <c r="T440" s="3" t="str">
        <f t="shared" si="125"/>
        <v>N/A</v>
      </c>
      <c r="U440" s="3" t="str">
        <f t="shared" si="126"/>
        <v>N/A</v>
      </c>
      <c r="V440" s="3" t="str">
        <f t="shared" si="127"/>
        <v>N/A</v>
      </c>
      <c r="W440" s="3" t="str">
        <f t="shared" si="128"/>
        <v>N/A</v>
      </c>
      <c r="X440" s="3" t="str">
        <f t="shared" si="129"/>
        <v>N/A</v>
      </c>
      <c r="Y440" s="3" t="str">
        <f t="shared" si="130"/>
        <v>N/A</v>
      </c>
      <c r="Z440" s="3" t="str">
        <f t="shared" si="131"/>
        <v>N/A</v>
      </c>
      <c r="AA440" s="3" t="str">
        <f t="shared" si="132"/>
        <v>not eligible</v>
      </c>
    </row>
    <row r="441" spans="1:27" x14ac:dyDescent="0.35">
      <c r="A441" t="s">
        <v>180</v>
      </c>
      <c r="B441" t="s">
        <v>323</v>
      </c>
      <c r="C441" t="s">
        <v>840</v>
      </c>
      <c r="E441" s="1">
        <v>1210</v>
      </c>
      <c r="F441" s="2" t="s">
        <v>1603</v>
      </c>
      <c r="G441" s="2">
        <v>3.06</v>
      </c>
      <c r="H441" t="s">
        <v>1197</v>
      </c>
      <c r="I441" s="3" t="str">
        <f t="shared" si="114"/>
        <v>not eligible</v>
      </c>
      <c r="J441" t="str">
        <f t="shared" si="115"/>
        <v>N/A</v>
      </c>
      <c r="K441" s="3" t="str">
        <f t="shared" si="116"/>
        <v>N/A</v>
      </c>
      <c r="L441" s="3" t="str">
        <f t="shared" si="117"/>
        <v>N/A</v>
      </c>
      <c r="M441" s="3" t="str">
        <f t="shared" si="118"/>
        <v>N/A</v>
      </c>
      <c r="N441" s="3" t="str">
        <f t="shared" si="119"/>
        <v>N/A</v>
      </c>
      <c r="O441" s="3" t="str">
        <f t="shared" si="120"/>
        <v>N/A</v>
      </c>
      <c r="P441" s="3" t="str">
        <f t="shared" si="121"/>
        <v>N/A</v>
      </c>
      <c r="Q441" s="3" t="str">
        <f t="shared" si="122"/>
        <v>N/A</v>
      </c>
      <c r="R441" s="3" t="str">
        <f t="shared" si="123"/>
        <v>N/A</v>
      </c>
      <c r="S441" s="3" t="str">
        <f t="shared" si="124"/>
        <v>N/A</v>
      </c>
      <c r="T441" s="3" t="str">
        <f t="shared" si="125"/>
        <v>N/A</v>
      </c>
      <c r="U441" s="3" t="str">
        <f t="shared" si="126"/>
        <v>N/A</v>
      </c>
      <c r="V441" s="3" t="str">
        <f t="shared" si="127"/>
        <v>N/A</v>
      </c>
      <c r="W441" s="3" t="str">
        <f t="shared" si="128"/>
        <v>N/A</v>
      </c>
      <c r="X441" s="3" t="str">
        <f t="shared" si="129"/>
        <v>N/A</v>
      </c>
      <c r="Y441" s="3" t="str">
        <f t="shared" si="130"/>
        <v>N/A</v>
      </c>
      <c r="Z441" s="3" t="str">
        <f t="shared" si="131"/>
        <v>N/A</v>
      </c>
      <c r="AA441" s="3" t="str">
        <f t="shared" si="132"/>
        <v>not eligible</v>
      </c>
    </row>
    <row r="442" spans="1:27" x14ac:dyDescent="0.35">
      <c r="A442" t="s">
        <v>180</v>
      </c>
      <c r="B442" t="s">
        <v>283</v>
      </c>
      <c r="C442" t="s">
        <v>563</v>
      </c>
      <c r="E442">
        <v>367</v>
      </c>
      <c r="F442" s="2" t="s">
        <v>1604</v>
      </c>
      <c r="G442" s="2">
        <v>0.93</v>
      </c>
      <c r="H442" t="s">
        <v>1197</v>
      </c>
      <c r="I442" s="3" t="str">
        <f t="shared" si="114"/>
        <v>not eligible</v>
      </c>
      <c r="J442" t="str">
        <f t="shared" si="115"/>
        <v>N/A</v>
      </c>
      <c r="K442" s="3" t="str">
        <f t="shared" si="116"/>
        <v>N/A</v>
      </c>
      <c r="L442" s="3" t="str">
        <f t="shared" si="117"/>
        <v>N/A</v>
      </c>
      <c r="M442" s="3" t="str">
        <f t="shared" si="118"/>
        <v>N/A</v>
      </c>
      <c r="N442" s="3" t="str">
        <f t="shared" si="119"/>
        <v>N/A</v>
      </c>
      <c r="O442" s="3" t="str">
        <f t="shared" si="120"/>
        <v>N/A</v>
      </c>
      <c r="P442" s="3" t="str">
        <f t="shared" si="121"/>
        <v>N/A</v>
      </c>
      <c r="Q442" s="3" t="str">
        <f t="shared" si="122"/>
        <v>N/A</v>
      </c>
      <c r="R442" s="3" t="str">
        <f t="shared" si="123"/>
        <v>N/A</v>
      </c>
      <c r="S442" s="3" t="str">
        <f t="shared" si="124"/>
        <v>N/A</v>
      </c>
      <c r="T442" s="3" t="str">
        <f t="shared" si="125"/>
        <v>N/A</v>
      </c>
      <c r="U442" s="3" t="str">
        <f t="shared" si="126"/>
        <v>N/A</v>
      </c>
      <c r="V442" s="3" t="str">
        <f t="shared" si="127"/>
        <v>N/A</v>
      </c>
      <c r="W442" s="3" t="str">
        <f t="shared" si="128"/>
        <v>N/A</v>
      </c>
      <c r="X442" s="3" t="str">
        <f t="shared" si="129"/>
        <v>N/A</v>
      </c>
      <c r="Y442" s="3" t="str">
        <f t="shared" si="130"/>
        <v>N/A</v>
      </c>
      <c r="Z442" s="3" t="str">
        <f t="shared" si="131"/>
        <v>N/A</v>
      </c>
      <c r="AA442" s="3" t="str">
        <f t="shared" si="132"/>
        <v>not eligible</v>
      </c>
    </row>
    <row r="443" spans="1:27" x14ac:dyDescent="0.35">
      <c r="A443" t="s">
        <v>180</v>
      </c>
      <c r="B443" t="s">
        <v>342</v>
      </c>
      <c r="C443" t="s">
        <v>702</v>
      </c>
      <c r="E443" s="1">
        <v>1969</v>
      </c>
      <c r="F443" s="2" t="s">
        <v>1605</v>
      </c>
      <c r="G443" s="2">
        <v>4.8600000000000003</v>
      </c>
      <c r="H443" t="s">
        <v>1197</v>
      </c>
      <c r="I443" s="3">
        <f t="shared" si="114"/>
        <v>3445.75</v>
      </c>
      <c r="J443" t="str">
        <f t="shared" si="115"/>
        <v>N/A</v>
      </c>
      <c r="K443" s="3" t="str">
        <f t="shared" si="116"/>
        <v>N/A</v>
      </c>
      <c r="L443" s="3" t="str">
        <f t="shared" si="117"/>
        <v>N/A</v>
      </c>
      <c r="M443" s="3" t="str">
        <f t="shared" si="118"/>
        <v>N/A</v>
      </c>
      <c r="N443" s="3" t="str">
        <f t="shared" si="119"/>
        <v>N/A</v>
      </c>
      <c r="O443" s="3" t="str">
        <f t="shared" si="120"/>
        <v>N/A</v>
      </c>
      <c r="P443" s="3" t="str">
        <f t="shared" si="121"/>
        <v>N/A</v>
      </c>
      <c r="Q443" s="3" t="str">
        <f t="shared" si="122"/>
        <v>N/A</v>
      </c>
      <c r="R443" s="3" t="str">
        <f t="shared" si="123"/>
        <v>N/A</v>
      </c>
      <c r="S443" s="3" t="str">
        <f t="shared" si="124"/>
        <v>N/A</v>
      </c>
      <c r="T443" s="3" t="str">
        <f t="shared" si="125"/>
        <v>N/A</v>
      </c>
      <c r="U443" s="3" t="str">
        <f t="shared" si="126"/>
        <v>N/A</v>
      </c>
      <c r="V443" s="3" t="str">
        <f t="shared" si="127"/>
        <v>N/A</v>
      </c>
      <c r="W443" s="3" t="str">
        <f t="shared" si="128"/>
        <v>N/A</v>
      </c>
      <c r="X443" s="3" t="str">
        <f t="shared" si="129"/>
        <v>N/A</v>
      </c>
      <c r="Y443" s="3" t="str">
        <f t="shared" si="130"/>
        <v>N/A</v>
      </c>
      <c r="Z443" s="3" t="str">
        <f t="shared" si="131"/>
        <v>N/A</v>
      </c>
      <c r="AA443" s="3">
        <f t="shared" si="132"/>
        <v>3445.75</v>
      </c>
    </row>
    <row r="444" spans="1:27" x14ac:dyDescent="0.35">
      <c r="A444" t="s">
        <v>180</v>
      </c>
      <c r="B444" t="s">
        <v>188</v>
      </c>
      <c r="C444" t="s">
        <v>1112</v>
      </c>
      <c r="E444" s="1">
        <v>2401</v>
      </c>
      <c r="F444" s="2" t="s">
        <v>1606</v>
      </c>
      <c r="G444" s="2">
        <v>6.3</v>
      </c>
      <c r="H444" t="s">
        <v>1197</v>
      </c>
      <c r="I444" s="3">
        <f t="shared" si="114"/>
        <v>4201.75</v>
      </c>
      <c r="J444" t="str">
        <f t="shared" si="115"/>
        <v>N/A</v>
      </c>
      <c r="K444" s="3" t="str">
        <f t="shared" si="116"/>
        <v>N/A</v>
      </c>
      <c r="L444" s="3" t="str">
        <f t="shared" si="117"/>
        <v>N/A</v>
      </c>
      <c r="M444" s="3" t="str">
        <f t="shared" si="118"/>
        <v>N/A</v>
      </c>
      <c r="N444" s="3" t="str">
        <f t="shared" si="119"/>
        <v>N/A</v>
      </c>
      <c r="O444" s="3" t="str">
        <f t="shared" si="120"/>
        <v>N/A</v>
      </c>
      <c r="P444" s="3" t="str">
        <f t="shared" si="121"/>
        <v>N/A</v>
      </c>
      <c r="Q444" s="3" t="str">
        <f t="shared" si="122"/>
        <v>N/A</v>
      </c>
      <c r="R444" s="3" t="str">
        <f t="shared" si="123"/>
        <v>N/A</v>
      </c>
      <c r="S444" s="3" t="str">
        <f t="shared" si="124"/>
        <v>N/A</v>
      </c>
      <c r="T444" s="3" t="str">
        <f t="shared" si="125"/>
        <v>N/A</v>
      </c>
      <c r="U444" s="3" t="str">
        <f t="shared" si="126"/>
        <v>N/A</v>
      </c>
      <c r="V444" s="3" t="str">
        <f t="shared" si="127"/>
        <v>N/A</v>
      </c>
      <c r="W444" s="3" t="str">
        <f t="shared" si="128"/>
        <v>N/A</v>
      </c>
      <c r="X444" s="3" t="str">
        <f t="shared" si="129"/>
        <v>N/A</v>
      </c>
      <c r="Y444" s="3" t="str">
        <f t="shared" si="130"/>
        <v>N/A</v>
      </c>
      <c r="Z444" s="3" t="str">
        <f t="shared" si="131"/>
        <v>N/A</v>
      </c>
      <c r="AA444" s="3">
        <f t="shared" si="132"/>
        <v>4201.75</v>
      </c>
    </row>
    <row r="445" spans="1:27" x14ac:dyDescent="0.35">
      <c r="A445" t="s">
        <v>180</v>
      </c>
      <c r="B445" t="s">
        <v>286</v>
      </c>
      <c r="C445" t="s">
        <v>1000</v>
      </c>
      <c r="E445" s="1">
        <v>2470</v>
      </c>
      <c r="F445" s="2" t="s">
        <v>1607</v>
      </c>
      <c r="G445" s="2">
        <v>6.47</v>
      </c>
      <c r="H445" t="s">
        <v>1197</v>
      </c>
      <c r="I445" s="3">
        <f t="shared" si="114"/>
        <v>4322.5</v>
      </c>
      <c r="J445" t="str">
        <f t="shared" si="115"/>
        <v>N/A</v>
      </c>
      <c r="K445" s="3" t="str">
        <f t="shared" si="116"/>
        <v>N/A</v>
      </c>
      <c r="L445" s="3" t="str">
        <f t="shared" si="117"/>
        <v>N/A</v>
      </c>
      <c r="M445" s="3" t="str">
        <f t="shared" si="118"/>
        <v>N/A</v>
      </c>
      <c r="N445" s="3" t="str">
        <f t="shared" si="119"/>
        <v>N/A</v>
      </c>
      <c r="O445" s="3" t="str">
        <f t="shared" si="120"/>
        <v>N/A</v>
      </c>
      <c r="P445" s="3" t="str">
        <f t="shared" si="121"/>
        <v>N/A</v>
      </c>
      <c r="Q445" s="3" t="str">
        <f t="shared" si="122"/>
        <v>N/A</v>
      </c>
      <c r="R445" s="3" t="str">
        <f t="shared" si="123"/>
        <v>N/A</v>
      </c>
      <c r="S445" s="3" t="str">
        <f t="shared" si="124"/>
        <v>N/A</v>
      </c>
      <c r="T445" s="3" t="str">
        <f t="shared" si="125"/>
        <v>N/A</v>
      </c>
      <c r="U445" s="3" t="str">
        <f t="shared" si="126"/>
        <v>N/A</v>
      </c>
      <c r="V445" s="3" t="str">
        <f t="shared" si="127"/>
        <v>N/A</v>
      </c>
      <c r="W445" s="3" t="str">
        <f t="shared" si="128"/>
        <v>N/A</v>
      </c>
      <c r="X445" s="3" t="str">
        <f t="shared" si="129"/>
        <v>N/A</v>
      </c>
      <c r="Y445" s="3" t="str">
        <f t="shared" si="130"/>
        <v>N/A</v>
      </c>
      <c r="Z445" s="3" t="str">
        <f t="shared" si="131"/>
        <v>N/A</v>
      </c>
      <c r="AA445" s="3">
        <f t="shared" si="132"/>
        <v>4322.5</v>
      </c>
    </row>
    <row r="446" spans="1:27" x14ac:dyDescent="0.35">
      <c r="A446" t="s">
        <v>180</v>
      </c>
      <c r="B446" t="s">
        <v>237</v>
      </c>
      <c r="C446" t="s">
        <v>238</v>
      </c>
      <c r="E446" s="1">
        <v>1230</v>
      </c>
      <c r="F446" s="2" t="s">
        <v>1603</v>
      </c>
      <c r="G446" s="2">
        <v>3.06</v>
      </c>
      <c r="H446" t="s">
        <v>1197</v>
      </c>
      <c r="I446" s="3" t="str">
        <f t="shared" si="114"/>
        <v>not eligible</v>
      </c>
      <c r="J446" t="str">
        <f t="shared" si="115"/>
        <v>N/A</v>
      </c>
      <c r="K446" s="3" t="str">
        <f t="shared" si="116"/>
        <v>N/A</v>
      </c>
      <c r="L446" s="3" t="str">
        <f t="shared" si="117"/>
        <v>N/A</v>
      </c>
      <c r="M446" s="3" t="str">
        <f t="shared" si="118"/>
        <v>N/A</v>
      </c>
      <c r="N446" s="3" t="str">
        <f t="shared" si="119"/>
        <v>N/A</v>
      </c>
      <c r="O446" s="3" t="str">
        <f t="shared" si="120"/>
        <v>N/A</v>
      </c>
      <c r="P446" s="3" t="str">
        <f t="shared" si="121"/>
        <v>N/A</v>
      </c>
      <c r="Q446" s="3" t="str">
        <f t="shared" si="122"/>
        <v>N/A</v>
      </c>
      <c r="R446" s="3" t="str">
        <f t="shared" si="123"/>
        <v>N/A</v>
      </c>
      <c r="S446" s="3" t="str">
        <f t="shared" si="124"/>
        <v>N/A</v>
      </c>
      <c r="T446" s="3" t="str">
        <f t="shared" si="125"/>
        <v>N/A</v>
      </c>
      <c r="U446" s="3" t="str">
        <f t="shared" si="126"/>
        <v>N/A</v>
      </c>
      <c r="V446" s="3" t="str">
        <f t="shared" si="127"/>
        <v>N/A</v>
      </c>
      <c r="W446" s="3" t="str">
        <f t="shared" si="128"/>
        <v>N/A</v>
      </c>
      <c r="X446" s="3" t="str">
        <f t="shared" si="129"/>
        <v>N/A</v>
      </c>
      <c r="Y446" s="3" t="str">
        <f t="shared" si="130"/>
        <v>N/A</v>
      </c>
      <c r="Z446" s="3" t="str">
        <f t="shared" si="131"/>
        <v>N/A</v>
      </c>
      <c r="AA446" s="3" t="str">
        <f t="shared" si="132"/>
        <v>not eligible</v>
      </c>
    </row>
    <row r="447" spans="1:27" x14ac:dyDescent="0.35">
      <c r="A447" t="s">
        <v>180</v>
      </c>
      <c r="B447" t="s">
        <v>375</v>
      </c>
      <c r="C447" t="s">
        <v>581</v>
      </c>
      <c r="E447">
        <v>328</v>
      </c>
      <c r="F447" s="2" t="s">
        <v>1608</v>
      </c>
      <c r="G447" s="2">
        <v>0.81</v>
      </c>
      <c r="H447" t="s">
        <v>1197</v>
      </c>
      <c r="I447" s="3" t="str">
        <f t="shared" si="114"/>
        <v>not eligible</v>
      </c>
      <c r="J447" t="str">
        <f t="shared" si="115"/>
        <v>N/A</v>
      </c>
      <c r="K447" s="3" t="str">
        <f t="shared" si="116"/>
        <v>N/A</v>
      </c>
      <c r="L447" s="3" t="str">
        <f t="shared" si="117"/>
        <v>N/A</v>
      </c>
      <c r="M447" s="3" t="str">
        <f t="shared" si="118"/>
        <v>N/A</v>
      </c>
      <c r="N447" s="3" t="str">
        <f t="shared" si="119"/>
        <v>N/A</v>
      </c>
      <c r="O447" s="3" t="str">
        <f t="shared" si="120"/>
        <v>N/A</v>
      </c>
      <c r="P447" s="3" t="str">
        <f t="shared" si="121"/>
        <v>N/A</v>
      </c>
      <c r="Q447" s="3" t="str">
        <f t="shared" si="122"/>
        <v>N/A</v>
      </c>
      <c r="R447" s="3" t="str">
        <f t="shared" si="123"/>
        <v>N/A</v>
      </c>
      <c r="S447" s="3" t="str">
        <f t="shared" si="124"/>
        <v>N/A</v>
      </c>
      <c r="T447" s="3" t="str">
        <f t="shared" si="125"/>
        <v>N/A</v>
      </c>
      <c r="U447" s="3" t="str">
        <f t="shared" si="126"/>
        <v>N/A</v>
      </c>
      <c r="V447" s="3" t="str">
        <f t="shared" si="127"/>
        <v>N/A</v>
      </c>
      <c r="W447" s="3" t="str">
        <f t="shared" si="128"/>
        <v>N/A</v>
      </c>
      <c r="X447" s="3" t="str">
        <f t="shared" si="129"/>
        <v>N/A</v>
      </c>
      <c r="Y447" s="3" t="str">
        <f t="shared" si="130"/>
        <v>N/A</v>
      </c>
      <c r="Z447" s="3" t="str">
        <f t="shared" si="131"/>
        <v>N/A</v>
      </c>
      <c r="AA447" s="3" t="str">
        <f t="shared" si="132"/>
        <v>not eligible</v>
      </c>
    </row>
    <row r="448" spans="1:27" x14ac:dyDescent="0.35">
      <c r="A448" t="s">
        <v>180</v>
      </c>
      <c r="B448" t="s">
        <v>274</v>
      </c>
      <c r="C448" t="s">
        <v>1096</v>
      </c>
      <c r="E448" s="1">
        <v>4108</v>
      </c>
      <c r="F448" s="2" t="s">
        <v>1609</v>
      </c>
      <c r="G448" s="2">
        <v>9.77</v>
      </c>
      <c r="H448" t="s">
        <v>1197</v>
      </c>
      <c r="I448" s="3">
        <f t="shared" si="114"/>
        <v>7189</v>
      </c>
      <c r="J448" t="str">
        <f t="shared" si="115"/>
        <v>N/A</v>
      </c>
      <c r="K448" s="3" t="str">
        <f t="shared" si="116"/>
        <v>N/A</v>
      </c>
      <c r="L448" s="3" t="str">
        <f t="shared" si="117"/>
        <v>N/A</v>
      </c>
      <c r="M448" s="3" t="str">
        <f t="shared" si="118"/>
        <v>N/A</v>
      </c>
      <c r="N448" s="3" t="str">
        <f t="shared" si="119"/>
        <v>N/A</v>
      </c>
      <c r="O448" s="3" t="str">
        <f t="shared" si="120"/>
        <v>N/A</v>
      </c>
      <c r="P448" s="3" t="str">
        <f t="shared" si="121"/>
        <v>N/A</v>
      </c>
      <c r="Q448" s="3" t="str">
        <f t="shared" si="122"/>
        <v>N/A</v>
      </c>
      <c r="R448" s="3" t="str">
        <f t="shared" si="123"/>
        <v>N/A</v>
      </c>
      <c r="S448" s="3" t="str">
        <f t="shared" si="124"/>
        <v>N/A</v>
      </c>
      <c r="T448" s="3" t="str">
        <f t="shared" si="125"/>
        <v>N/A</v>
      </c>
      <c r="U448" s="3" t="str">
        <f t="shared" si="126"/>
        <v>N/A</v>
      </c>
      <c r="V448" s="3" t="str">
        <f t="shared" si="127"/>
        <v>N/A</v>
      </c>
      <c r="W448" s="3" t="str">
        <f t="shared" si="128"/>
        <v>N/A</v>
      </c>
      <c r="X448" s="3" t="str">
        <f t="shared" si="129"/>
        <v>N/A</v>
      </c>
      <c r="Y448" s="3" t="str">
        <f t="shared" si="130"/>
        <v>N/A</v>
      </c>
      <c r="Z448" s="3" t="str">
        <f t="shared" si="131"/>
        <v>N/A</v>
      </c>
      <c r="AA448" s="3">
        <f t="shared" si="132"/>
        <v>7189</v>
      </c>
    </row>
    <row r="449" spans="1:27" x14ac:dyDescent="0.35">
      <c r="A449" t="s">
        <v>180</v>
      </c>
      <c r="B449" t="s">
        <v>274</v>
      </c>
      <c r="C449" t="s">
        <v>1050</v>
      </c>
      <c r="E449">
        <v>424</v>
      </c>
      <c r="F449" s="2" t="s">
        <v>1528</v>
      </c>
      <c r="G449" s="2">
        <v>1.01</v>
      </c>
      <c r="H449" t="s">
        <v>1197</v>
      </c>
      <c r="I449" s="3" t="str">
        <f t="shared" si="114"/>
        <v>not eligible</v>
      </c>
      <c r="J449" t="str">
        <f t="shared" si="115"/>
        <v>N/A</v>
      </c>
      <c r="K449" s="3" t="str">
        <f t="shared" si="116"/>
        <v>N/A</v>
      </c>
      <c r="L449" s="3" t="str">
        <f t="shared" si="117"/>
        <v>N/A</v>
      </c>
      <c r="M449" s="3" t="str">
        <f t="shared" si="118"/>
        <v>N/A</v>
      </c>
      <c r="N449" s="3" t="str">
        <f t="shared" si="119"/>
        <v>N/A</v>
      </c>
      <c r="O449" s="3" t="str">
        <f t="shared" si="120"/>
        <v>N/A</v>
      </c>
      <c r="P449" s="3" t="str">
        <f t="shared" si="121"/>
        <v>N/A</v>
      </c>
      <c r="Q449" s="3" t="str">
        <f t="shared" si="122"/>
        <v>N/A</v>
      </c>
      <c r="R449" s="3" t="str">
        <f t="shared" si="123"/>
        <v>N/A</v>
      </c>
      <c r="S449" s="3" t="str">
        <f t="shared" si="124"/>
        <v>N/A</v>
      </c>
      <c r="T449" s="3" t="str">
        <f t="shared" si="125"/>
        <v>N/A</v>
      </c>
      <c r="U449" s="3" t="str">
        <f t="shared" si="126"/>
        <v>N/A</v>
      </c>
      <c r="V449" s="3" t="str">
        <f t="shared" si="127"/>
        <v>N/A</v>
      </c>
      <c r="W449" s="3" t="str">
        <f t="shared" si="128"/>
        <v>N/A</v>
      </c>
      <c r="X449" s="3" t="str">
        <f t="shared" si="129"/>
        <v>N/A</v>
      </c>
      <c r="Y449" s="3" t="str">
        <f t="shared" si="130"/>
        <v>N/A</v>
      </c>
      <c r="Z449" s="3" t="str">
        <f t="shared" si="131"/>
        <v>N/A</v>
      </c>
      <c r="AA449" s="3" t="str">
        <f t="shared" si="132"/>
        <v>not eligible</v>
      </c>
    </row>
    <row r="450" spans="1:27" x14ac:dyDescent="0.35">
      <c r="A450" t="s">
        <v>180</v>
      </c>
      <c r="B450" t="s">
        <v>274</v>
      </c>
      <c r="C450" t="s">
        <v>288</v>
      </c>
      <c r="E450" s="1">
        <v>2842</v>
      </c>
      <c r="F450" s="2" t="s">
        <v>1610</v>
      </c>
      <c r="G450" s="2">
        <v>6.76</v>
      </c>
      <c r="H450" t="s">
        <v>1197</v>
      </c>
      <c r="I450" s="3">
        <f t="shared" ref="I450:I508" si="133">IF(G450&gt;=4,E450*1.75,"not eligible")</f>
        <v>4973.5</v>
      </c>
      <c r="J450" t="str">
        <f t="shared" ref="J450:J508" si="134">IF(AND(I450="not eligible",H450="Yes"),E450*1.75,"N/A")</f>
        <v>N/A</v>
      </c>
      <c r="K450" s="3" t="str">
        <f t="shared" ref="K450:K508" si="135">IF($D450="Australian Labor Party",$I450,"N/A")</f>
        <v>N/A</v>
      </c>
      <c r="L450" s="3" t="str">
        <f t="shared" ref="L450:L508" si="136">IF($D450="Liberal",$I450,"N/A")</f>
        <v>N/A</v>
      </c>
      <c r="M450" s="3" t="str">
        <f t="shared" ref="M450:M508" si="137">IF($D450="The Nationals",$I450,"N/A")</f>
        <v>N/A</v>
      </c>
      <c r="N450" s="3" t="str">
        <f t="shared" ref="N450:N508" si="138">IF($D450="Australian Greens",$I450,"N/A")</f>
        <v>N/A</v>
      </c>
      <c r="O450" s="3" t="str">
        <f t="shared" ref="O450:O508" si="139">IF($D450="Animal Justice Party",$I450,"N/A")</f>
        <v>N/A</v>
      </c>
      <c r="P450" s="3" t="str">
        <f t="shared" ref="P450:P508" si="140">IF($D450="AUSSIE BATTLER PARTY",$I450,"N/A")</f>
        <v>N/A</v>
      </c>
      <c r="Q450" s="3" t="str">
        <f t="shared" ref="Q450:Q508" si="141">IF($D450="AUSTRALIAN COUNTRY PARTY",$I450,"N/A")</f>
        <v>N/A</v>
      </c>
      <c r="R450" s="3" t="str">
        <f t="shared" ref="R450:R508" si="142">IF($D450="AUSTRALIAN LIBERTY ALLIANCE",$I450,"N/A")</f>
        <v>N/A</v>
      </c>
      <c r="S450" s="3" t="str">
        <f t="shared" ref="S450:S508" si="143">IF($D450="DERRYN HINCH'S JUSTICE PARTY",$I450,"N/A")</f>
        <v>N/A</v>
      </c>
      <c r="T450" s="3" t="str">
        <f t="shared" ref="T450:T508" si="144">IF($D450="FIONA PATTEN'S REASON PARTY",$I450,"N/A")</f>
        <v>N/A</v>
      </c>
      <c r="U450" s="3" t="str">
        <f t="shared" ref="U450:U508" si="145">IF($D450="LABOUR DLP",$I450,"N/A")</f>
        <v>N/A</v>
      </c>
      <c r="V450" s="3" t="str">
        <f t="shared" ref="V450:V508" si="146">IF($D450="LIBERAL DEMOCRATS",$I450,"N/A")</f>
        <v>N/A</v>
      </c>
      <c r="W450" s="3" t="str">
        <f t="shared" ref="W450:W508" si="147">IF($D450="SHOOTERS, FISHERS &amp; FARMERS VIC",$I450,"N/A")</f>
        <v>N/A</v>
      </c>
      <c r="X450" s="3" t="str">
        <f t="shared" ref="X450:X508" si="148">IF($D450="SUSTAINABLE AUSTRALIA",$I450,"N/A")</f>
        <v>N/A</v>
      </c>
      <c r="Y450" s="3" t="str">
        <f t="shared" ref="Y450:Y508" si="149">IF($D450="TRANSPORT MATTERS",$I450,"N/A")</f>
        <v>N/A</v>
      </c>
      <c r="Z450" s="3" t="str">
        <f t="shared" ref="Z450:Z508" si="150">IF($D450="VICTORIAN SOCIALISTS",$I450,"N/A")</f>
        <v>N/A</v>
      </c>
      <c r="AA450" s="3">
        <f t="shared" ref="AA450:AA508" si="151">IF($D450="",$I450,"N/A")</f>
        <v>4973.5</v>
      </c>
    </row>
    <row r="451" spans="1:27" x14ac:dyDescent="0.35">
      <c r="A451" t="s">
        <v>180</v>
      </c>
      <c r="B451" t="s">
        <v>274</v>
      </c>
      <c r="C451" t="s">
        <v>931</v>
      </c>
      <c r="E451" s="1">
        <v>2260</v>
      </c>
      <c r="F451" s="2" t="s">
        <v>1611</v>
      </c>
      <c r="G451" s="2">
        <v>5.37</v>
      </c>
      <c r="H451" t="s">
        <v>1197</v>
      </c>
      <c r="I451" s="3">
        <f t="shared" si="133"/>
        <v>3955</v>
      </c>
      <c r="J451" t="str">
        <f t="shared" si="134"/>
        <v>N/A</v>
      </c>
      <c r="K451" s="3" t="str">
        <f t="shared" si="135"/>
        <v>N/A</v>
      </c>
      <c r="L451" s="3" t="str">
        <f t="shared" si="136"/>
        <v>N/A</v>
      </c>
      <c r="M451" s="3" t="str">
        <f t="shared" si="137"/>
        <v>N/A</v>
      </c>
      <c r="N451" s="3" t="str">
        <f t="shared" si="138"/>
        <v>N/A</v>
      </c>
      <c r="O451" s="3" t="str">
        <f t="shared" si="139"/>
        <v>N/A</v>
      </c>
      <c r="P451" s="3" t="str">
        <f t="shared" si="140"/>
        <v>N/A</v>
      </c>
      <c r="Q451" s="3" t="str">
        <f t="shared" si="141"/>
        <v>N/A</v>
      </c>
      <c r="R451" s="3" t="str">
        <f t="shared" si="142"/>
        <v>N/A</v>
      </c>
      <c r="S451" s="3" t="str">
        <f t="shared" si="143"/>
        <v>N/A</v>
      </c>
      <c r="T451" s="3" t="str">
        <f t="shared" si="144"/>
        <v>N/A</v>
      </c>
      <c r="U451" s="3" t="str">
        <f t="shared" si="145"/>
        <v>N/A</v>
      </c>
      <c r="V451" s="3" t="str">
        <f t="shared" si="146"/>
        <v>N/A</v>
      </c>
      <c r="W451" s="3" t="str">
        <f t="shared" si="147"/>
        <v>N/A</v>
      </c>
      <c r="X451" s="3" t="str">
        <f t="shared" si="148"/>
        <v>N/A</v>
      </c>
      <c r="Y451" s="3" t="str">
        <f t="shared" si="149"/>
        <v>N/A</v>
      </c>
      <c r="Z451" s="3" t="str">
        <f t="shared" si="150"/>
        <v>N/A</v>
      </c>
      <c r="AA451" s="3">
        <f t="shared" si="151"/>
        <v>3955</v>
      </c>
    </row>
    <row r="452" spans="1:27" x14ac:dyDescent="0.35">
      <c r="A452" t="s">
        <v>180</v>
      </c>
      <c r="B452" t="s">
        <v>274</v>
      </c>
      <c r="C452" t="s">
        <v>289</v>
      </c>
      <c r="E452" s="1">
        <v>4402</v>
      </c>
      <c r="F452" s="2" t="s">
        <v>1612</v>
      </c>
      <c r="G452" s="2">
        <v>10.47</v>
      </c>
      <c r="H452" t="s">
        <v>1197</v>
      </c>
      <c r="I452" s="3">
        <f t="shared" si="133"/>
        <v>7703.5</v>
      </c>
      <c r="J452" t="str">
        <f t="shared" si="134"/>
        <v>N/A</v>
      </c>
      <c r="K452" s="3" t="str">
        <f t="shared" si="135"/>
        <v>N/A</v>
      </c>
      <c r="L452" s="3" t="str">
        <f t="shared" si="136"/>
        <v>N/A</v>
      </c>
      <c r="M452" s="3" t="str">
        <f t="shared" si="137"/>
        <v>N/A</v>
      </c>
      <c r="N452" s="3" t="str">
        <f t="shared" si="138"/>
        <v>N/A</v>
      </c>
      <c r="O452" s="3" t="str">
        <f t="shared" si="139"/>
        <v>N/A</v>
      </c>
      <c r="P452" s="3" t="str">
        <f t="shared" si="140"/>
        <v>N/A</v>
      </c>
      <c r="Q452" s="3" t="str">
        <f t="shared" si="141"/>
        <v>N/A</v>
      </c>
      <c r="R452" s="3" t="str">
        <f t="shared" si="142"/>
        <v>N/A</v>
      </c>
      <c r="S452" s="3" t="str">
        <f t="shared" si="143"/>
        <v>N/A</v>
      </c>
      <c r="T452" s="3" t="str">
        <f t="shared" si="144"/>
        <v>N/A</v>
      </c>
      <c r="U452" s="3" t="str">
        <f t="shared" si="145"/>
        <v>N/A</v>
      </c>
      <c r="V452" s="3" t="str">
        <f t="shared" si="146"/>
        <v>N/A</v>
      </c>
      <c r="W452" s="3" t="str">
        <f t="shared" si="147"/>
        <v>N/A</v>
      </c>
      <c r="X452" s="3" t="str">
        <f t="shared" si="148"/>
        <v>N/A</v>
      </c>
      <c r="Y452" s="3" t="str">
        <f t="shared" si="149"/>
        <v>N/A</v>
      </c>
      <c r="Z452" s="3" t="str">
        <f t="shared" si="150"/>
        <v>N/A</v>
      </c>
      <c r="AA452" s="3">
        <f t="shared" si="151"/>
        <v>7703.5</v>
      </c>
    </row>
    <row r="453" spans="1:27" x14ac:dyDescent="0.35">
      <c r="A453" t="s">
        <v>180</v>
      </c>
      <c r="B453" t="s">
        <v>274</v>
      </c>
      <c r="C453" t="s">
        <v>701</v>
      </c>
      <c r="E453">
        <v>878</v>
      </c>
      <c r="F453" s="2" t="s">
        <v>1613</v>
      </c>
      <c r="G453" s="2">
        <v>2.09</v>
      </c>
      <c r="H453" t="s">
        <v>1197</v>
      </c>
      <c r="I453" s="3" t="str">
        <f t="shared" si="133"/>
        <v>not eligible</v>
      </c>
      <c r="J453" t="str">
        <f t="shared" si="134"/>
        <v>N/A</v>
      </c>
      <c r="K453" s="3" t="str">
        <f t="shared" si="135"/>
        <v>N/A</v>
      </c>
      <c r="L453" s="3" t="str">
        <f t="shared" si="136"/>
        <v>N/A</v>
      </c>
      <c r="M453" s="3" t="str">
        <f t="shared" si="137"/>
        <v>N/A</v>
      </c>
      <c r="N453" s="3" t="str">
        <f t="shared" si="138"/>
        <v>N/A</v>
      </c>
      <c r="O453" s="3" t="str">
        <f t="shared" si="139"/>
        <v>N/A</v>
      </c>
      <c r="P453" s="3" t="str">
        <f t="shared" si="140"/>
        <v>N/A</v>
      </c>
      <c r="Q453" s="3" t="str">
        <f t="shared" si="141"/>
        <v>N/A</v>
      </c>
      <c r="R453" s="3" t="str">
        <f t="shared" si="142"/>
        <v>N/A</v>
      </c>
      <c r="S453" s="3" t="str">
        <f t="shared" si="143"/>
        <v>N/A</v>
      </c>
      <c r="T453" s="3" t="str">
        <f t="shared" si="144"/>
        <v>N/A</v>
      </c>
      <c r="U453" s="3" t="str">
        <f t="shared" si="145"/>
        <v>N/A</v>
      </c>
      <c r="V453" s="3" t="str">
        <f t="shared" si="146"/>
        <v>N/A</v>
      </c>
      <c r="W453" s="3" t="str">
        <f t="shared" si="147"/>
        <v>N/A</v>
      </c>
      <c r="X453" s="3" t="str">
        <f t="shared" si="148"/>
        <v>N/A</v>
      </c>
      <c r="Y453" s="3" t="str">
        <f t="shared" si="149"/>
        <v>N/A</v>
      </c>
      <c r="Z453" s="3" t="str">
        <f t="shared" si="150"/>
        <v>N/A</v>
      </c>
      <c r="AA453" s="3" t="str">
        <f t="shared" si="151"/>
        <v>not eligible</v>
      </c>
    </row>
    <row r="454" spans="1:27" x14ac:dyDescent="0.35">
      <c r="A454" t="s">
        <v>180</v>
      </c>
      <c r="B454" t="s">
        <v>194</v>
      </c>
      <c r="C454" t="s">
        <v>1089</v>
      </c>
      <c r="E454" s="1">
        <v>2555</v>
      </c>
      <c r="F454" s="2" t="s">
        <v>1614</v>
      </c>
      <c r="G454" s="2">
        <v>6.87</v>
      </c>
      <c r="H454" t="s">
        <v>1197</v>
      </c>
      <c r="I454" s="3">
        <f t="shared" si="133"/>
        <v>4471.25</v>
      </c>
      <c r="J454" t="str">
        <f t="shared" si="134"/>
        <v>N/A</v>
      </c>
      <c r="K454" s="3" t="str">
        <f t="shared" si="135"/>
        <v>N/A</v>
      </c>
      <c r="L454" s="3" t="str">
        <f t="shared" si="136"/>
        <v>N/A</v>
      </c>
      <c r="M454" s="3" t="str">
        <f t="shared" si="137"/>
        <v>N/A</v>
      </c>
      <c r="N454" s="3" t="str">
        <f t="shared" si="138"/>
        <v>N/A</v>
      </c>
      <c r="O454" s="3" t="str">
        <f t="shared" si="139"/>
        <v>N/A</v>
      </c>
      <c r="P454" s="3" t="str">
        <f t="shared" si="140"/>
        <v>N/A</v>
      </c>
      <c r="Q454" s="3" t="str">
        <f t="shared" si="141"/>
        <v>N/A</v>
      </c>
      <c r="R454" s="3" t="str">
        <f t="shared" si="142"/>
        <v>N/A</v>
      </c>
      <c r="S454" s="3" t="str">
        <f t="shared" si="143"/>
        <v>N/A</v>
      </c>
      <c r="T454" s="3" t="str">
        <f t="shared" si="144"/>
        <v>N/A</v>
      </c>
      <c r="U454" s="3" t="str">
        <f t="shared" si="145"/>
        <v>N/A</v>
      </c>
      <c r="V454" s="3" t="str">
        <f t="shared" si="146"/>
        <v>N/A</v>
      </c>
      <c r="W454" s="3" t="str">
        <f t="shared" si="147"/>
        <v>N/A</v>
      </c>
      <c r="X454" s="3" t="str">
        <f t="shared" si="148"/>
        <v>N/A</v>
      </c>
      <c r="Y454" s="3" t="str">
        <f t="shared" si="149"/>
        <v>N/A</v>
      </c>
      <c r="Z454" s="3" t="str">
        <f t="shared" si="150"/>
        <v>N/A</v>
      </c>
      <c r="AA454" s="3">
        <f t="shared" si="151"/>
        <v>4471.25</v>
      </c>
    </row>
    <row r="455" spans="1:27" x14ac:dyDescent="0.35">
      <c r="A455" t="s">
        <v>180</v>
      </c>
      <c r="B455" t="s">
        <v>194</v>
      </c>
      <c r="C455" t="s">
        <v>415</v>
      </c>
      <c r="E455" s="1">
        <v>12180</v>
      </c>
      <c r="F455" s="2" t="s">
        <v>1615</v>
      </c>
      <c r="G455" s="2">
        <v>32.74</v>
      </c>
      <c r="H455" t="s">
        <v>187</v>
      </c>
      <c r="I455" s="3">
        <f t="shared" si="133"/>
        <v>21315</v>
      </c>
      <c r="J455" t="str">
        <f t="shared" si="134"/>
        <v>N/A</v>
      </c>
      <c r="K455" s="3" t="str">
        <f t="shared" si="135"/>
        <v>N/A</v>
      </c>
      <c r="L455" s="3" t="str">
        <f t="shared" si="136"/>
        <v>N/A</v>
      </c>
      <c r="M455" s="3" t="str">
        <f t="shared" si="137"/>
        <v>N/A</v>
      </c>
      <c r="N455" s="3" t="str">
        <f t="shared" si="138"/>
        <v>N/A</v>
      </c>
      <c r="O455" s="3" t="str">
        <f t="shared" si="139"/>
        <v>N/A</v>
      </c>
      <c r="P455" s="3" t="str">
        <f t="shared" si="140"/>
        <v>N/A</v>
      </c>
      <c r="Q455" s="3" t="str">
        <f t="shared" si="141"/>
        <v>N/A</v>
      </c>
      <c r="R455" s="3" t="str">
        <f t="shared" si="142"/>
        <v>N/A</v>
      </c>
      <c r="S455" s="3" t="str">
        <f t="shared" si="143"/>
        <v>N/A</v>
      </c>
      <c r="T455" s="3" t="str">
        <f t="shared" si="144"/>
        <v>N/A</v>
      </c>
      <c r="U455" s="3" t="str">
        <f t="shared" si="145"/>
        <v>N/A</v>
      </c>
      <c r="V455" s="3" t="str">
        <f t="shared" si="146"/>
        <v>N/A</v>
      </c>
      <c r="W455" s="3" t="str">
        <f t="shared" si="147"/>
        <v>N/A</v>
      </c>
      <c r="X455" s="3" t="str">
        <f t="shared" si="148"/>
        <v>N/A</v>
      </c>
      <c r="Y455" s="3" t="str">
        <f t="shared" si="149"/>
        <v>N/A</v>
      </c>
      <c r="Z455" s="3" t="str">
        <f t="shared" si="150"/>
        <v>N/A</v>
      </c>
      <c r="AA455" s="3">
        <f t="shared" si="151"/>
        <v>21315</v>
      </c>
    </row>
    <row r="456" spans="1:27" x14ac:dyDescent="0.35">
      <c r="A456" t="s">
        <v>180</v>
      </c>
      <c r="B456" t="s">
        <v>405</v>
      </c>
      <c r="C456" t="s">
        <v>406</v>
      </c>
      <c r="E456" s="1">
        <v>1176</v>
      </c>
      <c r="F456" s="2" t="s">
        <v>1616</v>
      </c>
      <c r="G456" s="2">
        <v>3.1</v>
      </c>
      <c r="H456" t="s">
        <v>1197</v>
      </c>
      <c r="I456" s="3" t="str">
        <f t="shared" si="133"/>
        <v>not eligible</v>
      </c>
      <c r="J456" t="str">
        <f t="shared" si="134"/>
        <v>N/A</v>
      </c>
      <c r="K456" s="3" t="str">
        <f t="shared" si="135"/>
        <v>N/A</v>
      </c>
      <c r="L456" s="3" t="str">
        <f t="shared" si="136"/>
        <v>N/A</v>
      </c>
      <c r="M456" s="3" t="str">
        <f t="shared" si="137"/>
        <v>N/A</v>
      </c>
      <c r="N456" s="3" t="str">
        <f t="shared" si="138"/>
        <v>N/A</v>
      </c>
      <c r="O456" s="3" t="str">
        <f t="shared" si="139"/>
        <v>N/A</v>
      </c>
      <c r="P456" s="3" t="str">
        <f t="shared" si="140"/>
        <v>N/A</v>
      </c>
      <c r="Q456" s="3" t="str">
        <f t="shared" si="141"/>
        <v>N/A</v>
      </c>
      <c r="R456" s="3" t="str">
        <f t="shared" si="142"/>
        <v>N/A</v>
      </c>
      <c r="S456" s="3" t="str">
        <f t="shared" si="143"/>
        <v>N/A</v>
      </c>
      <c r="T456" s="3" t="str">
        <f t="shared" si="144"/>
        <v>N/A</v>
      </c>
      <c r="U456" s="3" t="str">
        <f t="shared" si="145"/>
        <v>N/A</v>
      </c>
      <c r="V456" s="3" t="str">
        <f t="shared" si="146"/>
        <v>N/A</v>
      </c>
      <c r="W456" s="3" t="str">
        <f t="shared" si="147"/>
        <v>N/A</v>
      </c>
      <c r="X456" s="3" t="str">
        <f t="shared" si="148"/>
        <v>N/A</v>
      </c>
      <c r="Y456" s="3" t="str">
        <f t="shared" si="149"/>
        <v>N/A</v>
      </c>
      <c r="Z456" s="3" t="str">
        <f t="shared" si="150"/>
        <v>N/A</v>
      </c>
      <c r="AA456" s="3" t="str">
        <f t="shared" si="151"/>
        <v>not eligible</v>
      </c>
    </row>
    <row r="457" spans="1:27" x14ac:dyDescent="0.35">
      <c r="A457" t="s">
        <v>180</v>
      </c>
      <c r="B457" t="s">
        <v>416</v>
      </c>
      <c r="C457" t="s">
        <v>848</v>
      </c>
      <c r="E457">
        <v>859</v>
      </c>
      <c r="F457" s="2" t="s">
        <v>1617</v>
      </c>
      <c r="G457" s="2">
        <v>2.16</v>
      </c>
      <c r="H457" t="s">
        <v>1197</v>
      </c>
      <c r="I457" s="3" t="str">
        <f t="shared" si="133"/>
        <v>not eligible</v>
      </c>
      <c r="J457" t="str">
        <f t="shared" si="134"/>
        <v>N/A</v>
      </c>
      <c r="K457" s="3" t="str">
        <f t="shared" si="135"/>
        <v>N/A</v>
      </c>
      <c r="L457" s="3" t="str">
        <f t="shared" si="136"/>
        <v>N/A</v>
      </c>
      <c r="M457" s="3" t="str">
        <f t="shared" si="137"/>
        <v>N/A</v>
      </c>
      <c r="N457" s="3" t="str">
        <f t="shared" si="138"/>
        <v>N/A</v>
      </c>
      <c r="O457" s="3" t="str">
        <f t="shared" si="139"/>
        <v>N/A</v>
      </c>
      <c r="P457" s="3" t="str">
        <f t="shared" si="140"/>
        <v>N/A</v>
      </c>
      <c r="Q457" s="3" t="str">
        <f t="shared" si="141"/>
        <v>N/A</v>
      </c>
      <c r="R457" s="3" t="str">
        <f t="shared" si="142"/>
        <v>N/A</v>
      </c>
      <c r="S457" s="3" t="str">
        <f t="shared" si="143"/>
        <v>N/A</v>
      </c>
      <c r="T457" s="3" t="str">
        <f t="shared" si="144"/>
        <v>N/A</v>
      </c>
      <c r="U457" s="3" t="str">
        <f t="shared" si="145"/>
        <v>N/A</v>
      </c>
      <c r="V457" s="3" t="str">
        <f t="shared" si="146"/>
        <v>N/A</v>
      </c>
      <c r="W457" s="3" t="str">
        <f t="shared" si="147"/>
        <v>N/A</v>
      </c>
      <c r="X457" s="3" t="str">
        <f t="shared" si="148"/>
        <v>N/A</v>
      </c>
      <c r="Y457" s="3" t="str">
        <f t="shared" si="149"/>
        <v>N/A</v>
      </c>
      <c r="Z457" s="3" t="str">
        <f t="shared" si="150"/>
        <v>N/A</v>
      </c>
      <c r="AA457" s="3" t="str">
        <f t="shared" si="151"/>
        <v>not eligible</v>
      </c>
    </row>
    <row r="458" spans="1:27" x14ac:dyDescent="0.35">
      <c r="A458" t="s">
        <v>180</v>
      </c>
      <c r="B458" t="s">
        <v>416</v>
      </c>
      <c r="C458" t="s">
        <v>942</v>
      </c>
      <c r="E458">
        <v>167</v>
      </c>
      <c r="F458" s="2" t="s">
        <v>1618</v>
      </c>
      <c r="G458" s="2">
        <v>0.42</v>
      </c>
      <c r="H458" t="s">
        <v>1197</v>
      </c>
      <c r="I458" s="3" t="str">
        <f t="shared" si="133"/>
        <v>not eligible</v>
      </c>
      <c r="J458" t="str">
        <f t="shared" si="134"/>
        <v>N/A</v>
      </c>
      <c r="K458" s="3" t="str">
        <f t="shared" si="135"/>
        <v>N/A</v>
      </c>
      <c r="L458" s="3" t="str">
        <f t="shared" si="136"/>
        <v>N/A</v>
      </c>
      <c r="M458" s="3" t="str">
        <f t="shared" si="137"/>
        <v>N/A</v>
      </c>
      <c r="N458" s="3" t="str">
        <f t="shared" si="138"/>
        <v>N/A</v>
      </c>
      <c r="O458" s="3" t="str">
        <f t="shared" si="139"/>
        <v>N/A</v>
      </c>
      <c r="P458" s="3" t="str">
        <f t="shared" si="140"/>
        <v>N/A</v>
      </c>
      <c r="Q458" s="3" t="str">
        <f t="shared" si="141"/>
        <v>N/A</v>
      </c>
      <c r="R458" s="3" t="str">
        <f t="shared" si="142"/>
        <v>N/A</v>
      </c>
      <c r="S458" s="3" t="str">
        <f t="shared" si="143"/>
        <v>N/A</v>
      </c>
      <c r="T458" s="3" t="str">
        <f t="shared" si="144"/>
        <v>N/A</v>
      </c>
      <c r="U458" s="3" t="str">
        <f t="shared" si="145"/>
        <v>N/A</v>
      </c>
      <c r="V458" s="3" t="str">
        <f t="shared" si="146"/>
        <v>N/A</v>
      </c>
      <c r="W458" s="3" t="str">
        <f t="shared" si="147"/>
        <v>N/A</v>
      </c>
      <c r="X458" s="3" t="str">
        <f t="shared" si="148"/>
        <v>N/A</v>
      </c>
      <c r="Y458" s="3" t="str">
        <f t="shared" si="149"/>
        <v>N/A</v>
      </c>
      <c r="Z458" s="3" t="str">
        <f t="shared" si="150"/>
        <v>N/A</v>
      </c>
      <c r="AA458" s="3" t="str">
        <f t="shared" si="151"/>
        <v>not eligible</v>
      </c>
    </row>
    <row r="459" spans="1:27" x14ac:dyDescent="0.35">
      <c r="A459" t="s">
        <v>180</v>
      </c>
      <c r="B459" t="s">
        <v>416</v>
      </c>
      <c r="C459" t="s">
        <v>1120</v>
      </c>
      <c r="E459">
        <v>89</v>
      </c>
      <c r="F459" s="2" t="s">
        <v>1619</v>
      </c>
      <c r="G459" s="2">
        <v>0.22</v>
      </c>
      <c r="H459" t="s">
        <v>1197</v>
      </c>
      <c r="I459" s="3" t="str">
        <f t="shared" si="133"/>
        <v>not eligible</v>
      </c>
      <c r="J459" t="str">
        <f t="shared" si="134"/>
        <v>N/A</v>
      </c>
      <c r="K459" s="3" t="str">
        <f t="shared" si="135"/>
        <v>N/A</v>
      </c>
      <c r="L459" s="3" t="str">
        <f t="shared" si="136"/>
        <v>N/A</v>
      </c>
      <c r="M459" s="3" t="str">
        <f t="shared" si="137"/>
        <v>N/A</v>
      </c>
      <c r="N459" s="3" t="str">
        <f t="shared" si="138"/>
        <v>N/A</v>
      </c>
      <c r="O459" s="3" t="str">
        <f t="shared" si="139"/>
        <v>N/A</v>
      </c>
      <c r="P459" s="3" t="str">
        <f t="shared" si="140"/>
        <v>N/A</v>
      </c>
      <c r="Q459" s="3" t="str">
        <f t="shared" si="141"/>
        <v>N/A</v>
      </c>
      <c r="R459" s="3" t="str">
        <f t="shared" si="142"/>
        <v>N/A</v>
      </c>
      <c r="S459" s="3" t="str">
        <f t="shared" si="143"/>
        <v>N/A</v>
      </c>
      <c r="T459" s="3" t="str">
        <f t="shared" si="144"/>
        <v>N/A</v>
      </c>
      <c r="U459" s="3" t="str">
        <f t="shared" si="145"/>
        <v>N/A</v>
      </c>
      <c r="V459" s="3" t="str">
        <f t="shared" si="146"/>
        <v>N/A</v>
      </c>
      <c r="W459" s="3" t="str">
        <f t="shared" si="147"/>
        <v>N/A</v>
      </c>
      <c r="X459" s="3" t="str">
        <f t="shared" si="148"/>
        <v>N/A</v>
      </c>
      <c r="Y459" s="3" t="str">
        <f t="shared" si="149"/>
        <v>N/A</v>
      </c>
      <c r="Z459" s="3" t="str">
        <f t="shared" si="150"/>
        <v>N/A</v>
      </c>
      <c r="AA459" s="3" t="str">
        <f t="shared" si="151"/>
        <v>not eligible</v>
      </c>
    </row>
    <row r="460" spans="1:27" x14ac:dyDescent="0.35">
      <c r="A460" t="s">
        <v>180</v>
      </c>
      <c r="B460" t="s">
        <v>299</v>
      </c>
      <c r="C460" t="s">
        <v>733</v>
      </c>
      <c r="E460">
        <v>841</v>
      </c>
      <c r="F460" s="2" t="s">
        <v>1620</v>
      </c>
      <c r="G460" s="2">
        <v>2.1</v>
      </c>
      <c r="H460" t="s">
        <v>1197</v>
      </c>
      <c r="I460" s="3" t="str">
        <f t="shared" si="133"/>
        <v>not eligible</v>
      </c>
      <c r="J460" t="str">
        <f t="shared" si="134"/>
        <v>N/A</v>
      </c>
      <c r="K460" s="3" t="str">
        <f t="shared" si="135"/>
        <v>N/A</v>
      </c>
      <c r="L460" s="3" t="str">
        <f t="shared" si="136"/>
        <v>N/A</v>
      </c>
      <c r="M460" s="3" t="str">
        <f t="shared" si="137"/>
        <v>N/A</v>
      </c>
      <c r="N460" s="3" t="str">
        <f t="shared" si="138"/>
        <v>N/A</v>
      </c>
      <c r="O460" s="3" t="str">
        <f t="shared" si="139"/>
        <v>N/A</v>
      </c>
      <c r="P460" s="3" t="str">
        <f t="shared" si="140"/>
        <v>N/A</v>
      </c>
      <c r="Q460" s="3" t="str">
        <f t="shared" si="141"/>
        <v>N/A</v>
      </c>
      <c r="R460" s="3" t="str">
        <f t="shared" si="142"/>
        <v>N/A</v>
      </c>
      <c r="S460" s="3" t="str">
        <f t="shared" si="143"/>
        <v>N/A</v>
      </c>
      <c r="T460" s="3" t="str">
        <f t="shared" si="144"/>
        <v>N/A</v>
      </c>
      <c r="U460" s="3" t="str">
        <f t="shared" si="145"/>
        <v>N/A</v>
      </c>
      <c r="V460" s="3" t="str">
        <f t="shared" si="146"/>
        <v>N/A</v>
      </c>
      <c r="W460" s="3" t="str">
        <f t="shared" si="147"/>
        <v>N/A</v>
      </c>
      <c r="X460" s="3" t="str">
        <f t="shared" si="148"/>
        <v>N/A</v>
      </c>
      <c r="Y460" s="3" t="str">
        <f t="shared" si="149"/>
        <v>N/A</v>
      </c>
      <c r="Z460" s="3" t="str">
        <f t="shared" si="150"/>
        <v>N/A</v>
      </c>
      <c r="AA460" s="3" t="str">
        <f t="shared" si="151"/>
        <v>not eligible</v>
      </c>
    </row>
    <row r="461" spans="1:27" x14ac:dyDescent="0.35">
      <c r="A461" t="s">
        <v>180</v>
      </c>
      <c r="B461" t="s">
        <v>299</v>
      </c>
      <c r="C461" t="s">
        <v>331</v>
      </c>
      <c r="E461" s="1">
        <v>2388</v>
      </c>
      <c r="F461" s="2" t="s">
        <v>1621</v>
      </c>
      <c r="G461" s="2">
        <v>5.95</v>
      </c>
      <c r="H461" t="s">
        <v>1197</v>
      </c>
      <c r="I461" s="3">
        <f t="shared" si="133"/>
        <v>4179</v>
      </c>
      <c r="J461" t="str">
        <f t="shared" si="134"/>
        <v>N/A</v>
      </c>
      <c r="K461" s="3" t="str">
        <f t="shared" si="135"/>
        <v>N/A</v>
      </c>
      <c r="L461" s="3" t="str">
        <f t="shared" si="136"/>
        <v>N/A</v>
      </c>
      <c r="M461" s="3" t="str">
        <f t="shared" si="137"/>
        <v>N/A</v>
      </c>
      <c r="N461" s="3" t="str">
        <f t="shared" si="138"/>
        <v>N/A</v>
      </c>
      <c r="O461" s="3" t="str">
        <f t="shared" si="139"/>
        <v>N/A</v>
      </c>
      <c r="P461" s="3" t="str">
        <f t="shared" si="140"/>
        <v>N/A</v>
      </c>
      <c r="Q461" s="3" t="str">
        <f t="shared" si="141"/>
        <v>N/A</v>
      </c>
      <c r="R461" s="3" t="str">
        <f t="shared" si="142"/>
        <v>N/A</v>
      </c>
      <c r="S461" s="3" t="str">
        <f t="shared" si="143"/>
        <v>N/A</v>
      </c>
      <c r="T461" s="3" t="str">
        <f t="shared" si="144"/>
        <v>N/A</v>
      </c>
      <c r="U461" s="3" t="str">
        <f t="shared" si="145"/>
        <v>N/A</v>
      </c>
      <c r="V461" s="3" t="str">
        <f t="shared" si="146"/>
        <v>N/A</v>
      </c>
      <c r="W461" s="3" t="str">
        <f t="shared" si="147"/>
        <v>N/A</v>
      </c>
      <c r="X461" s="3" t="str">
        <f t="shared" si="148"/>
        <v>N/A</v>
      </c>
      <c r="Y461" s="3" t="str">
        <f t="shared" si="149"/>
        <v>N/A</v>
      </c>
      <c r="Z461" s="3" t="str">
        <f t="shared" si="150"/>
        <v>N/A</v>
      </c>
      <c r="AA461" s="3">
        <f t="shared" si="151"/>
        <v>4179</v>
      </c>
    </row>
    <row r="462" spans="1:27" x14ac:dyDescent="0.35">
      <c r="A462" t="s">
        <v>180</v>
      </c>
      <c r="B462" t="s">
        <v>299</v>
      </c>
      <c r="C462" t="s">
        <v>851</v>
      </c>
      <c r="E462" s="1">
        <v>7851</v>
      </c>
      <c r="F462" s="2" t="s">
        <v>1622</v>
      </c>
      <c r="G462" s="2">
        <v>19.559999999999999</v>
      </c>
      <c r="H462" t="s">
        <v>187</v>
      </c>
      <c r="I462" s="3">
        <f t="shared" si="133"/>
        <v>13739.25</v>
      </c>
      <c r="J462" t="str">
        <f t="shared" si="134"/>
        <v>N/A</v>
      </c>
      <c r="K462" s="3" t="str">
        <f t="shared" si="135"/>
        <v>N/A</v>
      </c>
      <c r="L462" s="3" t="str">
        <f t="shared" si="136"/>
        <v>N/A</v>
      </c>
      <c r="M462" s="3" t="str">
        <f t="shared" si="137"/>
        <v>N/A</v>
      </c>
      <c r="N462" s="3" t="str">
        <f t="shared" si="138"/>
        <v>N/A</v>
      </c>
      <c r="O462" s="3" t="str">
        <f t="shared" si="139"/>
        <v>N/A</v>
      </c>
      <c r="P462" s="3" t="str">
        <f t="shared" si="140"/>
        <v>N/A</v>
      </c>
      <c r="Q462" s="3" t="str">
        <f t="shared" si="141"/>
        <v>N/A</v>
      </c>
      <c r="R462" s="3" t="str">
        <f t="shared" si="142"/>
        <v>N/A</v>
      </c>
      <c r="S462" s="3" t="str">
        <f t="shared" si="143"/>
        <v>N/A</v>
      </c>
      <c r="T462" s="3" t="str">
        <f t="shared" si="144"/>
        <v>N/A</v>
      </c>
      <c r="U462" s="3" t="str">
        <f t="shared" si="145"/>
        <v>N/A</v>
      </c>
      <c r="V462" s="3" t="str">
        <f t="shared" si="146"/>
        <v>N/A</v>
      </c>
      <c r="W462" s="3" t="str">
        <f t="shared" si="147"/>
        <v>N/A</v>
      </c>
      <c r="X462" s="3" t="str">
        <f t="shared" si="148"/>
        <v>N/A</v>
      </c>
      <c r="Y462" s="3" t="str">
        <f t="shared" si="149"/>
        <v>N/A</v>
      </c>
      <c r="Z462" s="3" t="str">
        <f t="shared" si="150"/>
        <v>N/A</v>
      </c>
      <c r="AA462" s="3">
        <f t="shared" si="151"/>
        <v>13739.25</v>
      </c>
    </row>
    <row r="463" spans="1:27" x14ac:dyDescent="0.35">
      <c r="A463" t="s">
        <v>180</v>
      </c>
      <c r="B463" t="s">
        <v>299</v>
      </c>
      <c r="C463" t="s">
        <v>1011</v>
      </c>
      <c r="E463">
        <v>237</v>
      </c>
      <c r="F463" s="2" t="s">
        <v>1623</v>
      </c>
      <c r="G463" s="2">
        <v>0.59</v>
      </c>
      <c r="H463" t="s">
        <v>1197</v>
      </c>
      <c r="I463" s="3" t="str">
        <f t="shared" si="133"/>
        <v>not eligible</v>
      </c>
      <c r="J463" t="str">
        <f t="shared" si="134"/>
        <v>N/A</v>
      </c>
      <c r="K463" s="3" t="str">
        <f t="shared" si="135"/>
        <v>N/A</v>
      </c>
      <c r="L463" s="3" t="str">
        <f t="shared" si="136"/>
        <v>N/A</v>
      </c>
      <c r="M463" s="3" t="str">
        <f t="shared" si="137"/>
        <v>N/A</v>
      </c>
      <c r="N463" s="3" t="str">
        <f t="shared" si="138"/>
        <v>N/A</v>
      </c>
      <c r="O463" s="3" t="str">
        <f t="shared" si="139"/>
        <v>N/A</v>
      </c>
      <c r="P463" s="3" t="str">
        <f t="shared" si="140"/>
        <v>N/A</v>
      </c>
      <c r="Q463" s="3" t="str">
        <f t="shared" si="141"/>
        <v>N/A</v>
      </c>
      <c r="R463" s="3" t="str">
        <f t="shared" si="142"/>
        <v>N/A</v>
      </c>
      <c r="S463" s="3" t="str">
        <f t="shared" si="143"/>
        <v>N/A</v>
      </c>
      <c r="T463" s="3" t="str">
        <f t="shared" si="144"/>
        <v>N/A</v>
      </c>
      <c r="U463" s="3" t="str">
        <f t="shared" si="145"/>
        <v>N/A</v>
      </c>
      <c r="V463" s="3" t="str">
        <f t="shared" si="146"/>
        <v>N/A</v>
      </c>
      <c r="W463" s="3" t="str">
        <f t="shared" si="147"/>
        <v>N/A</v>
      </c>
      <c r="X463" s="3" t="str">
        <f t="shared" si="148"/>
        <v>N/A</v>
      </c>
      <c r="Y463" s="3" t="str">
        <f t="shared" si="149"/>
        <v>N/A</v>
      </c>
      <c r="Z463" s="3" t="str">
        <f t="shared" si="150"/>
        <v>N/A</v>
      </c>
      <c r="AA463" s="3" t="str">
        <f t="shared" si="151"/>
        <v>not eligible</v>
      </c>
    </row>
    <row r="464" spans="1:27" x14ac:dyDescent="0.35">
      <c r="A464" t="s">
        <v>180</v>
      </c>
      <c r="B464" t="s">
        <v>292</v>
      </c>
      <c r="C464" t="s">
        <v>697</v>
      </c>
      <c r="E464" s="1">
        <v>1425</v>
      </c>
      <c r="F464" s="2" t="s">
        <v>1624</v>
      </c>
      <c r="G464" s="2">
        <v>3.18</v>
      </c>
      <c r="H464" t="s">
        <v>1197</v>
      </c>
      <c r="I464" s="3" t="str">
        <f t="shared" si="133"/>
        <v>not eligible</v>
      </c>
      <c r="J464" t="str">
        <f t="shared" si="134"/>
        <v>N/A</v>
      </c>
      <c r="K464" s="3" t="str">
        <f t="shared" si="135"/>
        <v>N/A</v>
      </c>
      <c r="L464" s="3" t="str">
        <f t="shared" si="136"/>
        <v>N/A</v>
      </c>
      <c r="M464" s="3" t="str">
        <f t="shared" si="137"/>
        <v>N/A</v>
      </c>
      <c r="N464" s="3" t="str">
        <f t="shared" si="138"/>
        <v>N/A</v>
      </c>
      <c r="O464" s="3" t="str">
        <f t="shared" si="139"/>
        <v>N/A</v>
      </c>
      <c r="P464" s="3" t="str">
        <f t="shared" si="140"/>
        <v>N/A</v>
      </c>
      <c r="Q464" s="3" t="str">
        <f t="shared" si="141"/>
        <v>N/A</v>
      </c>
      <c r="R464" s="3" t="str">
        <f t="shared" si="142"/>
        <v>N/A</v>
      </c>
      <c r="S464" s="3" t="str">
        <f t="shared" si="143"/>
        <v>N/A</v>
      </c>
      <c r="T464" s="3" t="str">
        <f t="shared" si="144"/>
        <v>N/A</v>
      </c>
      <c r="U464" s="3" t="str">
        <f t="shared" si="145"/>
        <v>N/A</v>
      </c>
      <c r="V464" s="3" t="str">
        <f t="shared" si="146"/>
        <v>N/A</v>
      </c>
      <c r="W464" s="3" t="str">
        <f t="shared" si="147"/>
        <v>N/A</v>
      </c>
      <c r="X464" s="3" t="str">
        <f t="shared" si="148"/>
        <v>N/A</v>
      </c>
      <c r="Y464" s="3" t="str">
        <f t="shared" si="149"/>
        <v>N/A</v>
      </c>
      <c r="Z464" s="3" t="str">
        <f t="shared" si="150"/>
        <v>N/A</v>
      </c>
      <c r="AA464" s="3" t="str">
        <f t="shared" si="151"/>
        <v>not eligible</v>
      </c>
    </row>
    <row r="465" spans="1:27" x14ac:dyDescent="0.35">
      <c r="A465" t="s">
        <v>180</v>
      </c>
      <c r="B465" t="s">
        <v>292</v>
      </c>
      <c r="C465" t="s">
        <v>628</v>
      </c>
      <c r="E465" s="1">
        <v>1613</v>
      </c>
      <c r="F465" s="2" t="s">
        <v>1625</v>
      </c>
      <c r="G465" s="2">
        <v>3.59</v>
      </c>
      <c r="H465" t="s">
        <v>1197</v>
      </c>
      <c r="I465" s="3" t="str">
        <f t="shared" si="133"/>
        <v>not eligible</v>
      </c>
      <c r="J465" t="str">
        <f t="shared" si="134"/>
        <v>N/A</v>
      </c>
      <c r="K465" s="3" t="str">
        <f t="shared" si="135"/>
        <v>N/A</v>
      </c>
      <c r="L465" s="3" t="str">
        <f t="shared" si="136"/>
        <v>N/A</v>
      </c>
      <c r="M465" s="3" t="str">
        <f t="shared" si="137"/>
        <v>N/A</v>
      </c>
      <c r="N465" s="3" t="str">
        <f t="shared" si="138"/>
        <v>N/A</v>
      </c>
      <c r="O465" s="3" t="str">
        <f t="shared" si="139"/>
        <v>N/A</v>
      </c>
      <c r="P465" s="3" t="str">
        <f t="shared" si="140"/>
        <v>N/A</v>
      </c>
      <c r="Q465" s="3" t="str">
        <f t="shared" si="141"/>
        <v>N/A</v>
      </c>
      <c r="R465" s="3" t="str">
        <f t="shared" si="142"/>
        <v>N/A</v>
      </c>
      <c r="S465" s="3" t="str">
        <f t="shared" si="143"/>
        <v>N/A</v>
      </c>
      <c r="T465" s="3" t="str">
        <f t="shared" si="144"/>
        <v>N/A</v>
      </c>
      <c r="U465" s="3" t="str">
        <f t="shared" si="145"/>
        <v>N/A</v>
      </c>
      <c r="V465" s="3" t="str">
        <f t="shared" si="146"/>
        <v>N/A</v>
      </c>
      <c r="W465" s="3" t="str">
        <f t="shared" si="147"/>
        <v>N/A</v>
      </c>
      <c r="X465" s="3" t="str">
        <f t="shared" si="148"/>
        <v>N/A</v>
      </c>
      <c r="Y465" s="3" t="str">
        <f t="shared" si="149"/>
        <v>N/A</v>
      </c>
      <c r="Z465" s="3" t="str">
        <f t="shared" si="150"/>
        <v>N/A</v>
      </c>
      <c r="AA465" s="3" t="str">
        <f t="shared" si="151"/>
        <v>not eligible</v>
      </c>
    </row>
    <row r="466" spans="1:27" x14ac:dyDescent="0.35">
      <c r="A466" t="s">
        <v>180</v>
      </c>
      <c r="B466" t="s">
        <v>307</v>
      </c>
      <c r="C466" t="s">
        <v>832</v>
      </c>
      <c r="E466" s="1">
        <v>1776</v>
      </c>
      <c r="F466" s="2" t="s">
        <v>1225</v>
      </c>
      <c r="G466" s="2">
        <v>4.2</v>
      </c>
      <c r="H466" t="s">
        <v>1197</v>
      </c>
      <c r="I466" s="3">
        <f t="shared" si="133"/>
        <v>3108</v>
      </c>
      <c r="J466" t="str">
        <f t="shared" si="134"/>
        <v>N/A</v>
      </c>
      <c r="K466" s="3" t="str">
        <f t="shared" si="135"/>
        <v>N/A</v>
      </c>
      <c r="L466" s="3" t="str">
        <f t="shared" si="136"/>
        <v>N/A</v>
      </c>
      <c r="M466" s="3" t="str">
        <f t="shared" si="137"/>
        <v>N/A</v>
      </c>
      <c r="N466" s="3" t="str">
        <f t="shared" si="138"/>
        <v>N/A</v>
      </c>
      <c r="O466" s="3" t="str">
        <f t="shared" si="139"/>
        <v>N/A</v>
      </c>
      <c r="P466" s="3" t="str">
        <f t="shared" si="140"/>
        <v>N/A</v>
      </c>
      <c r="Q466" s="3" t="str">
        <f t="shared" si="141"/>
        <v>N/A</v>
      </c>
      <c r="R466" s="3" t="str">
        <f t="shared" si="142"/>
        <v>N/A</v>
      </c>
      <c r="S466" s="3" t="str">
        <f t="shared" si="143"/>
        <v>N/A</v>
      </c>
      <c r="T466" s="3" t="str">
        <f t="shared" si="144"/>
        <v>N/A</v>
      </c>
      <c r="U466" s="3" t="str">
        <f t="shared" si="145"/>
        <v>N/A</v>
      </c>
      <c r="V466" s="3" t="str">
        <f t="shared" si="146"/>
        <v>N/A</v>
      </c>
      <c r="W466" s="3" t="str">
        <f t="shared" si="147"/>
        <v>N/A</v>
      </c>
      <c r="X466" s="3" t="str">
        <f t="shared" si="148"/>
        <v>N/A</v>
      </c>
      <c r="Y466" s="3" t="str">
        <f t="shared" si="149"/>
        <v>N/A</v>
      </c>
      <c r="Z466" s="3" t="str">
        <f t="shared" si="150"/>
        <v>N/A</v>
      </c>
      <c r="AA466" s="3">
        <f t="shared" si="151"/>
        <v>3108</v>
      </c>
    </row>
    <row r="467" spans="1:27" x14ac:dyDescent="0.35">
      <c r="A467" t="s">
        <v>180</v>
      </c>
      <c r="B467" t="s">
        <v>307</v>
      </c>
      <c r="C467" t="s">
        <v>565</v>
      </c>
      <c r="E467">
        <v>996</v>
      </c>
      <c r="F467" s="2" t="s">
        <v>1214</v>
      </c>
      <c r="G467" s="2">
        <v>2.36</v>
      </c>
      <c r="H467" t="s">
        <v>1197</v>
      </c>
      <c r="I467" s="3" t="str">
        <f t="shared" si="133"/>
        <v>not eligible</v>
      </c>
      <c r="J467" t="str">
        <f t="shared" si="134"/>
        <v>N/A</v>
      </c>
      <c r="K467" s="3" t="str">
        <f t="shared" si="135"/>
        <v>N/A</v>
      </c>
      <c r="L467" s="3" t="str">
        <f t="shared" si="136"/>
        <v>N/A</v>
      </c>
      <c r="M467" s="3" t="str">
        <f t="shared" si="137"/>
        <v>N/A</v>
      </c>
      <c r="N467" s="3" t="str">
        <f t="shared" si="138"/>
        <v>N/A</v>
      </c>
      <c r="O467" s="3" t="str">
        <f t="shared" si="139"/>
        <v>N/A</v>
      </c>
      <c r="P467" s="3" t="str">
        <f t="shared" si="140"/>
        <v>N/A</v>
      </c>
      <c r="Q467" s="3" t="str">
        <f t="shared" si="141"/>
        <v>N/A</v>
      </c>
      <c r="R467" s="3" t="str">
        <f t="shared" si="142"/>
        <v>N/A</v>
      </c>
      <c r="S467" s="3" t="str">
        <f t="shared" si="143"/>
        <v>N/A</v>
      </c>
      <c r="T467" s="3" t="str">
        <f t="shared" si="144"/>
        <v>N/A</v>
      </c>
      <c r="U467" s="3" t="str">
        <f t="shared" si="145"/>
        <v>N/A</v>
      </c>
      <c r="V467" s="3" t="str">
        <f t="shared" si="146"/>
        <v>N/A</v>
      </c>
      <c r="W467" s="3" t="str">
        <f t="shared" si="147"/>
        <v>N/A</v>
      </c>
      <c r="X467" s="3" t="str">
        <f t="shared" si="148"/>
        <v>N/A</v>
      </c>
      <c r="Y467" s="3" t="str">
        <f t="shared" si="149"/>
        <v>N/A</v>
      </c>
      <c r="Z467" s="3" t="str">
        <f t="shared" si="150"/>
        <v>N/A</v>
      </c>
      <c r="AA467" s="3" t="str">
        <f t="shared" si="151"/>
        <v>not eligible</v>
      </c>
    </row>
    <row r="468" spans="1:27" x14ac:dyDescent="0.35">
      <c r="A468" t="s">
        <v>180</v>
      </c>
      <c r="B468" t="s">
        <v>305</v>
      </c>
      <c r="C468" t="s">
        <v>473</v>
      </c>
      <c r="E468">
        <v>444</v>
      </c>
      <c r="F468" s="2" t="s">
        <v>1626</v>
      </c>
      <c r="G468" s="2">
        <v>1.04</v>
      </c>
      <c r="H468" t="s">
        <v>1197</v>
      </c>
      <c r="I468" s="3" t="str">
        <f t="shared" si="133"/>
        <v>not eligible</v>
      </c>
      <c r="J468" t="str">
        <f t="shared" si="134"/>
        <v>N/A</v>
      </c>
      <c r="K468" s="3" t="str">
        <f t="shared" si="135"/>
        <v>N/A</v>
      </c>
      <c r="L468" s="3" t="str">
        <f t="shared" si="136"/>
        <v>N/A</v>
      </c>
      <c r="M468" s="3" t="str">
        <f t="shared" si="137"/>
        <v>N/A</v>
      </c>
      <c r="N468" s="3" t="str">
        <f t="shared" si="138"/>
        <v>N/A</v>
      </c>
      <c r="O468" s="3" t="str">
        <f t="shared" si="139"/>
        <v>N/A</v>
      </c>
      <c r="P468" s="3" t="str">
        <f t="shared" si="140"/>
        <v>N/A</v>
      </c>
      <c r="Q468" s="3" t="str">
        <f t="shared" si="141"/>
        <v>N/A</v>
      </c>
      <c r="R468" s="3" t="str">
        <f t="shared" si="142"/>
        <v>N/A</v>
      </c>
      <c r="S468" s="3" t="str">
        <f t="shared" si="143"/>
        <v>N/A</v>
      </c>
      <c r="T468" s="3" t="str">
        <f t="shared" si="144"/>
        <v>N/A</v>
      </c>
      <c r="U468" s="3" t="str">
        <f t="shared" si="145"/>
        <v>N/A</v>
      </c>
      <c r="V468" s="3" t="str">
        <f t="shared" si="146"/>
        <v>N/A</v>
      </c>
      <c r="W468" s="3" t="str">
        <f t="shared" si="147"/>
        <v>N/A</v>
      </c>
      <c r="X468" s="3" t="str">
        <f t="shared" si="148"/>
        <v>N/A</v>
      </c>
      <c r="Y468" s="3" t="str">
        <f t="shared" si="149"/>
        <v>N/A</v>
      </c>
      <c r="Z468" s="3" t="str">
        <f t="shared" si="150"/>
        <v>N/A</v>
      </c>
      <c r="AA468" s="3" t="str">
        <f t="shared" si="151"/>
        <v>not eligible</v>
      </c>
    </row>
    <row r="469" spans="1:27" x14ac:dyDescent="0.35">
      <c r="A469" t="s">
        <v>180</v>
      </c>
      <c r="B469" t="s">
        <v>449</v>
      </c>
      <c r="C469" t="s">
        <v>687</v>
      </c>
      <c r="E469">
        <v>373</v>
      </c>
      <c r="F469" s="2" t="s">
        <v>1626</v>
      </c>
      <c r="G469" s="2">
        <v>1.04</v>
      </c>
      <c r="H469" t="s">
        <v>1197</v>
      </c>
      <c r="I469" s="3" t="str">
        <f t="shared" si="133"/>
        <v>not eligible</v>
      </c>
      <c r="J469" t="str">
        <f t="shared" si="134"/>
        <v>N/A</v>
      </c>
      <c r="K469" s="3" t="str">
        <f t="shared" si="135"/>
        <v>N/A</v>
      </c>
      <c r="L469" s="3" t="str">
        <f t="shared" si="136"/>
        <v>N/A</v>
      </c>
      <c r="M469" s="3" t="str">
        <f t="shared" si="137"/>
        <v>N/A</v>
      </c>
      <c r="N469" s="3" t="str">
        <f t="shared" si="138"/>
        <v>N/A</v>
      </c>
      <c r="O469" s="3" t="str">
        <f t="shared" si="139"/>
        <v>N/A</v>
      </c>
      <c r="P469" s="3" t="str">
        <f t="shared" si="140"/>
        <v>N/A</v>
      </c>
      <c r="Q469" s="3" t="str">
        <f t="shared" si="141"/>
        <v>N/A</v>
      </c>
      <c r="R469" s="3" t="str">
        <f t="shared" si="142"/>
        <v>N/A</v>
      </c>
      <c r="S469" s="3" t="str">
        <f t="shared" si="143"/>
        <v>N/A</v>
      </c>
      <c r="T469" s="3" t="str">
        <f t="shared" si="144"/>
        <v>N/A</v>
      </c>
      <c r="U469" s="3" t="str">
        <f t="shared" si="145"/>
        <v>N/A</v>
      </c>
      <c r="V469" s="3" t="str">
        <f t="shared" si="146"/>
        <v>N/A</v>
      </c>
      <c r="W469" s="3" t="str">
        <f t="shared" si="147"/>
        <v>N/A</v>
      </c>
      <c r="X469" s="3" t="str">
        <f t="shared" si="148"/>
        <v>N/A</v>
      </c>
      <c r="Y469" s="3" t="str">
        <f t="shared" si="149"/>
        <v>N/A</v>
      </c>
      <c r="Z469" s="3" t="str">
        <f t="shared" si="150"/>
        <v>N/A</v>
      </c>
      <c r="AA469" s="3" t="str">
        <f t="shared" si="151"/>
        <v>not eligible</v>
      </c>
    </row>
    <row r="470" spans="1:27" x14ac:dyDescent="0.35">
      <c r="A470" t="s">
        <v>180</v>
      </c>
      <c r="B470" t="s">
        <v>222</v>
      </c>
      <c r="C470" t="s">
        <v>466</v>
      </c>
      <c r="E470" s="1">
        <v>1013</v>
      </c>
      <c r="F470" s="2" t="s">
        <v>1420</v>
      </c>
      <c r="G470" s="2">
        <v>2.71</v>
      </c>
      <c r="H470" t="s">
        <v>1197</v>
      </c>
      <c r="I470" s="3" t="str">
        <f t="shared" si="133"/>
        <v>not eligible</v>
      </c>
      <c r="J470" t="str">
        <f t="shared" si="134"/>
        <v>N/A</v>
      </c>
      <c r="K470" s="3" t="str">
        <f t="shared" si="135"/>
        <v>N/A</v>
      </c>
      <c r="L470" s="3" t="str">
        <f t="shared" si="136"/>
        <v>N/A</v>
      </c>
      <c r="M470" s="3" t="str">
        <f t="shared" si="137"/>
        <v>N/A</v>
      </c>
      <c r="N470" s="3" t="str">
        <f t="shared" si="138"/>
        <v>N/A</v>
      </c>
      <c r="O470" s="3" t="str">
        <f t="shared" si="139"/>
        <v>N/A</v>
      </c>
      <c r="P470" s="3" t="str">
        <f t="shared" si="140"/>
        <v>N/A</v>
      </c>
      <c r="Q470" s="3" t="str">
        <f t="shared" si="141"/>
        <v>N/A</v>
      </c>
      <c r="R470" s="3" t="str">
        <f t="shared" si="142"/>
        <v>N/A</v>
      </c>
      <c r="S470" s="3" t="str">
        <f t="shared" si="143"/>
        <v>N/A</v>
      </c>
      <c r="T470" s="3" t="str">
        <f t="shared" si="144"/>
        <v>N/A</v>
      </c>
      <c r="U470" s="3" t="str">
        <f t="shared" si="145"/>
        <v>N/A</v>
      </c>
      <c r="V470" s="3" t="str">
        <f t="shared" si="146"/>
        <v>N/A</v>
      </c>
      <c r="W470" s="3" t="str">
        <f t="shared" si="147"/>
        <v>N/A</v>
      </c>
      <c r="X470" s="3" t="str">
        <f t="shared" si="148"/>
        <v>N/A</v>
      </c>
      <c r="Y470" s="3" t="str">
        <f t="shared" si="149"/>
        <v>N/A</v>
      </c>
      <c r="Z470" s="3" t="str">
        <f t="shared" si="150"/>
        <v>N/A</v>
      </c>
      <c r="AA470" s="3" t="str">
        <f t="shared" si="151"/>
        <v>not eligible</v>
      </c>
    </row>
    <row r="471" spans="1:27" x14ac:dyDescent="0.35">
      <c r="A471" t="s">
        <v>180</v>
      </c>
      <c r="B471" t="s">
        <v>222</v>
      </c>
      <c r="C471" t="s">
        <v>223</v>
      </c>
      <c r="E471" s="1">
        <v>7174</v>
      </c>
      <c r="F471" s="2" t="s">
        <v>1627</v>
      </c>
      <c r="G471" s="2">
        <v>19.16</v>
      </c>
      <c r="H471" t="s">
        <v>1197</v>
      </c>
      <c r="I471" s="3">
        <f t="shared" si="133"/>
        <v>12554.5</v>
      </c>
      <c r="J471" t="str">
        <f t="shared" si="134"/>
        <v>N/A</v>
      </c>
      <c r="K471" s="3" t="str">
        <f t="shared" si="135"/>
        <v>N/A</v>
      </c>
      <c r="L471" s="3" t="str">
        <f t="shared" si="136"/>
        <v>N/A</v>
      </c>
      <c r="M471" s="3" t="str">
        <f t="shared" si="137"/>
        <v>N/A</v>
      </c>
      <c r="N471" s="3" t="str">
        <f t="shared" si="138"/>
        <v>N/A</v>
      </c>
      <c r="O471" s="3" t="str">
        <f t="shared" si="139"/>
        <v>N/A</v>
      </c>
      <c r="P471" s="3" t="str">
        <f t="shared" si="140"/>
        <v>N/A</v>
      </c>
      <c r="Q471" s="3" t="str">
        <f t="shared" si="141"/>
        <v>N/A</v>
      </c>
      <c r="R471" s="3" t="str">
        <f t="shared" si="142"/>
        <v>N/A</v>
      </c>
      <c r="S471" s="3" t="str">
        <f t="shared" si="143"/>
        <v>N/A</v>
      </c>
      <c r="T471" s="3" t="str">
        <f t="shared" si="144"/>
        <v>N/A</v>
      </c>
      <c r="U471" s="3" t="str">
        <f t="shared" si="145"/>
        <v>N/A</v>
      </c>
      <c r="V471" s="3" t="str">
        <f t="shared" si="146"/>
        <v>N/A</v>
      </c>
      <c r="W471" s="3" t="str">
        <f t="shared" si="147"/>
        <v>N/A</v>
      </c>
      <c r="X471" s="3" t="str">
        <f t="shared" si="148"/>
        <v>N/A</v>
      </c>
      <c r="Y471" s="3" t="str">
        <f t="shared" si="149"/>
        <v>N/A</v>
      </c>
      <c r="Z471" s="3" t="str">
        <f t="shared" si="150"/>
        <v>N/A</v>
      </c>
      <c r="AA471" s="3">
        <f t="shared" si="151"/>
        <v>12554.5</v>
      </c>
    </row>
    <row r="472" spans="1:27" x14ac:dyDescent="0.35">
      <c r="A472" t="s">
        <v>180</v>
      </c>
      <c r="B472" t="s">
        <v>261</v>
      </c>
      <c r="C472" t="s">
        <v>1090</v>
      </c>
      <c r="E472">
        <v>707</v>
      </c>
      <c r="F472" s="2" t="s">
        <v>1431</v>
      </c>
      <c r="G472" s="2">
        <v>1.68</v>
      </c>
      <c r="H472" t="s">
        <v>1197</v>
      </c>
      <c r="I472" s="3" t="str">
        <f t="shared" si="133"/>
        <v>not eligible</v>
      </c>
      <c r="J472" t="str">
        <f t="shared" si="134"/>
        <v>N/A</v>
      </c>
      <c r="K472" s="3" t="str">
        <f t="shared" si="135"/>
        <v>N/A</v>
      </c>
      <c r="L472" s="3" t="str">
        <f t="shared" si="136"/>
        <v>N/A</v>
      </c>
      <c r="M472" s="3" t="str">
        <f t="shared" si="137"/>
        <v>N/A</v>
      </c>
      <c r="N472" s="3" t="str">
        <f t="shared" si="138"/>
        <v>N/A</v>
      </c>
      <c r="O472" s="3" t="str">
        <f t="shared" si="139"/>
        <v>N/A</v>
      </c>
      <c r="P472" s="3" t="str">
        <f t="shared" si="140"/>
        <v>N/A</v>
      </c>
      <c r="Q472" s="3" t="str">
        <f t="shared" si="141"/>
        <v>N/A</v>
      </c>
      <c r="R472" s="3" t="str">
        <f t="shared" si="142"/>
        <v>N/A</v>
      </c>
      <c r="S472" s="3" t="str">
        <f t="shared" si="143"/>
        <v>N/A</v>
      </c>
      <c r="T472" s="3" t="str">
        <f t="shared" si="144"/>
        <v>N/A</v>
      </c>
      <c r="U472" s="3" t="str">
        <f t="shared" si="145"/>
        <v>N/A</v>
      </c>
      <c r="V472" s="3" t="str">
        <f t="shared" si="146"/>
        <v>N/A</v>
      </c>
      <c r="W472" s="3" t="str">
        <f t="shared" si="147"/>
        <v>N/A</v>
      </c>
      <c r="X472" s="3" t="str">
        <f t="shared" si="148"/>
        <v>N/A</v>
      </c>
      <c r="Y472" s="3" t="str">
        <f t="shared" si="149"/>
        <v>N/A</v>
      </c>
      <c r="Z472" s="3" t="str">
        <f t="shared" si="150"/>
        <v>N/A</v>
      </c>
      <c r="AA472" s="3" t="str">
        <f t="shared" si="151"/>
        <v>not eligible</v>
      </c>
    </row>
    <row r="473" spans="1:27" x14ac:dyDescent="0.35">
      <c r="A473" t="s">
        <v>180</v>
      </c>
      <c r="B473" t="s">
        <v>261</v>
      </c>
      <c r="C473" t="s">
        <v>1155</v>
      </c>
      <c r="E473" s="1">
        <v>9908</v>
      </c>
      <c r="F473" s="2" t="s">
        <v>1628</v>
      </c>
      <c r="G473" s="2">
        <v>23.51</v>
      </c>
      <c r="H473" t="s">
        <v>1197</v>
      </c>
      <c r="I473" s="3">
        <f t="shared" si="133"/>
        <v>17339</v>
      </c>
      <c r="J473" t="str">
        <f t="shared" si="134"/>
        <v>N/A</v>
      </c>
      <c r="K473" s="3" t="str">
        <f t="shared" si="135"/>
        <v>N/A</v>
      </c>
      <c r="L473" s="3" t="str">
        <f t="shared" si="136"/>
        <v>N/A</v>
      </c>
      <c r="M473" s="3" t="str">
        <f t="shared" si="137"/>
        <v>N/A</v>
      </c>
      <c r="N473" s="3" t="str">
        <f t="shared" si="138"/>
        <v>N/A</v>
      </c>
      <c r="O473" s="3" t="str">
        <f t="shared" si="139"/>
        <v>N/A</v>
      </c>
      <c r="P473" s="3" t="str">
        <f t="shared" si="140"/>
        <v>N/A</v>
      </c>
      <c r="Q473" s="3" t="str">
        <f t="shared" si="141"/>
        <v>N/A</v>
      </c>
      <c r="R473" s="3" t="str">
        <f t="shared" si="142"/>
        <v>N/A</v>
      </c>
      <c r="S473" s="3" t="str">
        <f t="shared" si="143"/>
        <v>N/A</v>
      </c>
      <c r="T473" s="3" t="str">
        <f t="shared" si="144"/>
        <v>N/A</v>
      </c>
      <c r="U473" s="3" t="str">
        <f t="shared" si="145"/>
        <v>N/A</v>
      </c>
      <c r="V473" s="3" t="str">
        <f t="shared" si="146"/>
        <v>N/A</v>
      </c>
      <c r="W473" s="3" t="str">
        <f t="shared" si="147"/>
        <v>N/A</v>
      </c>
      <c r="X473" s="3" t="str">
        <f t="shared" si="148"/>
        <v>N/A</v>
      </c>
      <c r="Y473" s="3" t="str">
        <f t="shared" si="149"/>
        <v>N/A</v>
      </c>
      <c r="Z473" s="3" t="str">
        <f t="shared" si="150"/>
        <v>N/A</v>
      </c>
      <c r="AA473" s="3">
        <f t="shared" si="151"/>
        <v>17339</v>
      </c>
    </row>
    <row r="474" spans="1:27" x14ac:dyDescent="0.35">
      <c r="A474" t="s">
        <v>180</v>
      </c>
      <c r="B474" t="s">
        <v>261</v>
      </c>
      <c r="C474" t="s">
        <v>665</v>
      </c>
      <c r="E474" s="1">
        <v>3242</v>
      </c>
      <c r="F474" s="2" t="s">
        <v>1629</v>
      </c>
      <c r="G474" s="2">
        <v>7.69</v>
      </c>
      <c r="H474" t="s">
        <v>1197</v>
      </c>
      <c r="I474" s="3">
        <f t="shared" si="133"/>
        <v>5673.5</v>
      </c>
      <c r="J474" t="str">
        <f t="shared" si="134"/>
        <v>N/A</v>
      </c>
      <c r="K474" s="3" t="str">
        <f t="shared" si="135"/>
        <v>N/A</v>
      </c>
      <c r="L474" s="3" t="str">
        <f t="shared" si="136"/>
        <v>N/A</v>
      </c>
      <c r="M474" s="3" t="str">
        <f t="shared" si="137"/>
        <v>N/A</v>
      </c>
      <c r="N474" s="3" t="str">
        <f t="shared" si="138"/>
        <v>N/A</v>
      </c>
      <c r="O474" s="3" t="str">
        <f t="shared" si="139"/>
        <v>N/A</v>
      </c>
      <c r="P474" s="3" t="str">
        <f t="shared" si="140"/>
        <v>N/A</v>
      </c>
      <c r="Q474" s="3" t="str">
        <f t="shared" si="141"/>
        <v>N/A</v>
      </c>
      <c r="R474" s="3" t="str">
        <f t="shared" si="142"/>
        <v>N/A</v>
      </c>
      <c r="S474" s="3" t="str">
        <f t="shared" si="143"/>
        <v>N/A</v>
      </c>
      <c r="T474" s="3" t="str">
        <f t="shared" si="144"/>
        <v>N/A</v>
      </c>
      <c r="U474" s="3" t="str">
        <f t="shared" si="145"/>
        <v>N/A</v>
      </c>
      <c r="V474" s="3" t="str">
        <f t="shared" si="146"/>
        <v>N/A</v>
      </c>
      <c r="W474" s="3" t="str">
        <f t="shared" si="147"/>
        <v>N/A</v>
      </c>
      <c r="X474" s="3" t="str">
        <f t="shared" si="148"/>
        <v>N/A</v>
      </c>
      <c r="Y474" s="3" t="str">
        <f t="shared" si="149"/>
        <v>N/A</v>
      </c>
      <c r="Z474" s="3" t="str">
        <f t="shared" si="150"/>
        <v>N/A</v>
      </c>
      <c r="AA474" s="3">
        <f t="shared" si="151"/>
        <v>5673.5</v>
      </c>
    </row>
    <row r="475" spans="1:27" x14ac:dyDescent="0.35">
      <c r="A475" t="s">
        <v>180</v>
      </c>
      <c r="B475" t="s">
        <v>198</v>
      </c>
      <c r="C475" t="s">
        <v>800</v>
      </c>
      <c r="E475">
        <v>130</v>
      </c>
      <c r="F475" s="2" t="s">
        <v>1595</v>
      </c>
      <c r="G475" s="2">
        <v>0.32</v>
      </c>
      <c r="H475" t="s">
        <v>1197</v>
      </c>
      <c r="I475" s="3" t="str">
        <f t="shared" si="133"/>
        <v>not eligible</v>
      </c>
      <c r="J475" t="str">
        <f t="shared" si="134"/>
        <v>N/A</v>
      </c>
      <c r="K475" s="3" t="str">
        <f t="shared" si="135"/>
        <v>N/A</v>
      </c>
      <c r="L475" s="3" t="str">
        <f t="shared" si="136"/>
        <v>N/A</v>
      </c>
      <c r="M475" s="3" t="str">
        <f t="shared" si="137"/>
        <v>N/A</v>
      </c>
      <c r="N475" s="3" t="str">
        <f t="shared" si="138"/>
        <v>N/A</v>
      </c>
      <c r="O475" s="3" t="str">
        <f t="shared" si="139"/>
        <v>N/A</v>
      </c>
      <c r="P475" s="3" t="str">
        <f t="shared" si="140"/>
        <v>N/A</v>
      </c>
      <c r="Q475" s="3" t="str">
        <f t="shared" si="141"/>
        <v>N/A</v>
      </c>
      <c r="R475" s="3" t="str">
        <f t="shared" si="142"/>
        <v>N/A</v>
      </c>
      <c r="S475" s="3" t="str">
        <f t="shared" si="143"/>
        <v>N/A</v>
      </c>
      <c r="T475" s="3" t="str">
        <f t="shared" si="144"/>
        <v>N/A</v>
      </c>
      <c r="U475" s="3" t="str">
        <f t="shared" si="145"/>
        <v>N/A</v>
      </c>
      <c r="V475" s="3" t="str">
        <f t="shared" si="146"/>
        <v>N/A</v>
      </c>
      <c r="W475" s="3" t="str">
        <f t="shared" si="147"/>
        <v>N/A</v>
      </c>
      <c r="X475" s="3" t="str">
        <f t="shared" si="148"/>
        <v>N/A</v>
      </c>
      <c r="Y475" s="3" t="str">
        <f t="shared" si="149"/>
        <v>N/A</v>
      </c>
      <c r="Z475" s="3" t="str">
        <f t="shared" si="150"/>
        <v>N/A</v>
      </c>
      <c r="AA475" s="3" t="str">
        <f t="shared" si="151"/>
        <v>not eligible</v>
      </c>
    </row>
    <row r="476" spans="1:27" x14ac:dyDescent="0.35">
      <c r="A476" t="s">
        <v>180</v>
      </c>
      <c r="B476" t="s">
        <v>543</v>
      </c>
      <c r="C476" t="s">
        <v>556</v>
      </c>
      <c r="E476" s="1">
        <v>2570</v>
      </c>
      <c r="F476" s="2" t="s">
        <v>1630</v>
      </c>
      <c r="G476" s="2">
        <v>6.88</v>
      </c>
      <c r="H476" t="s">
        <v>1197</v>
      </c>
      <c r="I476" s="3">
        <f t="shared" si="133"/>
        <v>4497.5</v>
      </c>
      <c r="J476" t="str">
        <f t="shared" si="134"/>
        <v>N/A</v>
      </c>
      <c r="K476" s="3" t="str">
        <f t="shared" si="135"/>
        <v>N/A</v>
      </c>
      <c r="L476" s="3" t="str">
        <f t="shared" si="136"/>
        <v>N/A</v>
      </c>
      <c r="M476" s="3" t="str">
        <f t="shared" si="137"/>
        <v>N/A</v>
      </c>
      <c r="N476" s="3" t="str">
        <f t="shared" si="138"/>
        <v>N/A</v>
      </c>
      <c r="O476" s="3" t="str">
        <f t="shared" si="139"/>
        <v>N/A</v>
      </c>
      <c r="P476" s="3" t="str">
        <f t="shared" si="140"/>
        <v>N/A</v>
      </c>
      <c r="Q476" s="3" t="str">
        <f t="shared" si="141"/>
        <v>N/A</v>
      </c>
      <c r="R476" s="3" t="str">
        <f t="shared" si="142"/>
        <v>N/A</v>
      </c>
      <c r="S476" s="3" t="str">
        <f t="shared" si="143"/>
        <v>N/A</v>
      </c>
      <c r="T476" s="3" t="str">
        <f t="shared" si="144"/>
        <v>N/A</v>
      </c>
      <c r="U476" s="3" t="str">
        <f t="shared" si="145"/>
        <v>N/A</v>
      </c>
      <c r="V476" s="3" t="str">
        <f t="shared" si="146"/>
        <v>N/A</v>
      </c>
      <c r="W476" s="3" t="str">
        <f t="shared" si="147"/>
        <v>N/A</v>
      </c>
      <c r="X476" s="3" t="str">
        <f t="shared" si="148"/>
        <v>N/A</v>
      </c>
      <c r="Y476" s="3" t="str">
        <f t="shared" si="149"/>
        <v>N/A</v>
      </c>
      <c r="Z476" s="3" t="str">
        <f t="shared" si="150"/>
        <v>N/A</v>
      </c>
      <c r="AA476" s="3">
        <f t="shared" si="151"/>
        <v>4497.5</v>
      </c>
    </row>
    <row r="477" spans="1:27" x14ac:dyDescent="0.35">
      <c r="A477" t="s">
        <v>180</v>
      </c>
      <c r="B477" t="s">
        <v>667</v>
      </c>
      <c r="C477" t="s">
        <v>698</v>
      </c>
      <c r="E477" s="1">
        <v>1340</v>
      </c>
      <c r="F477" s="2" t="s">
        <v>1207</v>
      </c>
      <c r="G477" s="2">
        <v>3.02</v>
      </c>
      <c r="H477" t="s">
        <v>1197</v>
      </c>
      <c r="I477" s="3" t="str">
        <f t="shared" si="133"/>
        <v>not eligible</v>
      </c>
      <c r="J477" t="str">
        <f t="shared" si="134"/>
        <v>N/A</v>
      </c>
      <c r="K477" s="3" t="str">
        <f t="shared" si="135"/>
        <v>N/A</v>
      </c>
      <c r="L477" s="3" t="str">
        <f t="shared" si="136"/>
        <v>N/A</v>
      </c>
      <c r="M477" s="3" t="str">
        <f t="shared" si="137"/>
        <v>N/A</v>
      </c>
      <c r="N477" s="3" t="str">
        <f t="shared" si="138"/>
        <v>N/A</v>
      </c>
      <c r="O477" s="3" t="str">
        <f t="shared" si="139"/>
        <v>N/A</v>
      </c>
      <c r="P477" s="3" t="str">
        <f t="shared" si="140"/>
        <v>N/A</v>
      </c>
      <c r="Q477" s="3" t="str">
        <f t="shared" si="141"/>
        <v>N/A</v>
      </c>
      <c r="R477" s="3" t="str">
        <f t="shared" si="142"/>
        <v>N/A</v>
      </c>
      <c r="S477" s="3" t="str">
        <f t="shared" si="143"/>
        <v>N/A</v>
      </c>
      <c r="T477" s="3" t="str">
        <f t="shared" si="144"/>
        <v>N/A</v>
      </c>
      <c r="U477" s="3" t="str">
        <f t="shared" si="145"/>
        <v>N/A</v>
      </c>
      <c r="V477" s="3" t="str">
        <f t="shared" si="146"/>
        <v>N/A</v>
      </c>
      <c r="W477" s="3" t="str">
        <f t="shared" si="147"/>
        <v>N/A</v>
      </c>
      <c r="X477" s="3" t="str">
        <f t="shared" si="148"/>
        <v>N/A</v>
      </c>
      <c r="Y477" s="3" t="str">
        <f t="shared" si="149"/>
        <v>N/A</v>
      </c>
      <c r="Z477" s="3" t="str">
        <f t="shared" si="150"/>
        <v>N/A</v>
      </c>
      <c r="AA477" s="3" t="str">
        <f t="shared" si="151"/>
        <v>not eligible</v>
      </c>
    </row>
    <row r="478" spans="1:27" x14ac:dyDescent="0.35">
      <c r="A478" t="s">
        <v>180</v>
      </c>
      <c r="B478" t="s">
        <v>667</v>
      </c>
      <c r="C478" t="s">
        <v>754</v>
      </c>
      <c r="E478">
        <v>811</v>
      </c>
      <c r="F478" s="2" t="s">
        <v>1631</v>
      </c>
      <c r="G478" s="2">
        <v>1.83</v>
      </c>
      <c r="H478" t="s">
        <v>1197</v>
      </c>
      <c r="I478" s="3" t="str">
        <f t="shared" si="133"/>
        <v>not eligible</v>
      </c>
      <c r="J478" t="str">
        <f t="shared" si="134"/>
        <v>N/A</v>
      </c>
      <c r="K478" s="3" t="str">
        <f t="shared" si="135"/>
        <v>N/A</v>
      </c>
      <c r="L478" s="3" t="str">
        <f t="shared" si="136"/>
        <v>N/A</v>
      </c>
      <c r="M478" s="3" t="str">
        <f t="shared" si="137"/>
        <v>N/A</v>
      </c>
      <c r="N478" s="3" t="str">
        <f t="shared" si="138"/>
        <v>N/A</v>
      </c>
      <c r="O478" s="3" t="str">
        <f t="shared" si="139"/>
        <v>N/A</v>
      </c>
      <c r="P478" s="3" t="str">
        <f t="shared" si="140"/>
        <v>N/A</v>
      </c>
      <c r="Q478" s="3" t="str">
        <f t="shared" si="141"/>
        <v>N/A</v>
      </c>
      <c r="R478" s="3" t="str">
        <f t="shared" si="142"/>
        <v>N/A</v>
      </c>
      <c r="S478" s="3" t="str">
        <f t="shared" si="143"/>
        <v>N/A</v>
      </c>
      <c r="T478" s="3" t="str">
        <f t="shared" si="144"/>
        <v>N/A</v>
      </c>
      <c r="U478" s="3" t="str">
        <f t="shared" si="145"/>
        <v>N/A</v>
      </c>
      <c r="V478" s="3" t="str">
        <f t="shared" si="146"/>
        <v>N/A</v>
      </c>
      <c r="W478" s="3" t="str">
        <f t="shared" si="147"/>
        <v>N/A</v>
      </c>
      <c r="X478" s="3" t="str">
        <f t="shared" si="148"/>
        <v>N/A</v>
      </c>
      <c r="Y478" s="3" t="str">
        <f t="shared" si="149"/>
        <v>N/A</v>
      </c>
      <c r="Z478" s="3" t="str">
        <f t="shared" si="150"/>
        <v>N/A</v>
      </c>
      <c r="AA478" s="3" t="str">
        <f t="shared" si="151"/>
        <v>not eligible</v>
      </c>
    </row>
    <row r="479" spans="1:27" x14ac:dyDescent="0.35">
      <c r="A479" t="s">
        <v>180</v>
      </c>
      <c r="B479" t="s">
        <v>667</v>
      </c>
      <c r="C479" t="s">
        <v>1129</v>
      </c>
      <c r="E479">
        <v>459</v>
      </c>
      <c r="F479" s="2" t="s">
        <v>1565</v>
      </c>
      <c r="G479" s="2">
        <v>1.03</v>
      </c>
      <c r="H479" t="s">
        <v>1197</v>
      </c>
      <c r="I479" s="3" t="str">
        <f t="shared" si="133"/>
        <v>not eligible</v>
      </c>
      <c r="J479" t="str">
        <f t="shared" si="134"/>
        <v>N/A</v>
      </c>
      <c r="K479" s="3" t="str">
        <f t="shared" si="135"/>
        <v>N/A</v>
      </c>
      <c r="L479" s="3" t="str">
        <f t="shared" si="136"/>
        <v>N/A</v>
      </c>
      <c r="M479" s="3" t="str">
        <f t="shared" si="137"/>
        <v>N/A</v>
      </c>
      <c r="N479" s="3" t="str">
        <f t="shared" si="138"/>
        <v>N/A</v>
      </c>
      <c r="O479" s="3" t="str">
        <f t="shared" si="139"/>
        <v>N/A</v>
      </c>
      <c r="P479" s="3" t="str">
        <f t="shared" si="140"/>
        <v>N/A</v>
      </c>
      <c r="Q479" s="3" t="str">
        <f t="shared" si="141"/>
        <v>N/A</v>
      </c>
      <c r="R479" s="3" t="str">
        <f t="shared" si="142"/>
        <v>N/A</v>
      </c>
      <c r="S479" s="3" t="str">
        <f t="shared" si="143"/>
        <v>N/A</v>
      </c>
      <c r="T479" s="3" t="str">
        <f t="shared" si="144"/>
        <v>N/A</v>
      </c>
      <c r="U479" s="3" t="str">
        <f t="shared" si="145"/>
        <v>N/A</v>
      </c>
      <c r="V479" s="3" t="str">
        <f t="shared" si="146"/>
        <v>N/A</v>
      </c>
      <c r="W479" s="3" t="str">
        <f t="shared" si="147"/>
        <v>N/A</v>
      </c>
      <c r="X479" s="3" t="str">
        <f t="shared" si="148"/>
        <v>N/A</v>
      </c>
      <c r="Y479" s="3" t="str">
        <f t="shared" si="149"/>
        <v>N/A</v>
      </c>
      <c r="Z479" s="3" t="str">
        <f t="shared" si="150"/>
        <v>N/A</v>
      </c>
      <c r="AA479" s="3" t="str">
        <f t="shared" si="151"/>
        <v>not eligible</v>
      </c>
    </row>
    <row r="480" spans="1:27" x14ac:dyDescent="0.35">
      <c r="A480" t="s">
        <v>180</v>
      </c>
      <c r="B480" t="s">
        <v>667</v>
      </c>
      <c r="C480" t="s">
        <v>1093</v>
      </c>
      <c r="E480" s="1">
        <v>2698</v>
      </c>
      <c r="F480" s="2" t="s">
        <v>1632</v>
      </c>
      <c r="G480" s="2">
        <v>6.08</v>
      </c>
      <c r="H480" t="s">
        <v>1197</v>
      </c>
      <c r="I480" s="3">
        <f t="shared" si="133"/>
        <v>4721.5</v>
      </c>
      <c r="J480" t="str">
        <f t="shared" si="134"/>
        <v>N/A</v>
      </c>
      <c r="K480" s="3" t="str">
        <f t="shared" si="135"/>
        <v>N/A</v>
      </c>
      <c r="L480" s="3" t="str">
        <f t="shared" si="136"/>
        <v>N/A</v>
      </c>
      <c r="M480" s="3" t="str">
        <f t="shared" si="137"/>
        <v>N/A</v>
      </c>
      <c r="N480" s="3" t="str">
        <f t="shared" si="138"/>
        <v>N/A</v>
      </c>
      <c r="O480" s="3" t="str">
        <f t="shared" si="139"/>
        <v>N/A</v>
      </c>
      <c r="P480" s="3" t="str">
        <f t="shared" si="140"/>
        <v>N/A</v>
      </c>
      <c r="Q480" s="3" t="str">
        <f t="shared" si="141"/>
        <v>N/A</v>
      </c>
      <c r="R480" s="3" t="str">
        <f t="shared" si="142"/>
        <v>N/A</v>
      </c>
      <c r="S480" s="3" t="str">
        <f t="shared" si="143"/>
        <v>N/A</v>
      </c>
      <c r="T480" s="3" t="str">
        <f t="shared" si="144"/>
        <v>N/A</v>
      </c>
      <c r="U480" s="3" t="str">
        <f t="shared" si="145"/>
        <v>N/A</v>
      </c>
      <c r="V480" s="3" t="str">
        <f t="shared" si="146"/>
        <v>N/A</v>
      </c>
      <c r="W480" s="3" t="str">
        <f t="shared" si="147"/>
        <v>N/A</v>
      </c>
      <c r="X480" s="3" t="str">
        <f t="shared" si="148"/>
        <v>N/A</v>
      </c>
      <c r="Y480" s="3" t="str">
        <f t="shared" si="149"/>
        <v>N/A</v>
      </c>
      <c r="Z480" s="3" t="str">
        <f t="shared" si="150"/>
        <v>N/A</v>
      </c>
      <c r="AA480" s="3">
        <f t="shared" si="151"/>
        <v>4721.5</v>
      </c>
    </row>
    <row r="481" spans="1:27" x14ac:dyDescent="0.35">
      <c r="A481" t="s">
        <v>180</v>
      </c>
      <c r="B481" t="s">
        <v>432</v>
      </c>
      <c r="C481" t="s">
        <v>1095</v>
      </c>
      <c r="E481">
        <v>377</v>
      </c>
      <c r="F481" s="2" t="s">
        <v>1633</v>
      </c>
      <c r="G481" s="2">
        <v>0.94</v>
      </c>
      <c r="H481" t="s">
        <v>1197</v>
      </c>
      <c r="I481" s="3" t="str">
        <f t="shared" si="133"/>
        <v>not eligible</v>
      </c>
      <c r="J481" t="str">
        <f t="shared" si="134"/>
        <v>N/A</v>
      </c>
      <c r="K481" s="3" t="str">
        <f t="shared" si="135"/>
        <v>N/A</v>
      </c>
      <c r="L481" s="3" t="str">
        <f t="shared" si="136"/>
        <v>N/A</v>
      </c>
      <c r="M481" s="3" t="str">
        <f t="shared" si="137"/>
        <v>N/A</v>
      </c>
      <c r="N481" s="3" t="str">
        <f t="shared" si="138"/>
        <v>N/A</v>
      </c>
      <c r="O481" s="3" t="str">
        <f t="shared" si="139"/>
        <v>N/A</v>
      </c>
      <c r="P481" s="3" t="str">
        <f t="shared" si="140"/>
        <v>N/A</v>
      </c>
      <c r="Q481" s="3" t="str">
        <f t="shared" si="141"/>
        <v>N/A</v>
      </c>
      <c r="R481" s="3" t="str">
        <f t="shared" si="142"/>
        <v>N/A</v>
      </c>
      <c r="S481" s="3" t="str">
        <f t="shared" si="143"/>
        <v>N/A</v>
      </c>
      <c r="T481" s="3" t="str">
        <f t="shared" si="144"/>
        <v>N/A</v>
      </c>
      <c r="U481" s="3" t="str">
        <f t="shared" si="145"/>
        <v>N/A</v>
      </c>
      <c r="V481" s="3" t="str">
        <f t="shared" si="146"/>
        <v>N/A</v>
      </c>
      <c r="W481" s="3" t="str">
        <f t="shared" si="147"/>
        <v>N/A</v>
      </c>
      <c r="X481" s="3" t="str">
        <f t="shared" si="148"/>
        <v>N/A</v>
      </c>
      <c r="Y481" s="3" t="str">
        <f t="shared" si="149"/>
        <v>N/A</v>
      </c>
      <c r="Z481" s="3" t="str">
        <f t="shared" si="150"/>
        <v>N/A</v>
      </c>
      <c r="AA481" s="3" t="str">
        <f t="shared" si="151"/>
        <v>not eligible</v>
      </c>
    </row>
    <row r="482" spans="1:27" x14ac:dyDescent="0.35">
      <c r="A482" t="s">
        <v>180</v>
      </c>
      <c r="B482" t="s">
        <v>432</v>
      </c>
      <c r="C482" t="s">
        <v>768</v>
      </c>
      <c r="E482">
        <v>217</v>
      </c>
      <c r="F482" s="2" t="s">
        <v>1634</v>
      </c>
      <c r="G482" s="2">
        <v>0.54</v>
      </c>
      <c r="H482" t="s">
        <v>1197</v>
      </c>
      <c r="I482" s="3" t="str">
        <f t="shared" si="133"/>
        <v>not eligible</v>
      </c>
      <c r="J482" t="str">
        <f t="shared" si="134"/>
        <v>N/A</v>
      </c>
      <c r="K482" s="3" t="str">
        <f t="shared" si="135"/>
        <v>N/A</v>
      </c>
      <c r="L482" s="3" t="str">
        <f t="shared" si="136"/>
        <v>N/A</v>
      </c>
      <c r="M482" s="3" t="str">
        <f t="shared" si="137"/>
        <v>N/A</v>
      </c>
      <c r="N482" s="3" t="str">
        <f t="shared" si="138"/>
        <v>N/A</v>
      </c>
      <c r="O482" s="3" t="str">
        <f t="shared" si="139"/>
        <v>N/A</v>
      </c>
      <c r="P482" s="3" t="str">
        <f t="shared" si="140"/>
        <v>N/A</v>
      </c>
      <c r="Q482" s="3" t="str">
        <f t="shared" si="141"/>
        <v>N/A</v>
      </c>
      <c r="R482" s="3" t="str">
        <f t="shared" si="142"/>
        <v>N/A</v>
      </c>
      <c r="S482" s="3" t="str">
        <f t="shared" si="143"/>
        <v>N/A</v>
      </c>
      <c r="T482" s="3" t="str">
        <f t="shared" si="144"/>
        <v>N/A</v>
      </c>
      <c r="U482" s="3" t="str">
        <f t="shared" si="145"/>
        <v>N/A</v>
      </c>
      <c r="V482" s="3" t="str">
        <f t="shared" si="146"/>
        <v>N/A</v>
      </c>
      <c r="W482" s="3" t="str">
        <f t="shared" si="147"/>
        <v>N/A</v>
      </c>
      <c r="X482" s="3" t="str">
        <f t="shared" si="148"/>
        <v>N/A</v>
      </c>
      <c r="Y482" s="3" t="str">
        <f t="shared" si="149"/>
        <v>N/A</v>
      </c>
      <c r="Z482" s="3" t="str">
        <f t="shared" si="150"/>
        <v>N/A</v>
      </c>
      <c r="AA482" s="3" t="str">
        <f t="shared" si="151"/>
        <v>not eligible</v>
      </c>
    </row>
    <row r="483" spans="1:27" x14ac:dyDescent="0.35">
      <c r="A483" t="s">
        <v>180</v>
      </c>
      <c r="B483" t="s">
        <v>392</v>
      </c>
      <c r="C483" t="s">
        <v>393</v>
      </c>
      <c r="E483" s="1">
        <v>1858</v>
      </c>
      <c r="F483" s="2" t="s">
        <v>1224</v>
      </c>
      <c r="G483" s="2">
        <v>5.33</v>
      </c>
      <c r="H483" t="s">
        <v>1197</v>
      </c>
      <c r="I483" s="3">
        <f t="shared" si="133"/>
        <v>3251.5</v>
      </c>
      <c r="J483" t="str">
        <f t="shared" si="134"/>
        <v>N/A</v>
      </c>
      <c r="K483" s="3" t="str">
        <f t="shared" si="135"/>
        <v>N/A</v>
      </c>
      <c r="L483" s="3" t="str">
        <f t="shared" si="136"/>
        <v>N/A</v>
      </c>
      <c r="M483" s="3" t="str">
        <f t="shared" si="137"/>
        <v>N/A</v>
      </c>
      <c r="N483" s="3" t="str">
        <f t="shared" si="138"/>
        <v>N/A</v>
      </c>
      <c r="O483" s="3" t="str">
        <f t="shared" si="139"/>
        <v>N/A</v>
      </c>
      <c r="P483" s="3" t="str">
        <f t="shared" si="140"/>
        <v>N/A</v>
      </c>
      <c r="Q483" s="3" t="str">
        <f t="shared" si="141"/>
        <v>N/A</v>
      </c>
      <c r="R483" s="3" t="str">
        <f t="shared" si="142"/>
        <v>N/A</v>
      </c>
      <c r="S483" s="3" t="str">
        <f t="shared" si="143"/>
        <v>N/A</v>
      </c>
      <c r="T483" s="3" t="str">
        <f t="shared" si="144"/>
        <v>N/A</v>
      </c>
      <c r="U483" s="3" t="str">
        <f t="shared" si="145"/>
        <v>N/A</v>
      </c>
      <c r="V483" s="3" t="str">
        <f t="shared" si="146"/>
        <v>N/A</v>
      </c>
      <c r="W483" s="3" t="str">
        <f t="shared" si="147"/>
        <v>N/A</v>
      </c>
      <c r="X483" s="3" t="str">
        <f t="shared" si="148"/>
        <v>N/A</v>
      </c>
      <c r="Y483" s="3" t="str">
        <f t="shared" si="149"/>
        <v>N/A</v>
      </c>
      <c r="Z483" s="3" t="str">
        <f t="shared" si="150"/>
        <v>N/A</v>
      </c>
      <c r="AA483" s="3">
        <f t="shared" si="151"/>
        <v>3251.5</v>
      </c>
    </row>
    <row r="484" spans="1:27" x14ac:dyDescent="0.35">
      <c r="A484" t="s">
        <v>180</v>
      </c>
      <c r="B484" t="s">
        <v>515</v>
      </c>
      <c r="C484" t="s">
        <v>757</v>
      </c>
      <c r="E484" s="1">
        <v>3317</v>
      </c>
      <c r="F484" s="2" t="s">
        <v>1635</v>
      </c>
      <c r="G484" s="2">
        <v>8.4499999999999993</v>
      </c>
      <c r="H484" t="s">
        <v>1197</v>
      </c>
      <c r="I484" s="3">
        <f t="shared" si="133"/>
        <v>5804.75</v>
      </c>
      <c r="J484" t="str">
        <f t="shared" si="134"/>
        <v>N/A</v>
      </c>
      <c r="K484" s="3" t="str">
        <f t="shared" si="135"/>
        <v>N/A</v>
      </c>
      <c r="L484" s="3" t="str">
        <f t="shared" si="136"/>
        <v>N/A</v>
      </c>
      <c r="M484" s="3" t="str">
        <f t="shared" si="137"/>
        <v>N/A</v>
      </c>
      <c r="N484" s="3" t="str">
        <f t="shared" si="138"/>
        <v>N/A</v>
      </c>
      <c r="O484" s="3" t="str">
        <f t="shared" si="139"/>
        <v>N/A</v>
      </c>
      <c r="P484" s="3" t="str">
        <f t="shared" si="140"/>
        <v>N/A</v>
      </c>
      <c r="Q484" s="3" t="str">
        <f t="shared" si="141"/>
        <v>N/A</v>
      </c>
      <c r="R484" s="3" t="str">
        <f t="shared" si="142"/>
        <v>N/A</v>
      </c>
      <c r="S484" s="3" t="str">
        <f t="shared" si="143"/>
        <v>N/A</v>
      </c>
      <c r="T484" s="3" t="str">
        <f t="shared" si="144"/>
        <v>N/A</v>
      </c>
      <c r="U484" s="3" t="str">
        <f t="shared" si="145"/>
        <v>N/A</v>
      </c>
      <c r="V484" s="3" t="str">
        <f t="shared" si="146"/>
        <v>N/A</v>
      </c>
      <c r="W484" s="3" t="str">
        <f t="shared" si="147"/>
        <v>N/A</v>
      </c>
      <c r="X484" s="3" t="str">
        <f t="shared" si="148"/>
        <v>N/A</v>
      </c>
      <c r="Y484" s="3" t="str">
        <f t="shared" si="149"/>
        <v>N/A</v>
      </c>
      <c r="Z484" s="3" t="str">
        <f t="shared" si="150"/>
        <v>N/A</v>
      </c>
      <c r="AA484" s="3">
        <f t="shared" si="151"/>
        <v>5804.75</v>
      </c>
    </row>
    <row r="485" spans="1:27" x14ac:dyDescent="0.35">
      <c r="A485" t="s">
        <v>180</v>
      </c>
      <c r="B485" t="s">
        <v>517</v>
      </c>
      <c r="C485" t="s">
        <v>1001</v>
      </c>
      <c r="E485" s="1">
        <v>15856</v>
      </c>
      <c r="F485" s="2" t="s">
        <v>1636</v>
      </c>
      <c r="G485" s="2">
        <v>38.4</v>
      </c>
      <c r="H485" t="s">
        <v>187</v>
      </c>
      <c r="I485" s="3">
        <f t="shared" si="133"/>
        <v>27748</v>
      </c>
      <c r="J485" t="str">
        <f t="shared" si="134"/>
        <v>N/A</v>
      </c>
      <c r="K485" s="3" t="str">
        <f t="shared" si="135"/>
        <v>N/A</v>
      </c>
      <c r="L485" s="3" t="str">
        <f t="shared" si="136"/>
        <v>N/A</v>
      </c>
      <c r="M485" s="3" t="str">
        <f t="shared" si="137"/>
        <v>N/A</v>
      </c>
      <c r="N485" s="3" t="str">
        <f t="shared" si="138"/>
        <v>N/A</v>
      </c>
      <c r="O485" s="3" t="str">
        <f t="shared" si="139"/>
        <v>N/A</v>
      </c>
      <c r="P485" s="3" t="str">
        <f t="shared" si="140"/>
        <v>N/A</v>
      </c>
      <c r="Q485" s="3" t="str">
        <f t="shared" si="141"/>
        <v>N/A</v>
      </c>
      <c r="R485" s="3" t="str">
        <f t="shared" si="142"/>
        <v>N/A</v>
      </c>
      <c r="S485" s="3" t="str">
        <f t="shared" si="143"/>
        <v>N/A</v>
      </c>
      <c r="T485" s="3" t="str">
        <f t="shared" si="144"/>
        <v>N/A</v>
      </c>
      <c r="U485" s="3" t="str">
        <f t="shared" si="145"/>
        <v>N/A</v>
      </c>
      <c r="V485" s="3" t="str">
        <f t="shared" si="146"/>
        <v>N/A</v>
      </c>
      <c r="W485" s="3" t="str">
        <f t="shared" si="147"/>
        <v>N/A</v>
      </c>
      <c r="X485" s="3" t="str">
        <f t="shared" si="148"/>
        <v>N/A</v>
      </c>
      <c r="Y485" s="3" t="str">
        <f t="shared" si="149"/>
        <v>N/A</v>
      </c>
      <c r="Z485" s="3" t="str">
        <f t="shared" si="150"/>
        <v>N/A</v>
      </c>
      <c r="AA485" s="3">
        <f t="shared" si="151"/>
        <v>27748</v>
      </c>
    </row>
    <row r="486" spans="1:27" x14ac:dyDescent="0.35">
      <c r="A486" t="s">
        <v>180</v>
      </c>
      <c r="B486" t="s">
        <v>240</v>
      </c>
      <c r="C486" t="s">
        <v>382</v>
      </c>
      <c r="E486" s="1">
        <v>3699</v>
      </c>
      <c r="F486" s="2" t="s">
        <v>1637</v>
      </c>
      <c r="G486" s="2">
        <v>7.65</v>
      </c>
      <c r="H486" t="s">
        <v>1197</v>
      </c>
      <c r="I486" s="3">
        <f t="shared" si="133"/>
        <v>6473.25</v>
      </c>
      <c r="J486" t="str">
        <f t="shared" si="134"/>
        <v>N/A</v>
      </c>
      <c r="K486" s="3" t="str">
        <f t="shared" si="135"/>
        <v>N/A</v>
      </c>
      <c r="L486" s="3" t="str">
        <f t="shared" si="136"/>
        <v>N/A</v>
      </c>
      <c r="M486" s="3" t="str">
        <f t="shared" si="137"/>
        <v>N/A</v>
      </c>
      <c r="N486" s="3" t="str">
        <f t="shared" si="138"/>
        <v>N/A</v>
      </c>
      <c r="O486" s="3" t="str">
        <f t="shared" si="139"/>
        <v>N/A</v>
      </c>
      <c r="P486" s="3" t="str">
        <f t="shared" si="140"/>
        <v>N/A</v>
      </c>
      <c r="Q486" s="3" t="str">
        <f t="shared" si="141"/>
        <v>N/A</v>
      </c>
      <c r="R486" s="3" t="str">
        <f t="shared" si="142"/>
        <v>N/A</v>
      </c>
      <c r="S486" s="3" t="str">
        <f t="shared" si="143"/>
        <v>N/A</v>
      </c>
      <c r="T486" s="3" t="str">
        <f t="shared" si="144"/>
        <v>N/A</v>
      </c>
      <c r="U486" s="3" t="str">
        <f t="shared" si="145"/>
        <v>N/A</v>
      </c>
      <c r="V486" s="3" t="str">
        <f t="shared" si="146"/>
        <v>N/A</v>
      </c>
      <c r="W486" s="3" t="str">
        <f t="shared" si="147"/>
        <v>N/A</v>
      </c>
      <c r="X486" s="3" t="str">
        <f t="shared" si="148"/>
        <v>N/A</v>
      </c>
      <c r="Y486" s="3" t="str">
        <f t="shared" si="149"/>
        <v>N/A</v>
      </c>
      <c r="Z486" s="3" t="str">
        <f t="shared" si="150"/>
        <v>N/A</v>
      </c>
      <c r="AA486" s="3">
        <f t="shared" si="151"/>
        <v>6473.25</v>
      </c>
    </row>
    <row r="487" spans="1:27" x14ac:dyDescent="0.35">
      <c r="A487" t="s">
        <v>180</v>
      </c>
      <c r="B487" t="s">
        <v>313</v>
      </c>
      <c r="C487" t="s">
        <v>839</v>
      </c>
      <c r="E487" s="1">
        <v>3735</v>
      </c>
      <c r="F487" s="2" t="s">
        <v>1638</v>
      </c>
      <c r="G487" s="2">
        <v>9.1</v>
      </c>
      <c r="H487" t="s">
        <v>1197</v>
      </c>
      <c r="I487" s="3">
        <f t="shared" si="133"/>
        <v>6536.25</v>
      </c>
      <c r="J487" t="str">
        <f t="shared" si="134"/>
        <v>N/A</v>
      </c>
      <c r="K487" s="3" t="str">
        <f t="shared" si="135"/>
        <v>N/A</v>
      </c>
      <c r="L487" s="3" t="str">
        <f t="shared" si="136"/>
        <v>N/A</v>
      </c>
      <c r="M487" s="3" t="str">
        <f t="shared" si="137"/>
        <v>N/A</v>
      </c>
      <c r="N487" s="3" t="str">
        <f t="shared" si="138"/>
        <v>N/A</v>
      </c>
      <c r="O487" s="3" t="str">
        <f t="shared" si="139"/>
        <v>N/A</v>
      </c>
      <c r="P487" s="3" t="str">
        <f t="shared" si="140"/>
        <v>N/A</v>
      </c>
      <c r="Q487" s="3" t="str">
        <f t="shared" si="141"/>
        <v>N/A</v>
      </c>
      <c r="R487" s="3" t="str">
        <f t="shared" si="142"/>
        <v>N/A</v>
      </c>
      <c r="S487" s="3" t="str">
        <f t="shared" si="143"/>
        <v>N/A</v>
      </c>
      <c r="T487" s="3" t="str">
        <f t="shared" si="144"/>
        <v>N/A</v>
      </c>
      <c r="U487" s="3" t="str">
        <f t="shared" si="145"/>
        <v>N/A</v>
      </c>
      <c r="V487" s="3" t="str">
        <f t="shared" si="146"/>
        <v>N/A</v>
      </c>
      <c r="W487" s="3" t="str">
        <f t="shared" si="147"/>
        <v>N/A</v>
      </c>
      <c r="X487" s="3" t="str">
        <f t="shared" si="148"/>
        <v>N/A</v>
      </c>
      <c r="Y487" s="3" t="str">
        <f t="shared" si="149"/>
        <v>N/A</v>
      </c>
      <c r="Z487" s="3" t="str">
        <f t="shared" si="150"/>
        <v>N/A</v>
      </c>
      <c r="AA487" s="3">
        <f t="shared" si="151"/>
        <v>6536.25</v>
      </c>
    </row>
    <row r="488" spans="1:27" x14ac:dyDescent="0.35">
      <c r="A488" t="s">
        <v>180</v>
      </c>
      <c r="B488" t="s">
        <v>313</v>
      </c>
      <c r="C488" t="s">
        <v>777</v>
      </c>
      <c r="E488">
        <v>384</v>
      </c>
      <c r="F488" s="2" t="s">
        <v>1633</v>
      </c>
      <c r="G488" s="2">
        <v>0.94</v>
      </c>
      <c r="H488" t="s">
        <v>1197</v>
      </c>
      <c r="I488" s="3" t="str">
        <f t="shared" si="133"/>
        <v>not eligible</v>
      </c>
      <c r="J488" t="str">
        <f t="shared" si="134"/>
        <v>N/A</v>
      </c>
      <c r="K488" s="3" t="str">
        <f t="shared" si="135"/>
        <v>N/A</v>
      </c>
      <c r="L488" s="3" t="str">
        <f t="shared" si="136"/>
        <v>N/A</v>
      </c>
      <c r="M488" s="3" t="str">
        <f t="shared" si="137"/>
        <v>N/A</v>
      </c>
      <c r="N488" s="3" t="str">
        <f t="shared" si="138"/>
        <v>N/A</v>
      </c>
      <c r="O488" s="3" t="str">
        <f t="shared" si="139"/>
        <v>N/A</v>
      </c>
      <c r="P488" s="3" t="str">
        <f t="shared" si="140"/>
        <v>N/A</v>
      </c>
      <c r="Q488" s="3" t="str">
        <f t="shared" si="141"/>
        <v>N/A</v>
      </c>
      <c r="R488" s="3" t="str">
        <f t="shared" si="142"/>
        <v>N/A</v>
      </c>
      <c r="S488" s="3" t="str">
        <f t="shared" si="143"/>
        <v>N/A</v>
      </c>
      <c r="T488" s="3" t="str">
        <f t="shared" si="144"/>
        <v>N/A</v>
      </c>
      <c r="U488" s="3" t="str">
        <f t="shared" si="145"/>
        <v>N/A</v>
      </c>
      <c r="V488" s="3" t="str">
        <f t="shared" si="146"/>
        <v>N/A</v>
      </c>
      <c r="W488" s="3" t="str">
        <f t="shared" si="147"/>
        <v>N/A</v>
      </c>
      <c r="X488" s="3" t="str">
        <f t="shared" si="148"/>
        <v>N/A</v>
      </c>
      <c r="Y488" s="3" t="str">
        <f t="shared" si="149"/>
        <v>N/A</v>
      </c>
      <c r="Z488" s="3" t="str">
        <f t="shared" si="150"/>
        <v>N/A</v>
      </c>
      <c r="AA488" s="3" t="str">
        <f t="shared" si="151"/>
        <v>not eligible</v>
      </c>
    </row>
    <row r="489" spans="1:27" x14ac:dyDescent="0.35">
      <c r="A489" t="s">
        <v>180</v>
      </c>
      <c r="B489" t="s">
        <v>313</v>
      </c>
      <c r="C489" t="s">
        <v>920</v>
      </c>
      <c r="E489" s="1">
        <v>6763</v>
      </c>
      <c r="F489" s="2" t="s">
        <v>1639</v>
      </c>
      <c r="G489" s="2">
        <v>16.47</v>
      </c>
      <c r="H489" t="s">
        <v>1197</v>
      </c>
      <c r="I489" s="3">
        <f t="shared" si="133"/>
        <v>11835.25</v>
      </c>
      <c r="J489" t="str">
        <f t="shared" si="134"/>
        <v>N/A</v>
      </c>
      <c r="K489" s="3" t="str">
        <f t="shared" si="135"/>
        <v>N/A</v>
      </c>
      <c r="L489" s="3" t="str">
        <f t="shared" si="136"/>
        <v>N/A</v>
      </c>
      <c r="M489" s="3" t="str">
        <f t="shared" si="137"/>
        <v>N/A</v>
      </c>
      <c r="N489" s="3" t="str">
        <f t="shared" si="138"/>
        <v>N/A</v>
      </c>
      <c r="O489" s="3" t="str">
        <f t="shared" si="139"/>
        <v>N/A</v>
      </c>
      <c r="P489" s="3" t="str">
        <f t="shared" si="140"/>
        <v>N/A</v>
      </c>
      <c r="Q489" s="3" t="str">
        <f t="shared" si="141"/>
        <v>N/A</v>
      </c>
      <c r="R489" s="3" t="str">
        <f t="shared" si="142"/>
        <v>N/A</v>
      </c>
      <c r="S489" s="3" t="str">
        <f t="shared" si="143"/>
        <v>N/A</v>
      </c>
      <c r="T489" s="3" t="str">
        <f t="shared" si="144"/>
        <v>N/A</v>
      </c>
      <c r="U489" s="3" t="str">
        <f t="shared" si="145"/>
        <v>N/A</v>
      </c>
      <c r="V489" s="3" t="str">
        <f t="shared" si="146"/>
        <v>N/A</v>
      </c>
      <c r="W489" s="3" t="str">
        <f t="shared" si="147"/>
        <v>N/A</v>
      </c>
      <c r="X489" s="3" t="str">
        <f t="shared" si="148"/>
        <v>N/A</v>
      </c>
      <c r="Y489" s="3" t="str">
        <f t="shared" si="149"/>
        <v>N/A</v>
      </c>
      <c r="Z489" s="3" t="str">
        <f t="shared" si="150"/>
        <v>N/A</v>
      </c>
      <c r="AA489" s="3">
        <f t="shared" si="151"/>
        <v>11835.25</v>
      </c>
    </row>
    <row r="490" spans="1:27" x14ac:dyDescent="0.35">
      <c r="A490" t="s">
        <v>180</v>
      </c>
      <c r="B490" t="s">
        <v>629</v>
      </c>
      <c r="C490" t="s">
        <v>630</v>
      </c>
      <c r="E490" s="1">
        <v>1393</v>
      </c>
      <c r="F490" s="2" t="s">
        <v>1435</v>
      </c>
      <c r="G490" s="2">
        <v>3.72</v>
      </c>
      <c r="H490" t="s">
        <v>1197</v>
      </c>
      <c r="I490" s="3" t="str">
        <f t="shared" si="133"/>
        <v>not eligible</v>
      </c>
      <c r="J490" t="str">
        <f t="shared" si="134"/>
        <v>N/A</v>
      </c>
      <c r="K490" s="3" t="str">
        <f t="shared" si="135"/>
        <v>N/A</v>
      </c>
      <c r="L490" s="3" t="str">
        <f t="shared" si="136"/>
        <v>N/A</v>
      </c>
      <c r="M490" s="3" t="str">
        <f t="shared" si="137"/>
        <v>N/A</v>
      </c>
      <c r="N490" s="3" t="str">
        <f t="shared" si="138"/>
        <v>N/A</v>
      </c>
      <c r="O490" s="3" t="str">
        <f t="shared" si="139"/>
        <v>N/A</v>
      </c>
      <c r="P490" s="3" t="str">
        <f t="shared" si="140"/>
        <v>N/A</v>
      </c>
      <c r="Q490" s="3" t="str">
        <f t="shared" si="141"/>
        <v>N/A</v>
      </c>
      <c r="R490" s="3" t="str">
        <f t="shared" si="142"/>
        <v>N/A</v>
      </c>
      <c r="S490" s="3" t="str">
        <f t="shared" si="143"/>
        <v>N/A</v>
      </c>
      <c r="T490" s="3" t="str">
        <f t="shared" si="144"/>
        <v>N/A</v>
      </c>
      <c r="U490" s="3" t="str">
        <f t="shared" si="145"/>
        <v>N/A</v>
      </c>
      <c r="V490" s="3" t="str">
        <f t="shared" si="146"/>
        <v>N/A</v>
      </c>
      <c r="W490" s="3" t="str">
        <f t="shared" si="147"/>
        <v>N/A</v>
      </c>
      <c r="X490" s="3" t="str">
        <f t="shared" si="148"/>
        <v>N/A</v>
      </c>
      <c r="Y490" s="3" t="str">
        <f t="shared" si="149"/>
        <v>N/A</v>
      </c>
      <c r="Z490" s="3" t="str">
        <f t="shared" si="150"/>
        <v>N/A</v>
      </c>
      <c r="AA490" s="3" t="str">
        <f t="shared" si="151"/>
        <v>not eligible</v>
      </c>
    </row>
    <row r="491" spans="1:27" x14ac:dyDescent="0.35">
      <c r="A491" t="s">
        <v>180</v>
      </c>
      <c r="B491" t="s">
        <v>584</v>
      </c>
      <c r="C491" t="s">
        <v>1018</v>
      </c>
      <c r="E491" s="1">
        <v>1780</v>
      </c>
      <c r="F491" s="2" t="s">
        <v>1640</v>
      </c>
      <c r="G491" s="2">
        <v>4.13</v>
      </c>
      <c r="H491" t="s">
        <v>1197</v>
      </c>
      <c r="I491" s="3">
        <f t="shared" si="133"/>
        <v>3115</v>
      </c>
      <c r="J491" t="str">
        <f t="shared" si="134"/>
        <v>N/A</v>
      </c>
      <c r="K491" s="3" t="str">
        <f t="shared" si="135"/>
        <v>N/A</v>
      </c>
      <c r="L491" s="3" t="str">
        <f t="shared" si="136"/>
        <v>N/A</v>
      </c>
      <c r="M491" s="3" t="str">
        <f t="shared" si="137"/>
        <v>N/A</v>
      </c>
      <c r="N491" s="3" t="str">
        <f t="shared" si="138"/>
        <v>N/A</v>
      </c>
      <c r="O491" s="3" t="str">
        <f t="shared" si="139"/>
        <v>N/A</v>
      </c>
      <c r="P491" s="3" t="str">
        <f t="shared" si="140"/>
        <v>N/A</v>
      </c>
      <c r="Q491" s="3" t="str">
        <f t="shared" si="141"/>
        <v>N/A</v>
      </c>
      <c r="R491" s="3" t="str">
        <f t="shared" si="142"/>
        <v>N/A</v>
      </c>
      <c r="S491" s="3" t="str">
        <f t="shared" si="143"/>
        <v>N/A</v>
      </c>
      <c r="T491" s="3" t="str">
        <f t="shared" si="144"/>
        <v>N/A</v>
      </c>
      <c r="U491" s="3" t="str">
        <f t="shared" si="145"/>
        <v>N/A</v>
      </c>
      <c r="V491" s="3" t="str">
        <f t="shared" si="146"/>
        <v>N/A</v>
      </c>
      <c r="W491" s="3" t="str">
        <f t="shared" si="147"/>
        <v>N/A</v>
      </c>
      <c r="X491" s="3" t="str">
        <f t="shared" si="148"/>
        <v>N/A</v>
      </c>
      <c r="Y491" s="3" t="str">
        <f t="shared" si="149"/>
        <v>N/A</v>
      </c>
      <c r="Z491" s="3" t="str">
        <f t="shared" si="150"/>
        <v>N/A</v>
      </c>
      <c r="AA491" s="3">
        <f t="shared" si="151"/>
        <v>3115</v>
      </c>
    </row>
    <row r="492" spans="1:27" x14ac:dyDescent="0.35">
      <c r="A492" t="s">
        <v>180</v>
      </c>
      <c r="B492" t="s">
        <v>200</v>
      </c>
      <c r="C492" t="s">
        <v>1061</v>
      </c>
      <c r="E492">
        <v>802</v>
      </c>
      <c r="F492" s="2" t="s">
        <v>1641</v>
      </c>
      <c r="G492" s="2">
        <v>1.8</v>
      </c>
      <c r="H492" t="s">
        <v>1197</v>
      </c>
      <c r="I492" s="3" t="str">
        <f t="shared" si="133"/>
        <v>not eligible</v>
      </c>
      <c r="J492" t="str">
        <f t="shared" si="134"/>
        <v>N/A</v>
      </c>
      <c r="K492" s="3" t="str">
        <f t="shared" si="135"/>
        <v>N/A</v>
      </c>
      <c r="L492" s="3" t="str">
        <f t="shared" si="136"/>
        <v>N/A</v>
      </c>
      <c r="M492" s="3" t="str">
        <f t="shared" si="137"/>
        <v>N/A</v>
      </c>
      <c r="N492" s="3" t="str">
        <f t="shared" si="138"/>
        <v>N/A</v>
      </c>
      <c r="O492" s="3" t="str">
        <f t="shared" si="139"/>
        <v>N/A</v>
      </c>
      <c r="P492" s="3" t="str">
        <f t="shared" si="140"/>
        <v>N/A</v>
      </c>
      <c r="Q492" s="3" t="str">
        <f t="shared" si="141"/>
        <v>N/A</v>
      </c>
      <c r="R492" s="3" t="str">
        <f t="shared" si="142"/>
        <v>N/A</v>
      </c>
      <c r="S492" s="3" t="str">
        <f t="shared" si="143"/>
        <v>N/A</v>
      </c>
      <c r="T492" s="3" t="str">
        <f t="shared" si="144"/>
        <v>N/A</v>
      </c>
      <c r="U492" s="3" t="str">
        <f t="shared" si="145"/>
        <v>N/A</v>
      </c>
      <c r="V492" s="3" t="str">
        <f t="shared" si="146"/>
        <v>N/A</v>
      </c>
      <c r="W492" s="3" t="str">
        <f t="shared" si="147"/>
        <v>N/A</v>
      </c>
      <c r="X492" s="3" t="str">
        <f t="shared" si="148"/>
        <v>N/A</v>
      </c>
      <c r="Y492" s="3" t="str">
        <f t="shared" si="149"/>
        <v>N/A</v>
      </c>
      <c r="Z492" s="3" t="str">
        <f t="shared" si="150"/>
        <v>N/A</v>
      </c>
      <c r="AA492" s="3" t="str">
        <f t="shared" si="151"/>
        <v>not eligible</v>
      </c>
    </row>
    <row r="493" spans="1:27" x14ac:dyDescent="0.35">
      <c r="A493" t="s">
        <v>180</v>
      </c>
      <c r="B493" t="s">
        <v>200</v>
      </c>
      <c r="C493" t="s">
        <v>980</v>
      </c>
      <c r="E493" s="1">
        <v>1740</v>
      </c>
      <c r="F493" s="2" t="s">
        <v>1196</v>
      </c>
      <c r="G493" s="2">
        <v>3.9</v>
      </c>
      <c r="H493" t="s">
        <v>1197</v>
      </c>
      <c r="I493" s="3" t="str">
        <f t="shared" si="133"/>
        <v>not eligible</v>
      </c>
      <c r="J493" t="str">
        <f t="shared" si="134"/>
        <v>N/A</v>
      </c>
      <c r="K493" s="3" t="str">
        <f t="shared" si="135"/>
        <v>N/A</v>
      </c>
      <c r="L493" s="3" t="str">
        <f t="shared" si="136"/>
        <v>N/A</v>
      </c>
      <c r="M493" s="3" t="str">
        <f t="shared" si="137"/>
        <v>N/A</v>
      </c>
      <c r="N493" s="3" t="str">
        <f t="shared" si="138"/>
        <v>N/A</v>
      </c>
      <c r="O493" s="3" t="str">
        <f t="shared" si="139"/>
        <v>N/A</v>
      </c>
      <c r="P493" s="3" t="str">
        <f t="shared" si="140"/>
        <v>N/A</v>
      </c>
      <c r="Q493" s="3" t="str">
        <f t="shared" si="141"/>
        <v>N/A</v>
      </c>
      <c r="R493" s="3" t="str">
        <f t="shared" si="142"/>
        <v>N/A</v>
      </c>
      <c r="S493" s="3" t="str">
        <f t="shared" si="143"/>
        <v>N/A</v>
      </c>
      <c r="T493" s="3" t="str">
        <f t="shared" si="144"/>
        <v>N/A</v>
      </c>
      <c r="U493" s="3" t="str">
        <f t="shared" si="145"/>
        <v>N/A</v>
      </c>
      <c r="V493" s="3" t="str">
        <f t="shared" si="146"/>
        <v>N/A</v>
      </c>
      <c r="W493" s="3" t="str">
        <f t="shared" si="147"/>
        <v>N/A</v>
      </c>
      <c r="X493" s="3" t="str">
        <f t="shared" si="148"/>
        <v>N/A</v>
      </c>
      <c r="Y493" s="3" t="str">
        <f t="shared" si="149"/>
        <v>N/A</v>
      </c>
      <c r="Z493" s="3" t="str">
        <f t="shared" si="150"/>
        <v>N/A</v>
      </c>
      <c r="AA493" s="3" t="str">
        <f t="shared" si="151"/>
        <v>not eligible</v>
      </c>
    </row>
    <row r="494" spans="1:27" x14ac:dyDescent="0.35">
      <c r="A494" t="s">
        <v>180</v>
      </c>
      <c r="B494" t="s">
        <v>200</v>
      </c>
      <c r="C494" t="s">
        <v>201</v>
      </c>
      <c r="E494" s="1">
        <v>1006</v>
      </c>
      <c r="F494" s="2" t="s">
        <v>1213</v>
      </c>
      <c r="G494" s="2">
        <v>2.25</v>
      </c>
      <c r="H494" t="s">
        <v>1197</v>
      </c>
      <c r="I494" s="3" t="str">
        <f t="shared" si="133"/>
        <v>not eligible</v>
      </c>
      <c r="J494" t="str">
        <f t="shared" si="134"/>
        <v>N/A</v>
      </c>
      <c r="K494" s="3" t="str">
        <f t="shared" si="135"/>
        <v>N/A</v>
      </c>
      <c r="L494" s="3" t="str">
        <f t="shared" si="136"/>
        <v>N/A</v>
      </c>
      <c r="M494" s="3" t="str">
        <f t="shared" si="137"/>
        <v>N/A</v>
      </c>
      <c r="N494" s="3" t="str">
        <f t="shared" si="138"/>
        <v>N/A</v>
      </c>
      <c r="O494" s="3" t="str">
        <f t="shared" si="139"/>
        <v>N/A</v>
      </c>
      <c r="P494" s="3" t="str">
        <f t="shared" si="140"/>
        <v>N/A</v>
      </c>
      <c r="Q494" s="3" t="str">
        <f t="shared" si="141"/>
        <v>N/A</v>
      </c>
      <c r="R494" s="3" t="str">
        <f t="shared" si="142"/>
        <v>N/A</v>
      </c>
      <c r="S494" s="3" t="str">
        <f t="shared" si="143"/>
        <v>N/A</v>
      </c>
      <c r="T494" s="3" t="str">
        <f t="shared" si="144"/>
        <v>N/A</v>
      </c>
      <c r="U494" s="3" t="str">
        <f t="shared" si="145"/>
        <v>N/A</v>
      </c>
      <c r="V494" s="3" t="str">
        <f t="shared" si="146"/>
        <v>N/A</v>
      </c>
      <c r="W494" s="3" t="str">
        <f t="shared" si="147"/>
        <v>N/A</v>
      </c>
      <c r="X494" s="3" t="str">
        <f t="shared" si="148"/>
        <v>N/A</v>
      </c>
      <c r="Y494" s="3" t="str">
        <f t="shared" si="149"/>
        <v>N/A</v>
      </c>
      <c r="Z494" s="3" t="str">
        <f t="shared" si="150"/>
        <v>N/A</v>
      </c>
      <c r="AA494" s="3" t="str">
        <f t="shared" si="151"/>
        <v>not eligible</v>
      </c>
    </row>
    <row r="495" spans="1:27" x14ac:dyDescent="0.35">
      <c r="A495" t="s">
        <v>180</v>
      </c>
      <c r="B495" t="s">
        <v>200</v>
      </c>
      <c r="C495" t="s">
        <v>251</v>
      </c>
      <c r="E495" s="1">
        <v>1145</v>
      </c>
      <c r="F495" s="2" t="s">
        <v>1642</v>
      </c>
      <c r="G495" s="2">
        <v>2.57</v>
      </c>
      <c r="H495" t="s">
        <v>1197</v>
      </c>
      <c r="I495" s="3" t="str">
        <f t="shared" si="133"/>
        <v>not eligible</v>
      </c>
      <c r="J495" t="str">
        <f t="shared" si="134"/>
        <v>N/A</v>
      </c>
      <c r="K495" s="3" t="str">
        <f t="shared" si="135"/>
        <v>N/A</v>
      </c>
      <c r="L495" s="3" t="str">
        <f t="shared" si="136"/>
        <v>N/A</v>
      </c>
      <c r="M495" s="3" t="str">
        <f t="shared" si="137"/>
        <v>N/A</v>
      </c>
      <c r="N495" s="3" t="str">
        <f t="shared" si="138"/>
        <v>N/A</v>
      </c>
      <c r="O495" s="3" t="str">
        <f t="shared" si="139"/>
        <v>N/A</v>
      </c>
      <c r="P495" s="3" t="str">
        <f t="shared" si="140"/>
        <v>N/A</v>
      </c>
      <c r="Q495" s="3" t="str">
        <f t="shared" si="141"/>
        <v>N/A</v>
      </c>
      <c r="R495" s="3" t="str">
        <f t="shared" si="142"/>
        <v>N/A</v>
      </c>
      <c r="S495" s="3" t="str">
        <f t="shared" si="143"/>
        <v>N/A</v>
      </c>
      <c r="T495" s="3" t="str">
        <f t="shared" si="144"/>
        <v>N/A</v>
      </c>
      <c r="U495" s="3" t="str">
        <f t="shared" si="145"/>
        <v>N/A</v>
      </c>
      <c r="V495" s="3" t="str">
        <f t="shared" si="146"/>
        <v>N/A</v>
      </c>
      <c r="W495" s="3" t="str">
        <f t="shared" si="147"/>
        <v>N/A</v>
      </c>
      <c r="X495" s="3" t="str">
        <f t="shared" si="148"/>
        <v>N/A</v>
      </c>
      <c r="Y495" s="3" t="str">
        <f t="shared" si="149"/>
        <v>N/A</v>
      </c>
      <c r="Z495" s="3" t="str">
        <f t="shared" si="150"/>
        <v>N/A</v>
      </c>
      <c r="AA495" s="3" t="str">
        <f t="shared" si="151"/>
        <v>not eligible</v>
      </c>
    </row>
    <row r="496" spans="1:27" x14ac:dyDescent="0.35">
      <c r="A496" t="s">
        <v>180</v>
      </c>
      <c r="B496" t="s">
        <v>440</v>
      </c>
      <c r="C496" t="s">
        <v>441</v>
      </c>
      <c r="E496" s="1">
        <v>1552</v>
      </c>
      <c r="F496" s="2" t="s">
        <v>1199</v>
      </c>
      <c r="G496" s="2">
        <v>4.47</v>
      </c>
      <c r="H496" t="s">
        <v>1197</v>
      </c>
      <c r="I496" s="3">
        <f t="shared" si="133"/>
        <v>2716</v>
      </c>
      <c r="J496" t="str">
        <f t="shared" si="134"/>
        <v>N/A</v>
      </c>
      <c r="K496" s="3" t="str">
        <f t="shared" si="135"/>
        <v>N/A</v>
      </c>
      <c r="L496" s="3" t="str">
        <f t="shared" si="136"/>
        <v>N/A</v>
      </c>
      <c r="M496" s="3" t="str">
        <f t="shared" si="137"/>
        <v>N/A</v>
      </c>
      <c r="N496" s="3" t="str">
        <f t="shared" si="138"/>
        <v>N/A</v>
      </c>
      <c r="O496" s="3" t="str">
        <f t="shared" si="139"/>
        <v>N/A</v>
      </c>
      <c r="P496" s="3" t="str">
        <f t="shared" si="140"/>
        <v>N/A</v>
      </c>
      <c r="Q496" s="3" t="str">
        <f t="shared" si="141"/>
        <v>N/A</v>
      </c>
      <c r="R496" s="3" t="str">
        <f t="shared" si="142"/>
        <v>N/A</v>
      </c>
      <c r="S496" s="3" t="str">
        <f t="shared" si="143"/>
        <v>N/A</v>
      </c>
      <c r="T496" s="3" t="str">
        <f t="shared" si="144"/>
        <v>N/A</v>
      </c>
      <c r="U496" s="3" t="str">
        <f t="shared" si="145"/>
        <v>N/A</v>
      </c>
      <c r="V496" s="3" t="str">
        <f t="shared" si="146"/>
        <v>N/A</v>
      </c>
      <c r="W496" s="3" t="str">
        <f t="shared" si="147"/>
        <v>N/A</v>
      </c>
      <c r="X496" s="3" t="str">
        <f t="shared" si="148"/>
        <v>N/A</v>
      </c>
      <c r="Y496" s="3" t="str">
        <f t="shared" si="149"/>
        <v>N/A</v>
      </c>
      <c r="Z496" s="3" t="str">
        <f t="shared" si="150"/>
        <v>N/A</v>
      </c>
      <c r="AA496" s="3">
        <f t="shared" si="151"/>
        <v>2716</v>
      </c>
    </row>
    <row r="497" spans="1:27" x14ac:dyDescent="0.35">
      <c r="A497" t="s">
        <v>180</v>
      </c>
      <c r="B497" t="s">
        <v>440</v>
      </c>
      <c r="C497" t="s">
        <v>973</v>
      </c>
      <c r="E497">
        <v>593</v>
      </c>
      <c r="F497" s="2" t="s">
        <v>1643</v>
      </c>
      <c r="G497" s="2">
        <v>1.71</v>
      </c>
      <c r="H497" t="s">
        <v>1197</v>
      </c>
      <c r="I497" s="3" t="str">
        <f t="shared" si="133"/>
        <v>not eligible</v>
      </c>
      <c r="J497" t="str">
        <f t="shared" si="134"/>
        <v>N/A</v>
      </c>
      <c r="K497" s="3" t="str">
        <f t="shared" si="135"/>
        <v>N/A</v>
      </c>
      <c r="L497" s="3" t="str">
        <f t="shared" si="136"/>
        <v>N/A</v>
      </c>
      <c r="M497" s="3" t="str">
        <f t="shared" si="137"/>
        <v>N/A</v>
      </c>
      <c r="N497" s="3" t="str">
        <f t="shared" si="138"/>
        <v>N/A</v>
      </c>
      <c r="O497" s="3" t="str">
        <f t="shared" si="139"/>
        <v>N/A</v>
      </c>
      <c r="P497" s="3" t="str">
        <f t="shared" si="140"/>
        <v>N/A</v>
      </c>
      <c r="Q497" s="3" t="str">
        <f t="shared" si="141"/>
        <v>N/A</v>
      </c>
      <c r="R497" s="3" t="str">
        <f t="shared" si="142"/>
        <v>N/A</v>
      </c>
      <c r="S497" s="3" t="str">
        <f t="shared" si="143"/>
        <v>N/A</v>
      </c>
      <c r="T497" s="3" t="str">
        <f t="shared" si="144"/>
        <v>N/A</v>
      </c>
      <c r="U497" s="3" t="str">
        <f t="shared" si="145"/>
        <v>N/A</v>
      </c>
      <c r="V497" s="3" t="str">
        <f t="shared" si="146"/>
        <v>N/A</v>
      </c>
      <c r="W497" s="3" t="str">
        <f t="shared" si="147"/>
        <v>N/A</v>
      </c>
      <c r="X497" s="3" t="str">
        <f t="shared" si="148"/>
        <v>N/A</v>
      </c>
      <c r="Y497" s="3" t="str">
        <f t="shared" si="149"/>
        <v>N/A</v>
      </c>
      <c r="Z497" s="3" t="str">
        <f t="shared" si="150"/>
        <v>N/A</v>
      </c>
      <c r="AA497" s="3" t="str">
        <f t="shared" si="151"/>
        <v>not eligible</v>
      </c>
    </row>
    <row r="498" spans="1:27" x14ac:dyDescent="0.35">
      <c r="A498" t="s">
        <v>180</v>
      </c>
      <c r="B498" t="s">
        <v>440</v>
      </c>
      <c r="C498" t="s">
        <v>1045</v>
      </c>
      <c r="E498" s="1">
        <v>1867</v>
      </c>
      <c r="F498" s="2" t="s">
        <v>1644</v>
      </c>
      <c r="G498" s="2">
        <v>5.38</v>
      </c>
      <c r="H498" t="s">
        <v>1197</v>
      </c>
      <c r="I498" s="3">
        <f t="shared" si="133"/>
        <v>3267.25</v>
      </c>
      <c r="J498" t="str">
        <f t="shared" si="134"/>
        <v>N/A</v>
      </c>
      <c r="K498" s="3" t="str">
        <f t="shared" si="135"/>
        <v>N/A</v>
      </c>
      <c r="L498" s="3" t="str">
        <f t="shared" si="136"/>
        <v>N/A</v>
      </c>
      <c r="M498" s="3" t="str">
        <f t="shared" si="137"/>
        <v>N/A</v>
      </c>
      <c r="N498" s="3" t="str">
        <f t="shared" si="138"/>
        <v>N/A</v>
      </c>
      <c r="O498" s="3" t="str">
        <f t="shared" si="139"/>
        <v>N/A</v>
      </c>
      <c r="P498" s="3" t="str">
        <f t="shared" si="140"/>
        <v>N/A</v>
      </c>
      <c r="Q498" s="3" t="str">
        <f t="shared" si="141"/>
        <v>N/A</v>
      </c>
      <c r="R498" s="3" t="str">
        <f t="shared" si="142"/>
        <v>N/A</v>
      </c>
      <c r="S498" s="3" t="str">
        <f t="shared" si="143"/>
        <v>N/A</v>
      </c>
      <c r="T498" s="3" t="str">
        <f t="shared" si="144"/>
        <v>N/A</v>
      </c>
      <c r="U498" s="3" t="str">
        <f t="shared" si="145"/>
        <v>N/A</v>
      </c>
      <c r="V498" s="3" t="str">
        <f t="shared" si="146"/>
        <v>N/A</v>
      </c>
      <c r="W498" s="3" t="str">
        <f t="shared" si="147"/>
        <v>N/A</v>
      </c>
      <c r="X498" s="3" t="str">
        <f t="shared" si="148"/>
        <v>N/A</v>
      </c>
      <c r="Y498" s="3" t="str">
        <f t="shared" si="149"/>
        <v>N/A</v>
      </c>
      <c r="Z498" s="3" t="str">
        <f t="shared" si="150"/>
        <v>N/A</v>
      </c>
      <c r="AA498" s="3">
        <f t="shared" si="151"/>
        <v>3267.25</v>
      </c>
    </row>
    <row r="499" spans="1:27" x14ac:dyDescent="0.35">
      <c r="A499" t="s">
        <v>180</v>
      </c>
      <c r="B499" t="s">
        <v>185</v>
      </c>
      <c r="C499" t="s">
        <v>1024</v>
      </c>
      <c r="E499">
        <v>473</v>
      </c>
      <c r="F499" s="2" t="s">
        <v>1645</v>
      </c>
      <c r="G499" s="2">
        <v>1.25</v>
      </c>
      <c r="H499" t="s">
        <v>1197</v>
      </c>
      <c r="I499" s="3" t="str">
        <f t="shared" si="133"/>
        <v>not eligible</v>
      </c>
      <c r="J499" t="str">
        <f t="shared" si="134"/>
        <v>N/A</v>
      </c>
      <c r="K499" s="3" t="str">
        <f t="shared" si="135"/>
        <v>N/A</v>
      </c>
      <c r="L499" s="3" t="str">
        <f t="shared" si="136"/>
        <v>N/A</v>
      </c>
      <c r="M499" s="3" t="str">
        <f t="shared" si="137"/>
        <v>N/A</v>
      </c>
      <c r="N499" s="3" t="str">
        <f t="shared" si="138"/>
        <v>N/A</v>
      </c>
      <c r="O499" s="3" t="str">
        <f t="shared" si="139"/>
        <v>N/A</v>
      </c>
      <c r="P499" s="3" t="str">
        <f t="shared" si="140"/>
        <v>N/A</v>
      </c>
      <c r="Q499" s="3" t="str">
        <f t="shared" si="141"/>
        <v>N/A</v>
      </c>
      <c r="R499" s="3" t="str">
        <f t="shared" si="142"/>
        <v>N/A</v>
      </c>
      <c r="S499" s="3" t="str">
        <f t="shared" si="143"/>
        <v>N/A</v>
      </c>
      <c r="T499" s="3" t="str">
        <f t="shared" si="144"/>
        <v>N/A</v>
      </c>
      <c r="U499" s="3" t="str">
        <f t="shared" si="145"/>
        <v>N/A</v>
      </c>
      <c r="V499" s="3" t="str">
        <f t="shared" si="146"/>
        <v>N/A</v>
      </c>
      <c r="W499" s="3" t="str">
        <f t="shared" si="147"/>
        <v>N/A</v>
      </c>
      <c r="X499" s="3" t="str">
        <f t="shared" si="148"/>
        <v>N/A</v>
      </c>
      <c r="Y499" s="3" t="str">
        <f t="shared" si="149"/>
        <v>N/A</v>
      </c>
      <c r="Z499" s="3" t="str">
        <f t="shared" si="150"/>
        <v>N/A</v>
      </c>
      <c r="AA499" s="3" t="str">
        <f t="shared" si="151"/>
        <v>not eligible</v>
      </c>
    </row>
    <row r="500" spans="1:27" x14ac:dyDescent="0.35">
      <c r="A500" t="s">
        <v>180</v>
      </c>
      <c r="B500" t="s">
        <v>309</v>
      </c>
      <c r="C500" t="s">
        <v>735</v>
      </c>
      <c r="E500">
        <v>346</v>
      </c>
      <c r="F500" s="2" t="s">
        <v>1646</v>
      </c>
      <c r="G500" s="2">
        <v>0.9</v>
      </c>
      <c r="H500" t="s">
        <v>1197</v>
      </c>
      <c r="I500" s="3" t="str">
        <f t="shared" si="133"/>
        <v>not eligible</v>
      </c>
      <c r="J500" t="str">
        <f t="shared" si="134"/>
        <v>N/A</v>
      </c>
      <c r="K500" s="3" t="str">
        <f t="shared" si="135"/>
        <v>N/A</v>
      </c>
      <c r="L500" s="3" t="str">
        <f t="shared" si="136"/>
        <v>N/A</v>
      </c>
      <c r="M500" s="3" t="str">
        <f t="shared" si="137"/>
        <v>N/A</v>
      </c>
      <c r="N500" s="3" t="str">
        <f t="shared" si="138"/>
        <v>N/A</v>
      </c>
      <c r="O500" s="3" t="str">
        <f t="shared" si="139"/>
        <v>N/A</v>
      </c>
      <c r="P500" s="3" t="str">
        <f t="shared" si="140"/>
        <v>N/A</v>
      </c>
      <c r="Q500" s="3" t="str">
        <f t="shared" si="141"/>
        <v>N/A</v>
      </c>
      <c r="R500" s="3" t="str">
        <f t="shared" si="142"/>
        <v>N/A</v>
      </c>
      <c r="S500" s="3" t="str">
        <f t="shared" si="143"/>
        <v>N/A</v>
      </c>
      <c r="T500" s="3" t="str">
        <f t="shared" si="144"/>
        <v>N/A</v>
      </c>
      <c r="U500" s="3" t="str">
        <f t="shared" si="145"/>
        <v>N/A</v>
      </c>
      <c r="V500" s="3" t="str">
        <f t="shared" si="146"/>
        <v>N/A</v>
      </c>
      <c r="W500" s="3" t="str">
        <f t="shared" si="147"/>
        <v>N/A</v>
      </c>
      <c r="X500" s="3" t="str">
        <f t="shared" si="148"/>
        <v>N/A</v>
      </c>
      <c r="Y500" s="3" t="str">
        <f t="shared" si="149"/>
        <v>N/A</v>
      </c>
      <c r="Z500" s="3" t="str">
        <f t="shared" si="150"/>
        <v>N/A</v>
      </c>
      <c r="AA500" s="3" t="str">
        <f t="shared" si="151"/>
        <v>not eligible</v>
      </c>
    </row>
    <row r="501" spans="1:27" x14ac:dyDescent="0.35">
      <c r="A501" t="s">
        <v>180</v>
      </c>
      <c r="B501" t="s">
        <v>309</v>
      </c>
      <c r="C501" t="s">
        <v>999</v>
      </c>
      <c r="E501">
        <v>628</v>
      </c>
      <c r="F501" s="2" t="s">
        <v>1436</v>
      </c>
      <c r="G501" s="2">
        <v>1.63</v>
      </c>
      <c r="H501" t="s">
        <v>1197</v>
      </c>
      <c r="I501" s="3" t="str">
        <f t="shared" si="133"/>
        <v>not eligible</v>
      </c>
      <c r="J501" t="str">
        <f t="shared" si="134"/>
        <v>N/A</v>
      </c>
      <c r="K501" s="3" t="str">
        <f t="shared" si="135"/>
        <v>N/A</v>
      </c>
      <c r="L501" s="3" t="str">
        <f t="shared" si="136"/>
        <v>N/A</v>
      </c>
      <c r="M501" s="3" t="str">
        <f t="shared" si="137"/>
        <v>N/A</v>
      </c>
      <c r="N501" s="3" t="str">
        <f t="shared" si="138"/>
        <v>N/A</v>
      </c>
      <c r="O501" s="3" t="str">
        <f t="shared" si="139"/>
        <v>N/A</v>
      </c>
      <c r="P501" s="3" t="str">
        <f t="shared" si="140"/>
        <v>N/A</v>
      </c>
      <c r="Q501" s="3" t="str">
        <f t="shared" si="141"/>
        <v>N/A</v>
      </c>
      <c r="R501" s="3" t="str">
        <f t="shared" si="142"/>
        <v>N/A</v>
      </c>
      <c r="S501" s="3" t="str">
        <f t="shared" si="143"/>
        <v>N/A</v>
      </c>
      <c r="T501" s="3" t="str">
        <f t="shared" si="144"/>
        <v>N/A</v>
      </c>
      <c r="U501" s="3" t="str">
        <f t="shared" si="145"/>
        <v>N/A</v>
      </c>
      <c r="V501" s="3" t="str">
        <f t="shared" si="146"/>
        <v>N/A</v>
      </c>
      <c r="W501" s="3" t="str">
        <f t="shared" si="147"/>
        <v>N/A</v>
      </c>
      <c r="X501" s="3" t="str">
        <f t="shared" si="148"/>
        <v>N/A</v>
      </c>
      <c r="Y501" s="3" t="str">
        <f t="shared" si="149"/>
        <v>N/A</v>
      </c>
      <c r="Z501" s="3" t="str">
        <f t="shared" si="150"/>
        <v>N/A</v>
      </c>
      <c r="AA501" s="3" t="str">
        <f t="shared" si="151"/>
        <v>not eligible</v>
      </c>
    </row>
    <row r="502" spans="1:27" x14ac:dyDescent="0.35">
      <c r="A502" t="s">
        <v>180</v>
      </c>
      <c r="B502" t="s">
        <v>309</v>
      </c>
      <c r="C502" t="s">
        <v>345</v>
      </c>
      <c r="E502" s="1">
        <v>2086</v>
      </c>
      <c r="F502" s="2" t="s">
        <v>1647</v>
      </c>
      <c r="G502" s="2">
        <v>5.4</v>
      </c>
      <c r="H502" t="s">
        <v>1197</v>
      </c>
      <c r="I502" s="3">
        <f t="shared" si="133"/>
        <v>3650.5</v>
      </c>
      <c r="J502" t="str">
        <f t="shared" si="134"/>
        <v>N/A</v>
      </c>
      <c r="K502" s="3" t="str">
        <f t="shared" si="135"/>
        <v>N/A</v>
      </c>
      <c r="L502" s="3" t="str">
        <f t="shared" si="136"/>
        <v>N/A</v>
      </c>
      <c r="M502" s="3" t="str">
        <f t="shared" si="137"/>
        <v>N/A</v>
      </c>
      <c r="N502" s="3" t="str">
        <f t="shared" si="138"/>
        <v>N/A</v>
      </c>
      <c r="O502" s="3" t="str">
        <f t="shared" si="139"/>
        <v>N/A</v>
      </c>
      <c r="P502" s="3" t="str">
        <f t="shared" si="140"/>
        <v>N/A</v>
      </c>
      <c r="Q502" s="3" t="str">
        <f t="shared" si="141"/>
        <v>N/A</v>
      </c>
      <c r="R502" s="3" t="str">
        <f t="shared" si="142"/>
        <v>N/A</v>
      </c>
      <c r="S502" s="3" t="str">
        <f t="shared" si="143"/>
        <v>N/A</v>
      </c>
      <c r="T502" s="3" t="str">
        <f t="shared" si="144"/>
        <v>N/A</v>
      </c>
      <c r="U502" s="3" t="str">
        <f t="shared" si="145"/>
        <v>N/A</v>
      </c>
      <c r="V502" s="3" t="str">
        <f t="shared" si="146"/>
        <v>N/A</v>
      </c>
      <c r="W502" s="3" t="str">
        <f t="shared" si="147"/>
        <v>N/A</v>
      </c>
      <c r="X502" s="3" t="str">
        <f t="shared" si="148"/>
        <v>N/A</v>
      </c>
      <c r="Y502" s="3" t="str">
        <f t="shared" si="149"/>
        <v>N/A</v>
      </c>
      <c r="Z502" s="3" t="str">
        <f t="shared" si="150"/>
        <v>N/A</v>
      </c>
      <c r="AA502" s="3">
        <f t="shared" si="151"/>
        <v>3650.5</v>
      </c>
    </row>
    <row r="503" spans="1:27" x14ac:dyDescent="0.35">
      <c r="A503" t="s">
        <v>180</v>
      </c>
      <c r="B503" t="s">
        <v>309</v>
      </c>
      <c r="C503" t="s">
        <v>530</v>
      </c>
      <c r="E503" s="1">
        <v>7685</v>
      </c>
      <c r="F503" s="2" t="s">
        <v>1648</v>
      </c>
      <c r="G503" s="2">
        <v>19.899999999999999</v>
      </c>
      <c r="H503" t="s">
        <v>1197</v>
      </c>
      <c r="I503" s="3">
        <f t="shared" si="133"/>
        <v>13448.75</v>
      </c>
      <c r="J503" t="str">
        <f t="shared" si="134"/>
        <v>N/A</v>
      </c>
      <c r="K503" s="3" t="str">
        <f t="shared" si="135"/>
        <v>N/A</v>
      </c>
      <c r="L503" s="3" t="str">
        <f t="shared" si="136"/>
        <v>N/A</v>
      </c>
      <c r="M503" s="3" t="str">
        <f t="shared" si="137"/>
        <v>N/A</v>
      </c>
      <c r="N503" s="3" t="str">
        <f t="shared" si="138"/>
        <v>N/A</v>
      </c>
      <c r="O503" s="3" t="str">
        <f t="shared" si="139"/>
        <v>N/A</v>
      </c>
      <c r="P503" s="3" t="str">
        <f t="shared" si="140"/>
        <v>N/A</v>
      </c>
      <c r="Q503" s="3" t="str">
        <f t="shared" si="141"/>
        <v>N/A</v>
      </c>
      <c r="R503" s="3" t="str">
        <f t="shared" si="142"/>
        <v>N/A</v>
      </c>
      <c r="S503" s="3" t="str">
        <f t="shared" si="143"/>
        <v>N/A</v>
      </c>
      <c r="T503" s="3" t="str">
        <f t="shared" si="144"/>
        <v>N/A</v>
      </c>
      <c r="U503" s="3" t="str">
        <f t="shared" si="145"/>
        <v>N/A</v>
      </c>
      <c r="V503" s="3" t="str">
        <f t="shared" si="146"/>
        <v>N/A</v>
      </c>
      <c r="W503" s="3" t="str">
        <f t="shared" si="147"/>
        <v>N/A</v>
      </c>
      <c r="X503" s="3" t="str">
        <f t="shared" si="148"/>
        <v>N/A</v>
      </c>
      <c r="Y503" s="3" t="str">
        <f t="shared" si="149"/>
        <v>N/A</v>
      </c>
      <c r="Z503" s="3" t="str">
        <f t="shared" si="150"/>
        <v>N/A</v>
      </c>
      <c r="AA503" s="3">
        <f t="shared" si="151"/>
        <v>13448.75</v>
      </c>
    </row>
    <row r="504" spans="1:27" x14ac:dyDescent="0.35">
      <c r="A504" t="s">
        <v>180</v>
      </c>
      <c r="B504" t="s">
        <v>276</v>
      </c>
      <c r="C504" t="s">
        <v>277</v>
      </c>
      <c r="E504" s="1">
        <v>1081</v>
      </c>
      <c r="F504" s="2" t="s">
        <v>1649</v>
      </c>
      <c r="G504" s="2">
        <v>2.4900000000000002</v>
      </c>
      <c r="H504" t="s">
        <v>1197</v>
      </c>
      <c r="I504" s="3" t="str">
        <f t="shared" si="133"/>
        <v>not eligible</v>
      </c>
      <c r="J504" t="str">
        <f t="shared" si="134"/>
        <v>N/A</v>
      </c>
      <c r="K504" s="3" t="str">
        <f t="shared" si="135"/>
        <v>N/A</v>
      </c>
      <c r="L504" s="3" t="str">
        <f t="shared" si="136"/>
        <v>N/A</v>
      </c>
      <c r="M504" s="3" t="str">
        <f t="shared" si="137"/>
        <v>N/A</v>
      </c>
      <c r="N504" s="3" t="str">
        <f t="shared" si="138"/>
        <v>N/A</v>
      </c>
      <c r="O504" s="3" t="str">
        <f t="shared" si="139"/>
        <v>N/A</v>
      </c>
      <c r="P504" s="3" t="str">
        <f t="shared" si="140"/>
        <v>N/A</v>
      </c>
      <c r="Q504" s="3" t="str">
        <f t="shared" si="141"/>
        <v>N/A</v>
      </c>
      <c r="R504" s="3" t="str">
        <f t="shared" si="142"/>
        <v>N/A</v>
      </c>
      <c r="S504" s="3" t="str">
        <f t="shared" si="143"/>
        <v>N/A</v>
      </c>
      <c r="T504" s="3" t="str">
        <f t="shared" si="144"/>
        <v>N/A</v>
      </c>
      <c r="U504" s="3" t="str">
        <f t="shared" si="145"/>
        <v>N/A</v>
      </c>
      <c r="V504" s="3" t="str">
        <f t="shared" si="146"/>
        <v>N/A</v>
      </c>
      <c r="W504" s="3" t="str">
        <f t="shared" si="147"/>
        <v>N/A</v>
      </c>
      <c r="X504" s="3" t="str">
        <f t="shared" si="148"/>
        <v>N/A</v>
      </c>
      <c r="Y504" s="3" t="str">
        <f t="shared" si="149"/>
        <v>N/A</v>
      </c>
      <c r="Z504" s="3" t="str">
        <f t="shared" si="150"/>
        <v>N/A</v>
      </c>
      <c r="AA504" s="3" t="str">
        <f t="shared" si="151"/>
        <v>not eligible</v>
      </c>
    </row>
    <row r="505" spans="1:27" x14ac:dyDescent="0.35">
      <c r="A505" t="s">
        <v>180</v>
      </c>
      <c r="B505" t="s">
        <v>276</v>
      </c>
      <c r="C505" t="s">
        <v>596</v>
      </c>
      <c r="E505" s="1">
        <v>4407</v>
      </c>
      <c r="F505" s="2" t="s">
        <v>1650</v>
      </c>
      <c r="G505" s="2">
        <v>10.16</v>
      </c>
      <c r="H505" t="s">
        <v>1197</v>
      </c>
      <c r="I505" s="3">
        <f t="shared" si="133"/>
        <v>7712.25</v>
      </c>
      <c r="J505" t="str">
        <f t="shared" si="134"/>
        <v>N/A</v>
      </c>
      <c r="K505" s="3" t="str">
        <f t="shared" si="135"/>
        <v>N/A</v>
      </c>
      <c r="L505" s="3" t="str">
        <f t="shared" si="136"/>
        <v>N/A</v>
      </c>
      <c r="M505" s="3" t="str">
        <f t="shared" si="137"/>
        <v>N/A</v>
      </c>
      <c r="N505" s="3" t="str">
        <f t="shared" si="138"/>
        <v>N/A</v>
      </c>
      <c r="O505" s="3" t="str">
        <f t="shared" si="139"/>
        <v>N/A</v>
      </c>
      <c r="P505" s="3" t="str">
        <f t="shared" si="140"/>
        <v>N/A</v>
      </c>
      <c r="Q505" s="3" t="str">
        <f t="shared" si="141"/>
        <v>N/A</v>
      </c>
      <c r="R505" s="3" t="str">
        <f t="shared" si="142"/>
        <v>N/A</v>
      </c>
      <c r="S505" s="3" t="str">
        <f t="shared" si="143"/>
        <v>N/A</v>
      </c>
      <c r="T505" s="3" t="str">
        <f t="shared" si="144"/>
        <v>N/A</v>
      </c>
      <c r="U505" s="3" t="str">
        <f t="shared" si="145"/>
        <v>N/A</v>
      </c>
      <c r="V505" s="3" t="str">
        <f t="shared" si="146"/>
        <v>N/A</v>
      </c>
      <c r="W505" s="3" t="str">
        <f t="shared" si="147"/>
        <v>N/A</v>
      </c>
      <c r="X505" s="3" t="str">
        <f t="shared" si="148"/>
        <v>N/A</v>
      </c>
      <c r="Y505" s="3" t="str">
        <f t="shared" si="149"/>
        <v>N/A</v>
      </c>
      <c r="Z505" s="3" t="str">
        <f t="shared" si="150"/>
        <v>N/A</v>
      </c>
      <c r="AA505" s="3">
        <f t="shared" si="151"/>
        <v>7712.25</v>
      </c>
    </row>
    <row r="506" spans="1:27" x14ac:dyDescent="0.35">
      <c r="A506" t="s">
        <v>180</v>
      </c>
      <c r="B506" t="s">
        <v>192</v>
      </c>
      <c r="C506" t="s">
        <v>243</v>
      </c>
      <c r="E506">
        <v>234</v>
      </c>
      <c r="F506" s="2" t="s">
        <v>1651</v>
      </c>
      <c r="G506" s="2">
        <v>0.48</v>
      </c>
      <c r="H506" t="s">
        <v>1197</v>
      </c>
      <c r="I506" s="3" t="str">
        <f t="shared" si="133"/>
        <v>not eligible</v>
      </c>
      <c r="J506" t="str">
        <f t="shared" si="134"/>
        <v>N/A</v>
      </c>
      <c r="K506" s="3" t="str">
        <f t="shared" si="135"/>
        <v>N/A</v>
      </c>
      <c r="L506" s="3" t="str">
        <f t="shared" si="136"/>
        <v>N/A</v>
      </c>
      <c r="M506" s="3" t="str">
        <f t="shared" si="137"/>
        <v>N/A</v>
      </c>
      <c r="N506" s="3" t="str">
        <f t="shared" si="138"/>
        <v>N/A</v>
      </c>
      <c r="O506" s="3" t="str">
        <f t="shared" si="139"/>
        <v>N/A</v>
      </c>
      <c r="P506" s="3" t="str">
        <f t="shared" si="140"/>
        <v>N/A</v>
      </c>
      <c r="Q506" s="3" t="str">
        <f t="shared" si="141"/>
        <v>N/A</v>
      </c>
      <c r="R506" s="3" t="str">
        <f t="shared" si="142"/>
        <v>N/A</v>
      </c>
      <c r="S506" s="3" t="str">
        <f t="shared" si="143"/>
        <v>N/A</v>
      </c>
      <c r="T506" s="3" t="str">
        <f t="shared" si="144"/>
        <v>N/A</v>
      </c>
      <c r="U506" s="3" t="str">
        <f t="shared" si="145"/>
        <v>N/A</v>
      </c>
      <c r="V506" s="3" t="str">
        <f t="shared" si="146"/>
        <v>N/A</v>
      </c>
      <c r="W506" s="3" t="str">
        <f t="shared" si="147"/>
        <v>N/A</v>
      </c>
      <c r="X506" s="3" t="str">
        <f t="shared" si="148"/>
        <v>N/A</v>
      </c>
      <c r="Y506" s="3" t="str">
        <f t="shared" si="149"/>
        <v>N/A</v>
      </c>
      <c r="Z506" s="3" t="str">
        <f t="shared" si="150"/>
        <v>N/A</v>
      </c>
      <c r="AA506" s="3" t="str">
        <f t="shared" si="151"/>
        <v>not eligible</v>
      </c>
    </row>
    <row r="507" spans="1:27" x14ac:dyDescent="0.35">
      <c r="A507" t="s">
        <v>180</v>
      </c>
      <c r="B507" t="s">
        <v>192</v>
      </c>
      <c r="C507" t="s">
        <v>193</v>
      </c>
      <c r="E507">
        <v>254</v>
      </c>
      <c r="F507" s="2" t="s">
        <v>1652</v>
      </c>
      <c r="G507" s="2">
        <v>0.52</v>
      </c>
      <c r="H507" t="s">
        <v>1197</v>
      </c>
      <c r="I507" s="3" t="str">
        <f t="shared" si="133"/>
        <v>not eligible</v>
      </c>
      <c r="J507" t="str">
        <f t="shared" si="134"/>
        <v>N/A</v>
      </c>
      <c r="K507" s="3" t="str">
        <f t="shared" si="135"/>
        <v>N/A</v>
      </c>
      <c r="L507" s="3" t="str">
        <f t="shared" si="136"/>
        <v>N/A</v>
      </c>
      <c r="M507" s="3" t="str">
        <f t="shared" si="137"/>
        <v>N/A</v>
      </c>
      <c r="N507" s="3" t="str">
        <f t="shared" si="138"/>
        <v>N/A</v>
      </c>
      <c r="O507" s="3" t="str">
        <f t="shared" si="139"/>
        <v>N/A</v>
      </c>
      <c r="P507" s="3" t="str">
        <f t="shared" si="140"/>
        <v>N/A</v>
      </c>
      <c r="Q507" s="3" t="str">
        <f t="shared" si="141"/>
        <v>N/A</v>
      </c>
      <c r="R507" s="3" t="str">
        <f t="shared" si="142"/>
        <v>N/A</v>
      </c>
      <c r="S507" s="3" t="str">
        <f t="shared" si="143"/>
        <v>N/A</v>
      </c>
      <c r="T507" s="3" t="str">
        <f t="shared" si="144"/>
        <v>N/A</v>
      </c>
      <c r="U507" s="3" t="str">
        <f t="shared" si="145"/>
        <v>N/A</v>
      </c>
      <c r="V507" s="3" t="str">
        <f t="shared" si="146"/>
        <v>N/A</v>
      </c>
      <c r="W507" s="3" t="str">
        <f t="shared" si="147"/>
        <v>N/A</v>
      </c>
      <c r="X507" s="3" t="str">
        <f t="shared" si="148"/>
        <v>N/A</v>
      </c>
      <c r="Y507" s="3" t="str">
        <f t="shared" si="149"/>
        <v>N/A</v>
      </c>
      <c r="Z507" s="3" t="str">
        <f t="shared" si="150"/>
        <v>N/A</v>
      </c>
      <c r="AA507" s="3" t="str">
        <f t="shared" si="151"/>
        <v>not eligible</v>
      </c>
    </row>
    <row r="508" spans="1:27" x14ac:dyDescent="0.35">
      <c r="A508" t="s">
        <v>180</v>
      </c>
      <c r="B508" t="s">
        <v>456</v>
      </c>
      <c r="C508" t="s">
        <v>1160</v>
      </c>
      <c r="E508" s="1">
        <v>2102</v>
      </c>
      <c r="F508" s="2" t="s">
        <v>1653</v>
      </c>
      <c r="G508" s="2">
        <v>4.38</v>
      </c>
      <c r="H508" t="s">
        <v>1197</v>
      </c>
      <c r="I508" s="3">
        <f t="shared" si="133"/>
        <v>3678.5</v>
      </c>
      <c r="J508" t="str">
        <f t="shared" si="134"/>
        <v>N/A</v>
      </c>
      <c r="K508" s="3" t="str">
        <f t="shared" si="135"/>
        <v>N/A</v>
      </c>
      <c r="L508" s="3" t="str">
        <f t="shared" si="136"/>
        <v>N/A</v>
      </c>
      <c r="M508" s="3" t="str">
        <f t="shared" si="137"/>
        <v>N/A</v>
      </c>
      <c r="N508" s="3" t="str">
        <f t="shared" si="138"/>
        <v>N/A</v>
      </c>
      <c r="O508" s="3" t="str">
        <f t="shared" si="139"/>
        <v>N/A</v>
      </c>
      <c r="P508" s="3" t="str">
        <f t="shared" si="140"/>
        <v>N/A</v>
      </c>
      <c r="Q508" s="3" t="str">
        <f t="shared" si="141"/>
        <v>N/A</v>
      </c>
      <c r="R508" s="3" t="str">
        <f t="shared" si="142"/>
        <v>N/A</v>
      </c>
      <c r="S508" s="3" t="str">
        <f t="shared" si="143"/>
        <v>N/A</v>
      </c>
      <c r="T508" s="3" t="str">
        <f t="shared" si="144"/>
        <v>N/A</v>
      </c>
      <c r="U508" s="3" t="str">
        <f t="shared" si="145"/>
        <v>N/A</v>
      </c>
      <c r="V508" s="3" t="str">
        <f t="shared" si="146"/>
        <v>N/A</v>
      </c>
      <c r="W508" s="3" t="str">
        <f t="shared" si="147"/>
        <v>N/A</v>
      </c>
      <c r="X508" s="3" t="str">
        <f t="shared" si="148"/>
        <v>N/A</v>
      </c>
      <c r="Y508" s="3" t="str">
        <f t="shared" si="149"/>
        <v>N/A</v>
      </c>
      <c r="Z508" s="3" t="str">
        <f t="shared" si="150"/>
        <v>N/A</v>
      </c>
      <c r="AA508" s="3">
        <f t="shared" si="151"/>
        <v>3678.5</v>
      </c>
    </row>
    <row r="509" spans="1:27" x14ac:dyDescent="0.35">
      <c r="I509" s="3">
        <f>SUM(I2:I508)</f>
        <v>5892279.75</v>
      </c>
      <c r="K509" s="3">
        <f t="shared" ref="K509:AA509" si="152">SUM(K2:K508)</f>
        <v>2636305</v>
      </c>
      <c r="L509" s="3">
        <f t="shared" si="152"/>
        <v>1847935.25</v>
      </c>
      <c r="M509" s="3">
        <f t="shared" si="152"/>
        <v>293343.75</v>
      </c>
      <c r="N509" s="3">
        <f t="shared" si="152"/>
        <v>645792</v>
      </c>
      <c r="O509" s="3">
        <f t="shared" si="152"/>
        <v>58411.5</v>
      </c>
      <c r="P509" s="3">
        <f t="shared" si="152"/>
        <v>0</v>
      </c>
      <c r="Q509" s="3">
        <f t="shared" si="152"/>
        <v>11490.5</v>
      </c>
      <c r="R509" s="3">
        <f t="shared" si="152"/>
        <v>0</v>
      </c>
      <c r="S509" s="3">
        <f t="shared" si="152"/>
        <v>13305.25</v>
      </c>
      <c r="T509" s="3">
        <f t="shared" si="152"/>
        <v>8548.75</v>
      </c>
      <c r="U509" s="3">
        <f t="shared" si="152"/>
        <v>2940</v>
      </c>
      <c r="V509" s="3">
        <f t="shared" si="152"/>
        <v>4387.25</v>
      </c>
      <c r="W509" s="3">
        <f t="shared" si="152"/>
        <v>40703.25</v>
      </c>
      <c r="X509" s="3">
        <f t="shared" si="152"/>
        <v>0</v>
      </c>
      <c r="Y509" s="3">
        <f t="shared" si="152"/>
        <v>6781.25</v>
      </c>
      <c r="Z509" s="3">
        <f t="shared" si="152"/>
        <v>4037.25</v>
      </c>
      <c r="AA509" s="3">
        <f t="shared" si="152"/>
        <v>318298.75</v>
      </c>
    </row>
    <row r="512" spans="1:27" x14ac:dyDescent="0.35">
      <c r="E512">
        <f>SUBTOTAL(9,E2:E511)</f>
        <v>3514474</v>
      </c>
    </row>
  </sheetData>
  <autoFilter ref="A1:AA509" xr:uid="{00000000-0001-0000-0000-000000000000}"/>
  <sortState xmlns:xlrd2="http://schemas.microsoft.com/office/spreadsheetml/2017/richdata2" ref="A2:AA509">
    <sortCondition ref="D2:D509"/>
  </sortState>
  <conditionalFormatting sqref="H1:H1048576">
    <cfRule type="containsText" dxfId="17" priority="1" operator="containsText" text="Yes">
      <formula>NOT(ISERROR(SEARCH("Yes",H1)))</formula>
    </cfRule>
  </conditionalFormatting>
  <conditionalFormatting sqref="I2:I508">
    <cfRule type="containsText" dxfId="16" priority="2" operator="containsText" text="not eligible">
      <formula>NOT(ISERROR(SEARCH("not eligible",I2)))</formula>
    </cfRule>
  </conditionalFormatting>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86"/>
  <sheetViews>
    <sheetView zoomScale="90" zoomScaleNormal="90" workbookViewId="0">
      <pane xSplit="4" ySplit="1" topLeftCell="E2" activePane="bottomRight" state="frozen"/>
      <selection pane="topRight" activeCell="I13" sqref="I13"/>
      <selection pane="bottomLeft" activeCell="I13" sqref="I13"/>
      <selection pane="bottomRight" activeCell="I13" sqref="I13"/>
    </sheetView>
  </sheetViews>
  <sheetFormatPr defaultRowHeight="14.5" x14ac:dyDescent="0.35"/>
  <cols>
    <col min="2" max="2" width="26" customWidth="1"/>
    <col min="3" max="3" width="22.26953125" customWidth="1"/>
    <col min="4" max="4" width="26.81640625" customWidth="1"/>
    <col min="5" max="5" width="14" bestFit="1" customWidth="1"/>
    <col min="6" max="6" width="11.1796875" customWidth="1"/>
    <col min="7" max="7" width="10.26953125" customWidth="1"/>
    <col min="8" max="8" width="7.54296875" bestFit="1" customWidth="1"/>
    <col min="9" max="9" width="13.453125" bestFit="1" customWidth="1"/>
    <col min="10" max="10" width="10.453125" style="3" customWidth="1"/>
    <col min="11" max="11" width="12.81640625" style="3" bestFit="1" customWidth="1"/>
    <col min="12" max="13" width="12.54296875" bestFit="1" customWidth="1"/>
    <col min="14" max="14" width="19" bestFit="1" customWidth="1"/>
    <col min="15" max="15" width="17" bestFit="1" customWidth="1"/>
    <col min="16" max="16" width="14" bestFit="1" customWidth="1"/>
    <col min="17" max="17" width="11" bestFit="1" customWidth="1"/>
    <col min="18" max="18" width="19.26953125" bestFit="1" customWidth="1"/>
    <col min="19" max="19" width="11" bestFit="1" customWidth="1"/>
    <col min="20" max="20" width="28" bestFit="1" customWidth="1"/>
    <col min="21" max="21" width="20" bestFit="1" customWidth="1"/>
    <col min="22" max="22" width="17" bestFit="1" customWidth="1"/>
    <col min="23" max="23" width="18.54296875" bestFit="1" customWidth="1"/>
    <col min="24" max="24" width="23" bestFit="1" customWidth="1"/>
    <col min="25" max="25" width="24.54296875" bestFit="1" customWidth="1"/>
    <col min="26" max="26" width="20.453125" bestFit="1" customWidth="1"/>
    <col min="27" max="27" width="12.26953125" bestFit="1" customWidth="1"/>
    <col min="28" max="28" width="10.54296875" bestFit="1" customWidth="1"/>
    <col min="29" max="29" width="18" bestFit="1" customWidth="1"/>
    <col min="30" max="30" width="20" bestFit="1" customWidth="1"/>
    <col min="31" max="31" width="16" bestFit="1" customWidth="1"/>
    <col min="32" max="32" width="12.54296875" bestFit="1" customWidth="1"/>
  </cols>
  <sheetData>
    <row r="1" spans="1:32" s="4" customFormat="1" x14ac:dyDescent="0.35">
      <c r="A1" s="116" t="s">
        <v>1181</v>
      </c>
      <c r="B1" s="116" t="s">
        <v>1654</v>
      </c>
      <c r="C1" s="116" t="s">
        <v>1183</v>
      </c>
      <c r="D1" s="116" t="s">
        <v>80</v>
      </c>
      <c r="E1" s="116" t="s">
        <v>1184</v>
      </c>
      <c r="F1" s="116" t="s">
        <v>1185</v>
      </c>
      <c r="G1" s="116" t="s">
        <v>1185</v>
      </c>
      <c r="H1" s="116" t="s">
        <v>1186</v>
      </c>
      <c r="I1" s="117" t="s">
        <v>1187</v>
      </c>
      <c r="J1" s="117" t="s">
        <v>1188</v>
      </c>
      <c r="K1" s="117" t="s">
        <v>1655</v>
      </c>
      <c r="L1" s="5" t="s">
        <v>1189</v>
      </c>
      <c r="M1" s="5" t="s">
        <v>125</v>
      </c>
      <c r="N1" s="5" t="s">
        <v>1656</v>
      </c>
      <c r="O1" s="5" t="s">
        <v>120</v>
      </c>
      <c r="P1" s="5" t="s">
        <v>1192</v>
      </c>
      <c r="Q1" s="5" t="s">
        <v>1191</v>
      </c>
      <c r="R1" s="5" t="s">
        <v>1657</v>
      </c>
      <c r="S1" s="5" t="s">
        <v>1190</v>
      </c>
      <c r="T1" s="5" t="s">
        <v>27</v>
      </c>
      <c r="U1" s="5" t="s">
        <v>29</v>
      </c>
      <c r="V1" s="5" t="s">
        <v>33</v>
      </c>
      <c r="W1" s="5" t="s">
        <v>1193</v>
      </c>
      <c r="X1" s="5" t="s">
        <v>79</v>
      </c>
      <c r="Y1" s="5" t="s">
        <v>1194</v>
      </c>
      <c r="Z1" s="5" t="s">
        <v>1658</v>
      </c>
      <c r="AA1" s="5" t="s">
        <v>1659</v>
      </c>
      <c r="AB1" s="5" t="s">
        <v>100</v>
      </c>
      <c r="AC1" s="5" t="s">
        <v>35</v>
      </c>
      <c r="AD1" s="5" t="s">
        <v>1660</v>
      </c>
      <c r="AE1" s="5" t="s">
        <v>1661</v>
      </c>
      <c r="AF1" s="5" t="s">
        <v>1195</v>
      </c>
    </row>
    <row r="2" spans="1:32" x14ac:dyDescent="0.35">
      <c r="A2" t="s">
        <v>175</v>
      </c>
      <c r="B2" t="s">
        <v>178</v>
      </c>
      <c r="C2" t="s">
        <v>707</v>
      </c>
      <c r="D2" t="s">
        <v>86</v>
      </c>
      <c r="E2" s="1">
        <v>9838</v>
      </c>
      <c r="F2" t="s">
        <v>1662</v>
      </c>
      <c r="G2">
        <v>2.35</v>
      </c>
      <c r="H2" t="s">
        <v>1197</v>
      </c>
      <c r="I2" s="3" t="str">
        <f t="shared" ref="I2:I65" si="0">IF(G2&gt;=4,E2*1.75,"not eligible")</f>
        <v>not eligible</v>
      </c>
      <c r="J2" s="3" t="str">
        <f t="shared" ref="J2:J65" si="1">IF(AND(I2="not eligible",H2="Yes"),E2*1.75,"N/A")</f>
        <v>N/A</v>
      </c>
      <c r="K2" s="3">
        <f t="shared" ref="K2:K65" si="2">SUM(I2:J2)</f>
        <v>0</v>
      </c>
      <c r="L2" s="3" t="str">
        <f t="shared" ref="L2:L65" si="3">IF($D2="Australian Labor Party",$K2,"N/A")</f>
        <v>N/A</v>
      </c>
      <c r="M2" s="3" t="str">
        <f t="shared" ref="M2:M65" si="4">IF($D2="Liberal",$K2,"N/A")</f>
        <v>N/A</v>
      </c>
      <c r="N2" s="3" t="str">
        <f t="shared" ref="N2:N65" si="5">IF($D2="DERRYN HINCH'S JUSTICE PARTY",$K2,"N/A")</f>
        <v>N/A</v>
      </c>
      <c r="O2" s="3" t="str">
        <f t="shared" ref="O2:O65" si="6">IF($D2="LIBERAL DEMOCRATS",$K2,"N/A")</f>
        <v>N/A</v>
      </c>
      <c r="P2" s="3">
        <f t="shared" ref="P2:P65" si="7">IF($D2="ANIMAL JUSTICE PARTY",$K2,"N/A")</f>
        <v>0</v>
      </c>
      <c r="Q2" s="3" t="str">
        <f t="shared" ref="Q2:Q65" si="8">IF($D2="AUSTRALIAN GREENS",$K2,"N/A")</f>
        <v>N/A</v>
      </c>
      <c r="R2" s="3" t="str">
        <f t="shared" ref="R2:R65" si="9">IF($D2="FIONA PATTEN'S REASON PARTY",$K2,"N/A")</f>
        <v>N/A</v>
      </c>
      <c r="S2" s="3" t="str">
        <f t="shared" ref="S2:S65" si="10">IF($D2="THE NATIONALS",$K2,"N/A")</f>
        <v>N/A</v>
      </c>
      <c r="T2" s="3" t="str">
        <f t="shared" ref="T2:T65" si="11">IF($D2="SHOOTERS, FISHERS &amp; FARMERS VIC",$K2,"N/A")</f>
        <v>N/A</v>
      </c>
      <c r="U2" s="3" t="str">
        <f t="shared" ref="U2:U65" si="12">IF($D2="SUSTAINABLE AUSTRALIA",$K2,"N/A")</f>
        <v>N/A</v>
      </c>
      <c r="V2" s="3" t="str">
        <f t="shared" ref="V2:V65" si="13">IF($D2="TRANSPORT MATTERS",$K2,"N/A")</f>
        <v>N/A</v>
      </c>
      <c r="W2" s="3" t="str">
        <f t="shared" ref="W2:W65" si="14">IF($D2="AUSSIE BATTLER PARTY",$K2,"N/A")</f>
        <v>N/A</v>
      </c>
      <c r="X2" s="3" t="str">
        <f t="shared" ref="X2:X65" si="15">IF($D2="AUSTRALIAN COUNTRY PARTY",$K2,"N/A")</f>
        <v>N/A</v>
      </c>
      <c r="Y2" s="3" t="str">
        <f t="shared" ref="Y2:Y65" si="16">IF($D2="AUSTRALIAN LIBERTY ALLIANCE",$K2,"N/A")</f>
        <v>N/A</v>
      </c>
      <c r="Z2" s="3" t="str">
        <f t="shared" ref="Z2:Z65" si="17">IF($D2="HEALTH AUSTRALIA PARTY",$K2,"N/A")</f>
        <v>N/A</v>
      </c>
      <c r="AA2" s="3" t="str">
        <f t="shared" ref="AA2:AA65" si="18">IF($D2="HUDSON 4 NV",$K2,"N/A")</f>
        <v>N/A</v>
      </c>
      <c r="AB2" s="3" t="str">
        <f t="shared" ref="AB2:AB65" si="19">IF($D2="LABOUR DLP",$K2,"N/A")</f>
        <v>N/A</v>
      </c>
      <c r="AC2" s="3" t="str">
        <f t="shared" ref="AC2:AC65" si="20">IF($D2="VICTORIAN SOCIALISTS",$K2,"N/A")</f>
        <v>N/A</v>
      </c>
      <c r="AD2" s="3" t="str">
        <f t="shared" ref="AD2:AD65" si="21">IF($D2="VOLUNTARY EUTHANASIA PARTY (VICTORIA)",$K2,"N/A")</f>
        <v>N/A</v>
      </c>
      <c r="AE2" s="3" t="str">
        <f t="shared" ref="AE2:AE65" si="22">IF($D2="VOTE 1 LOCAL JOBS",$K2,"N/A")</f>
        <v>N/A</v>
      </c>
      <c r="AF2" s="3" t="str">
        <f t="shared" ref="AF2:AF65" si="23">IF($D2="",$K2,"N/A")</f>
        <v>N/A</v>
      </c>
    </row>
    <row r="3" spans="1:32" x14ac:dyDescent="0.35">
      <c r="A3" t="s">
        <v>175</v>
      </c>
      <c r="B3" t="s">
        <v>178</v>
      </c>
      <c r="C3" t="s">
        <v>1126</v>
      </c>
      <c r="D3" t="s">
        <v>86</v>
      </c>
      <c r="E3">
        <v>193</v>
      </c>
      <c r="F3" t="s">
        <v>1663</v>
      </c>
      <c r="G3">
        <v>0.05</v>
      </c>
      <c r="H3" t="s">
        <v>1197</v>
      </c>
      <c r="I3" s="3" t="str">
        <f t="shared" si="0"/>
        <v>not eligible</v>
      </c>
      <c r="J3" s="3" t="str">
        <f t="shared" si="1"/>
        <v>N/A</v>
      </c>
      <c r="K3" s="3">
        <f t="shared" si="2"/>
        <v>0</v>
      </c>
      <c r="L3" s="3" t="str">
        <f t="shared" si="3"/>
        <v>N/A</v>
      </c>
      <c r="M3" s="3" t="str">
        <f t="shared" si="4"/>
        <v>N/A</v>
      </c>
      <c r="N3" s="3" t="str">
        <f t="shared" si="5"/>
        <v>N/A</v>
      </c>
      <c r="O3" s="3" t="str">
        <f t="shared" si="6"/>
        <v>N/A</v>
      </c>
      <c r="P3" s="3">
        <f t="shared" si="7"/>
        <v>0</v>
      </c>
      <c r="Q3" s="3" t="str">
        <f t="shared" si="8"/>
        <v>N/A</v>
      </c>
      <c r="R3" s="3" t="str">
        <f t="shared" si="9"/>
        <v>N/A</v>
      </c>
      <c r="S3" s="3" t="str">
        <f t="shared" si="10"/>
        <v>N/A</v>
      </c>
      <c r="T3" s="3" t="str">
        <f t="shared" si="11"/>
        <v>N/A</v>
      </c>
      <c r="U3" s="3" t="str">
        <f t="shared" si="12"/>
        <v>N/A</v>
      </c>
      <c r="V3" s="3" t="str">
        <f t="shared" si="13"/>
        <v>N/A</v>
      </c>
      <c r="W3" s="3" t="str">
        <f t="shared" si="14"/>
        <v>N/A</v>
      </c>
      <c r="X3" s="3" t="str">
        <f t="shared" si="15"/>
        <v>N/A</v>
      </c>
      <c r="Y3" s="3" t="str">
        <f t="shared" si="16"/>
        <v>N/A</v>
      </c>
      <c r="Z3" s="3" t="str">
        <f t="shared" si="17"/>
        <v>N/A</v>
      </c>
      <c r="AA3" s="3" t="str">
        <f t="shared" si="18"/>
        <v>N/A</v>
      </c>
      <c r="AB3" s="3" t="str">
        <f t="shared" si="19"/>
        <v>N/A</v>
      </c>
      <c r="AC3" s="3" t="str">
        <f t="shared" si="20"/>
        <v>N/A</v>
      </c>
      <c r="AD3" s="3" t="str">
        <f t="shared" si="21"/>
        <v>N/A</v>
      </c>
      <c r="AE3" s="3" t="str">
        <f t="shared" si="22"/>
        <v>N/A</v>
      </c>
      <c r="AF3" s="3" t="str">
        <f t="shared" si="23"/>
        <v>N/A</v>
      </c>
    </row>
    <row r="4" spans="1:32" x14ac:dyDescent="0.35">
      <c r="A4" t="s">
        <v>175</v>
      </c>
      <c r="B4" t="s">
        <v>183</v>
      </c>
      <c r="C4" t="s">
        <v>502</v>
      </c>
      <c r="D4" t="s">
        <v>86</v>
      </c>
      <c r="E4" s="1">
        <v>14814</v>
      </c>
      <c r="F4" t="s">
        <v>1664</v>
      </c>
      <c r="G4">
        <v>3.17</v>
      </c>
      <c r="H4" t="s">
        <v>1197</v>
      </c>
      <c r="I4" s="3" t="str">
        <f t="shared" si="0"/>
        <v>not eligible</v>
      </c>
      <c r="J4" s="3" t="str">
        <f t="shared" si="1"/>
        <v>N/A</v>
      </c>
      <c r="K4" s="3">
        <f t="shared" si="2"/>
        <v>0</v>
      </c>
      <c r="L4" s="3" t="str">
        <f t="shared" si="3"/>
        <v>N/A</v>
      </c>
      <c r="M4" s="3" t="str">
        <f t="shared" si="4"/>
        <v>N/A</v>
      </c>
      <c r="N4" s="3" t="str">
        <f t="shared" si="5"/>
        <v>N/A</v>
      </c>
      <c r="O4" s="3" t="str">
        <f t="shared" si="6"/>
        <v>N/A</v>
      </c>
      <c r="P4" s="3">
        <f t="shared" si="7"/>
        <v>0</v>
      </c>
      <c r="Q4" s="3" t="str">
        <f t="shared" si="8"/>
        <v>N/A</v>
      </c>
      <c r="R4" s="3" t="str">
        <f t="shared" si="9"/>
        <v>N/A</v>
      </c>
      <c r="S4" s="3" t="str">
        <f t="shared" si="10"/>
        <v>N/A</v>
      </c>
      <c r="T4" s="3" t="str">
        <f t="shared" si="11"/>
        <v>N/A</v>
      </c>
      <c r="U4" s="3" t="str">
        <f t="shared" si="12"/>
        <v>N/A</v>
      </c>
      <c r="V4" s="3" t="str">
        <f t="shared" si="13"/>
        <v>N/A</v>
      </c>
      <c r="W4" s="3" t="str">
        <f t="shared" si="14"/>
        <v>N/A</v>
      </c>
      <c r="X4" s="3" t="str">
        <f t="shared" si="15"/>
        <v>N/A</v>
      </c>
      <c r="Y4" s="3" t="str">
        <f t="shared" si="16"/>
        <v>N/A</v>
      </c>
      <c r="Z4" s="3" t="str">
        <f t="shared" si="17"/>
        <v>N/A</v>
      </c>
      <c r="AA4" s="3" t="str">
        <f t="shared" si="18"/>
        <v>N/A</v>
      </c>
      <c r="AB4" s="3" t="str">
        <f t="shared" si="19"/>
        <v>N/A</v>
      </c>
      <c r="AC4" s="3" t="str">
        <f t="shared" si="20"/>
        <v>N/A</v>
      </c>
      <c r="AD4" s="3" t="str">
        <f t="shared" si="21"/>
        <v>N/A</v>
      </c>
      <c r="AE4" s="3" t="str">
        <f t="shared" si="22"/>
        <v>N/A</v>
      </c>
      <c r="AF4" s="3" t="str">
        <f t="shared" si="23"/>
        <v>N/A</v>
      </c>
    </row>
    <row r="5" spans="1:32" x14ac:dyDescent="0.35">
      <c r="A5" t="s">
        <v>175</v>
      </c>
      <c r="B5" t="s">
        <v>183</v>
      </c>
      <c r="C5" t="s">
        <v>769</v>
      </c>
      <c r="D5" t="s">
        <v>86</v>
      </c>
      <c r="E5">
        <v>281</v>
      </c>
      <c r="F5" t="s">
        <v>1665</v>
      </c>
      <c r="G5">
        <v>0.06</v>
      </c>
      <c r="H5" t="s">
        <v>1197</v>
      </c>
      <c r="I5" s="3" t="str">
        <f t="shared" si="0"/>
        <v>not eligible</v>
      </c>
      <c r="J5" s="3" t="str">
        <f t="shared" si="1"/>
        <v>N/A</v>
      </c>
      <c r="K5" s="3">
        <f t="shared" si="2"/>
        <v>0</v>
      </c>
      <c r="L5" s="3" t="str">
        <f t="shared" si="3"/>
        <v>N/A</v>
      </c>
      <c r="M5" s="3" t="str">
        <f t="shared" si="4"/>
        <v>N/A</v>
      </c>
      <c r="N5" s="3" t="str">
        <f t="shared" si="5"/>
        <v>N/A</v>
      </c>
      <c r="O5" s="3" t="str">
        <f t="shared" si="6"/>
        <v>N/A</v>
      </c>
      <c r="P5" s="3">
        <f t="shared" si="7"/>
        <v>0</v>
      </c>
      <c r="Q5" s="3" t="str">
        <f t="shared" si="8"/>
        <v>N/A</v>
      </c>
      <c r="R5" s="3" t="str">
        <f t="shared" si="9"/>
        <v>N/A</v>
      </c>
      <c r="S5" s="3" t="str">
        <f t="shared" si="10"/>
        <v>N/A</v>
      </c>
      <c r="T5" s="3" t="str">
        <f t="shared" si="11"/>
        <v>N/A</v>
      </c>
      <c r="U5" s="3" t="str">
        <f t="shared" si="12"/>
        <v>N/A</v>
      </c>
      <c r="V5" s="3" t="str">
        <f t="shared" si="13"/>
        <v>N/A</v>
      </c>
      <c r="W5" s="3" t="str">
        <f t="shared" si="14"/>
        <v>N/A</v>
      </c>
      <c r="X5" s="3" t="str">
        <f t="shared" si="15"/>
        <v>N/A</v>
      </c>
      <c r="Y5" s="3" t="str">
        <f t="shared" si="16"/>
        <v>N/A</v>
      </c>
      <c r="Z5" s="3" t="str">
        <f t="shared" si="17"/>
        <v>N/A</v>
      </c>
      <c r="AA5" s="3" t="str">
        <f t="shared" si="18"/>
        <v>N/A</v>
      </c>
      <c r="AB5" s="3" t="str">
        <f t="shared" si="19"/>
        <v>N/A</v>
      </c>
      <c r="AC5" s="3" t="str">
        <f t="shared" si="20"/>
        <v>N/A</v>
      </c>
      <c r="AD5" s="3" t="str">
        <f t="shared" si="21"/>
        <v>N/A</v>
      </c>
      <c r="AE5" s="3" t="str">
        <f t="shared" si="22"/>
        <v>N/A</v>
      </c>
      <c r="AF5" s="3" t="str">
        <f t="shared" si="23"/>
        <v>N/A</v>
      </c>
    </row>
    <row r="6" spans="1:32" x14ac:dyDescent="0.35">
      <c r="A6" t="s">
        <v>175</v>
      </c>
      <c r="B6" t="s">
        <v>295</v>
      </c>
      <c r="C6" t="s">
        <v>908</v>
      </c>
      <c r="D6" t="s">
        <v>86</v>
      </c>
      <c r="E6" s="1">
        <v>8778</v>
      </c>
      <c r="F6" t="s">
        <v>1571</v>
      </c>
      <c r="G6">
        <v>1.95</v>
      </c>
      <c r="H6" t="s">
        <v>1197</v>
      </c>
      <c r="I6" s="3" t="str">
        <f t="shared" si="0"/>
        <v>not eligible</v>
      </c>
      <c r="J6" s="3" t="str">
        <f t="shared" si="1"/>
        <v>N/A</v>
      </c>
      <c r="K6" s="3">
        <f t="shared" si="2"/>
        <v>0</v>
      </c>
      <c r="L6" s="3" t="str">
        <f t="shared" si="3"/>
        <v>N/A</v>
      </c>
      <c r="M6" s="3" t="str">
        <f t="shared" si="4"/>
        <v>N/A</v>
      </c>
      <c r="N6" s="3" t="str">
        <f t="shared" si="5"/>
        <v>N/A</v>
      </c>
      <c r="O6" s="3" t="str">
        <f t="shared" si="6"/>
        <v>N/A</v>
      </c>
      <c r="P6" s="3">
        <f t="shared" si="7"/>
        <v>0</v>
      </c>
      <c r="Q6" s="3" t="str">
        <f t="shared" si="8"/>
        <v>N/A</v>
      </c>
      <c r="R6" s="3" t="str">
        <f t="shared" si="9"/>
        <v>N/A</v>
      </c>
      <c r="S6" s="3" t="str">
        <f t="shared" si="10"/>
        <v>N/A</v>
      </c>
      <c r="T6" s="3" t="str">
        <f t="shared" si="11"/>
        <v>N/A</v>
      </c>
      <c r="U6" s="3" t="str">
        <f t="shared" si="12"/>
        <v>N/A</v>
      </c>
      <c r="V6" s="3" t="str">
        <f t="shared" si="13"/>
        <v>N/A</v>
      </c>
      <c r="W6" s="3" t="str">
        <f t="shared" si="14"/>
        <v>N/A</v>
      </c>
      <c r="X6" s="3" t="str">
        <f t="shared" si="15"/>
        <v>N/A</v>
      </c>
      <c r="Y6" s="3" t="str">
        <f t="shared" si="16"/>
        <v>N/A</v>
      </c>
      <c r="Z6" s="3" t="str">
        <f t="shared" si="17"/>
        <v>N/A</v>
      </c>
      <c r="AA6" s="3" t="str">
        <f t="shared" si="18"/>
        <v>N/A</v>
      </c>
      <c r="AB6" s="3" t="str">
        <f t="shared" si="19"/>
        <v>N/A</v>
      </c>
      <c r="AC6" s="3" t="str">
        <f t="shared" si="20"/>
        <v>N/A</v>
      </c>
      <c r="AD6" s="3" t="str">
        <f t="shared" si="21"/>
        <v>N/A</v>
      </c>
      <c r="AE6" s="3" t="str">
        <f t="shared" si="22"/>
        <v>N/A</v>
      </c>
      <c r="AF6" s="3" t="str">
        <f t="shared" si="23"/>
        <v>N/A</v>
      </c>
    </row>
    <row r="7" spans="1:32" x14ac:dyDescent="0.35">
      <c r="A7" t="s">
        <v>175</v>
      </c>
      <c r="B7" t="s">
        <v>295</v>
      </c>
      <c r="C7" t="s">
        <v>1027</v>
      </c>
      <c r="D7" t="s">
        <v>86</v>
      </c>
      <c r="E7">
        <v>232</v>
      </c>
      <c r="F7" t="s">
        <v>1663</v>
      </c>
      <c r="G7">
        <v>0.05</v>
      </c>
      <c r="H7" t="s">
        <v>1197</v>
      </c>
      <c r="I7" s="3" t="str">
        <f t="shared" si="0"/>
        <v>not eligible</v>
      </c>
      <c r="J7" s="3" t="str">
        <f t="shared" si="1"/>
        <v>N/A</v>
      </c>
      <c r="K7" s="3">
        <f t="shared" si="2"/>
        <v>0</v>
      </c>
      <c r="L7" s="3" t="str">
        <f t="shared" si="3"/>
        <v>N/A</v>
      </c>
      <c r="M7" s="3" t="str">
        <f t="shared" si="4"/>
        <v>N/A</v>
      </c>
      <c r="N7" s="3" t="str">
        <f t="shared" si="5"/>
        <v>N/A</v>
      </c>
      <c r="O7" s="3" t="str">
        <f t="shared" si="6"/>
        <v>N/A</v>
      </c>
      <c r="P7" s="3">
        <f t="shared" si="7"/>
        <v>0</v>
      </c>
      <c r="Q7" s="3" t="str">
        <f t="shared" si="8"/>
        <v>N/A</v>
      </c>
      <c r="R7" s="3" t="str">
        <f t="shared" si="9"/>
        <v>N/A</v>
      </c>
      <c r="S7" s="3" t="str">
        <f t="shared" si="10"/>
        <v>N/A</v>
      </c>
      <c r="T7" s="3" t="str">
        <f t="shared" si="11"/>
        <v>N/A</v>
      </c>
      <c r="U7" s="3" t="str">
        <f t="shared" si="12"/>
        <v>N/A</v>
      </c>
      <c r="V7" s="3" t="str">
        <f t="shared" si="13"/>
        <v>N/A</v>
      </c>
      <c r="W7" s="3" t="str">
        <f t="shared" si="14"/>
        <v>N/A</v>
      </c>
      <c r="X7" s="3" t="str">
        <f t="shared" si="15"/>
        <v>N/A</v>
      </c>
      <c r="Y7" s="3" t="str">
        <f t="shared" si="16"/>
        <v>N/A</v>
      </c>
      <c r="Z7" s="3" t="str">
        <f t="shared" si="17"/>
        <v>N/A</v>
      </c>
      <c r="AA7" s="3" t="str">
        <f t="shared" si="18"/>
        <v>N/A</v>
      </c>
      <c r="AB7" s="3" t="str">
        <f t="shared" si="19"/>
        <v>N/A</v>
      </c>
      <c r="AC7" s="3" t="str">
        <f t="shared" si="20"/>
        <v>N/A</v>
      </c>
      <c r="AD7" s="3" t="str">
        <f t="shared" si="21"/>
        <v>N/A</v>
      </c>
      <c r="AE7" s="3" t="str">
        <f t="shared" si="22"/>
        <v>N/A</v>
      </c>
      <c r="AF7" s="3" t="str">
        <f t="shared" si="23"/>
        <v>N/A</v>
      </c>
    </row>
    <row r="8" spans="1:32" x14ac:dyDescent="0.35">
      <c r="A8" t="s">
        <v>175</v>
      </c>
      <c r="B8" t="s">
        <v>295</v>
      </c>
      <c r="C8" t="s">
        <v>438</v>
      </c>
      <c r="D8" t="s">
        <v>86</v>
      </c>
      <c r="E8">
        <v>121</v>
      </c>
      <c r="F8" t="s">
        <v>1666</v>
      </c>
      <c r="G8">
        <v>0.03</v>
      </c>
      <c r="H8" t="s">
        <v>1197</v>
      </c>
      <c r="I8" s="3" t="str">
        <f t="shared" si="0"/>
        <v>not eligible</v>
      </c>
      <c r="J8" s="3" t="str">
        <f t="shared" si="1"/>
        <v>N/A</v>
      </c>
      <c r="K8" s="3">
        <f t="shared" si="2"/>
        <v>0</v>
      </c>
      <c r="L8" s="3" t="str">
        <f t="shared" si="3"/>
        <v>N/A</v>
      </c>
      <c r="M8" s="3" t="str">
        <f t="shared" si="4"/>
        <v>N/A</v>
      </c>
      <c r="N8" s="3" t="str">
        <f t="shared" si="5"/>
        <v>N/A</v>
      </c>
      <c r="O8" s="3" t="str">
        <f t="shared" si="6"/>
        <v>N/A</v>
      </c>
      <c r="P8" s="3">
        <f t="shared" si="7"/>
        <v>0</v>
      </c>
      <c r="Q8" s="3" t="str">
        <f t="shared" si="8"/>
        <v>N/A</v>
      </c>
      <c r="R8" s="3" t="str">
        <f t="shared" si="9"/>
        <v>N/A</v>
      </c>
      <c r="S8" s="3" t="str">
        <f t="shared" si="10"/>
        <v>N/A</v>
      </c>
      <c r="T8" s="3" t="str">
        <f t="shared" si="11"/>
        <v>N/A</v>
      </c>
      <c r="U8" s="3" t="str">
        <f t="shared" si="12"/>
        <v>N/A</v>
      </c>
      <c r="V8" s="3" t="str">
        <f t="shared" si="13"/>
        <v>N/A</v>
      </c>
      <c r="W8" s="3" t="str">
        <f t="shared" si="14"/>
        <v>N/A</v>
      </c>
      <c r="X8" s="3" t="str">
        <f t="shared" si="15"/>
        <v>N/A</v>
      </c>
      <c r="Y8" s="3" t="str">
        <f t="shared" si="16"/>
        <v>N/A</v>
      </c>
      <c r="Z8" s="3" t="str">
        <f t="shared" si="17"/>
        <v>N/A</v>
      </c>
      <c r="AA8" s="3" t="str">
        <f t="shared" si="18"/>
        <v>N/A</v>
      </c>
      <c r="AB8" s="3" t="str">
        <f t="shared" si="19"/>
        <v>N/A</v>
      </c>
      <c r="AC8" s="3" t="str">
        <f t="shared" si="20"/>
        <v>N/A</v>
      </c>
      <c r="AD8" s="3" t="str">
        <f t="shared" si="21"/>
        <v>N/A</v>
      </c>
      <c r="AE8" s="3" t="str">
        <f t="shared" si="22"/>
        <v>N/A</v>
      </c>
      <c r="AF8" s="3" t="str">
        <f t="shared" si="23"/>
        <v>N/A</v>
      </c>
    </row>
    <row r="9" spans="1:32" x14ac:dyDescent="0.35">
      <c r="A9" t="s">
        <v>175</v>
      </c>
      <c r="B9" t="s">
        <v>227</v>
      </c>
      <c r="C9" t="s">
        <v>638</v>
      </c>
      <c r="D9" t="s">
        <v>86</v>
      </c>
      <c r="E9" s="1">
        <v>10282</v>
      </c>
      <c r="F9" t="s">
        <v>1213</v>
      </c>
      <c r="G9">
        <v>2.25</v>
      </c>
      <c r="H9" t="s">
        <v>1197</v>
      </c>
      <c r="I9" s="3" t="str">
        <f t="shared" si="0"/>
        <v>not eligible</v>
      </c>
      <c r="J9" s="3" t="str">
        <f t="shared" si="1"/>
        <v>N/A</v>
      </c>
      <c r="K9" s="3">
        <f t="shared" si="2"/>
        <v>0</v>
      </c>
      <c r="L9" s="3" t="str">
        <f t="shared" si="3"/>
        <v>N/A</v>
      </c>
      <c r="M9" s="3" t="str">
        <f t="shared" si="4"/>
        <v>N/A</v>
      </c>
      <c r="N9" s="3" t="str">
        <f t="shared" si="5"/>
        <v>N/A</v>
      </c>
      <c r="O9" s="3" t="str">
        <f t="shared" si="6"/>
        <v>N/A</v>
      </c>
      <c r="P9" s="3">
        <f t="shared" si="7"/>
        <v>0</v>
      </c>
      <c r="Q9" s="3" t="str">
        <f t="shared" si="8"/>
        <v>N/A</v>
      </c>
      <c r="R9" s="3" t="str">
        <f t="shared" si="9"/>
        <v>N/A</v>
      </c>
      <c r="S9" s="3" t="str">
        <f t="shared" si="10"/>
        <v>N/A</v>
      </c>
      <c r="T9" s="3" t="str">
        <f t="shared" si="11"/>
        <v>N/A</v>
      </c>
      <c r="U9" s="3" t="str">
        <f t="shared" si="12"/>
        <v>N/A</v>
      </c>
      <c r="V9" s="3" t="str">
        <f t="shared" si="13"/>
        <v>N/A</v>
      </c>
      <c r="W9" s="3" t="str">
        <f t="shared" si="14"/>
        <v>N/A</v>
      </c>
      <c r="X9" s="3" t="str">
        <f t="shared" si="15"/>
        <v>N/A</v>
      </c>
      <c r="Y9" s="3" t="str">
        <f t="shared" si="16"/>
        <v>N/A</v>
      </c>
      <c r="Z9" s="3" t="str">
        <f t="shared" si="17"/>
        <v>N/A</v>
      </c>
      <c r="AA9" s="3" t="str">
        <f t="shared" si="18"/>
        <v>N/A</v>
      </c>
      <c r="AB9" s="3" t="str">
        <f t="shared" si="19"/>
        <v>N/A</v>
      </c>
      <c r="AC9" s="3" t="str">
        <f t="shared" si="20"/>
        <v>N/A</v>
      </c>
      <c r="AD9" s="3" t="str">
        <f t="shared" si="21"/>
        <v>N/A</v>
      </c>
      <c r="AE9" s="3" t="str">
        <f t="shared" si="22"/>
        <v>N/A</v>
      </c>
      <c r="AF9" s="3" t="str">
        <f t="shared" si="23"/>
        <v>N/A</v>
      </c>
    </row>
    <row r="10" spans="1:32" x14ac:dyDescent="0.35">
      <c r="A10" t="s">
        <v>175</v>
      </c>
      <c r="B10" t="s">
        <v>227</v>
      </c>
      <c r="C10" t="s">
        <v>760</v>
      </c>
      <c r="D10" t="s">
        <v>86</v>
      </c>
      <c r="E10">
        <v>198</v>
      </c>
      <c r="F10" t="s">
        <v>1667</v>
      </c>
      <c r="G10">
        <v>0.04</v>
      </c>
      <c r="H10" t="s">
        <v>1197</v>
      </c>
      <c r="I10" s="3" t="str">
        <f t="shared" si="0"/>
        <v>not eligible</v>
      </c>
      <c r="J10" s="3" t="str">
        <f t="shared" si="1"/>
        <v>N/A</v>
      </c>
      <c r="K10" s="3">
        <f t="shared" si="2"/>
        <v>0</v>
      </c>
      <c r="L10" s="3" t="str">
        <f t="shared" si="3"/>
        <v>N/A</v>
      </c>
      <c r="M10" s="3" t="str">
        <f t="shared" si="4"/>
        <v>N/A</v>
      </c>
      <c r="N10" s="3" t="str">
        <f t="shared" si="5"/>
        <v>N/A</v>
      </c>
      <c r="O10" s="3" t="str">
        <f t="shared" si="6"/>
        <v>N/A</v>
      </c>
      <c r="P10" s="3">
        <f t="shared" si="7"/>
        <v>0</v>
      </c>
      <c r="Q10" s="3" t="str">
        <f t="shared" si="8"/>
        <v>N/A</v>
      </c>
      <c r="R10" s="3" t="str">
        <f t="shared" si="9"/>
        <v>N/A</v>
      </c>
      <c r="S10" s="3" t="str">
        <f t="shared" si="10"/>
        <v>N/A</v>
      </c>
      <c r="T10" s="3" t="str">
        <f t="shared" si="11"/>
        <v>N/A</v>
      </c>
      <c r="U10" s="3" t="str">
        <f t="shared" si="12"/>
        <v>N/A</v>
      </c>
      <c r="V10" s="3" t="str">
        <f t="shared" si="13"/>
        <v>N/A</v>
      </c>
      <c r="W10" s="3" t="str">
        <f t="shared" si="14"/>
        <v>N/A</v>
      </c>
      <c r="X10" s="3" t="str">
        <f t="shared" si="15"/>
        <v>N/A</v>
      </c>
      <c r="Y10" s="3" t="str">
        <f t="shared" si="16"/>
        <v>N/A</v>
      </c>
      <c r="Z10" s="3" t="str">
        <f t="shared" si="17"/>
        <v>N/A</v>
      </c>
      <c r="AA10" s="3" t="str">
        <f t="shared" si="18"/>
        <v>N/A</v>
      </c>
      <c r="AB10" s="3" t="str">
        <f t="shared" si="19"/>
        <v>N/A</v>
      </c>
      <c r="AC10" s="3" t="str">
        <f t="shared" si="20"/>
        <v>N/A</v>
      </c>
      <c r="AD10" s="3" t="str">
        <f t="shared" si="21"/>
        <v>N/A</v>
      </c>
      <c r="AE10" s="3" t="str">
        <f t="shared" si="22"/>
        <v>N/A</v>
      </c>
      <c r="AF10" s="3" t="str">
        <f t="shared" si="23"/>
        <v>N/A</v>
      </c>
    </row>
    <row r="11" spans="1:32" x14ac:dyDescent="0.35">
      <c r="A11" t="s">
        <v>175</v>
      </c>
      <c r="B11" t="s">
        <v>210</v>
      </c>
      <c r="C11" t="s">
        <v>648</v>
      </c>
      <c r="D11" t="s">
        <v>86</v>
      </c>
      <c r="E11" s="1">
        <v>9573</v>
      </c>
      <c r="F11" t="s">
        <v>1668</v>
      </c>
      <c r="G11">
        <v>2.19</v>
      </c>
      <c r="H11" t="s">
        <v>1197</v>
      </c>
      <c r="I11" s="3" t="str">
        <f t="shared" si="0"/>
        <v>not eligible</v>
      </c>
      <c r="J11" s="3" t="str">
        <f t="shared" si="1"/>
        <v>N/A</v>
      </c>
      <c r="K11" s="3">
        <f t="shared" si="2"/>
        <v>0</v>
      </c>
      <c r="L11" s="3" t="str">
        <f t="shared" si="3"/>
        <v>N/A</v>
      </c>
      <c r="M11" s="3" t="str">
        <f t="shared" si="4"/>
        <v>N/A</v>
      </c>
      <c r="N11" s="3" t="str">
        <f t="shared" si="5"/>
        <v>N/A</v>
      </c>
      <c r="O11" s="3" t="str">
        <f t="shared" si="6"/>
        <v>N/A</v>
      </c>
      <c r="P11" s="3">
        <f t="shared" si="7"/>
        <v>0</v>
      </c>
      <c r="Q11" s="3" t="str">
        <f t="shared" si="8"/>
        <v>N/A</v>
      </c>
      <c r="R11" s="3" t="str">
        <f t="shared" si="9"/>
        <v>N/A</v>
      </c>
      <c r="S11" s="3" t="str">
        <f t="shared" si="10"/>
        <v>N/A</v>
      </c>
      <c r="T11" s="3" t="str">
        <f t="shared" si="11"/>
        <v>N/A</v>
      </c>
      <c r="U11" s="3" t="str">
        <f t="shared" si="12"/>
        <v>N/A</v>
      </c>
      <c r="V11" s="3" t="str">
        <f t="shared" si="13"/>
        <v>N/A</v>
      </c>
      <c r="W11" s="3" t="str">
        <f t="shared" si="14"/>
        <v>N/A</v>
      </c>
      <c r="X11" s="3" t="str">
        <f t="shared" si="15"/>
        <v>N/A</v>
      </c>
      <c r="Y11" s="3" t="str">
        <f t="shared" si="16"/>
        <v>N/A</v>
      </c>
      <c r="Z11" s="3" t="str">
        <f t="shared" si="17"/>
        <v>N/A</v>
      </c>
      <c r="AA11" s="3" t="str">
        <f t="shared" si="18"/>
        <v>N/A</v>
      </c>
      <c r="AB11" s="3" t="str">
        <f t="shared" si="19"/>
        <v>N/A</v>
      </c>
      <c r="AC11" s="3" t="str">
        <f t="shared" si="20"/>
        <v>N/A</v>
      </c>
      <c r="AD11" s="3" t="str">
        <f t="shared" si="21"/>
        <v>N/A</v>
      </c>
      <c r="AE11" s="3" t="str">
        <f t="shared" si="22"/>
        <v>N/A</v>
      </c>
      <c r="AF11" s="3" t="str">
        <f t="shared" si="23"/>
        <v>N/A</v>
      </c>
    </row>
    <row r="12" spans="1:32" x14ac:dyDescent="0.35">
      <c r="A12" t="s">
        <v>175</v>
      </c>
      <c r="B12" t="s">
        <v>210</v>
      </c>
      <c r="C12" t="s">
        <v>400</v>
      </c>
      <c r="D12" t="s">
        <v>86</v>
      </c>
      <c r="E12">
        <v>145</v>
      </c>
      <c r="F12" t="s">
        <v>1666</v>
      </c>
      <c r="G12">
        <v>0.03</v>
      </c>
      <c r="H12" t="s">
        <v>1197</v>
      </c>
      <c r="I12" s="3" t="str">
        <f t="shared" si="0"/>
        <v>not eligible</v>
      </c>
      <c r="J12" s="3" t="str">
        <f t="shared" si="1"/>
        <v>N/A</v>
      </c>
      <c r="K12" s="3">
        <f t="shared" si="2"/>
        <v>0</v>
      </c>
      <c r="L12" s="3" t="str">
        <f t="shared" si="3"/>
        <v>N/A</v>
      </c>
      <c r="M12" s="3" t="str">
        <f t="shared" si="4"/>
        <v>N/A</v>
      </c>
      <c r="N12" s="3" t="str">
        <f t="shared" si="5"/>
        <v>N/A</v>
      </c>
      <c r="O12" s="3" t="str">
        <f t="shared" si="6"/>
        <v>N/A</v>
      </c>
      <c r="P12" s="3">
        <f t="shared" si="7"/>
        <v>0</v>
      </c>
      <c r="Q12" s="3" t="str">
        <f t="shared" si="8"/>
        <v>N/A</v>
      </c>
      <c r="R12" s="3" t="str">
        <f t="shared" si="9"/>
        <v>N/A</v>
      </c>
      <c r="S12" s="3" t="str">
        <f t="shared" si="10"/>
        <v>N/A</v>
      </c>
      <c r="T12" s="3" t="str">
        <f t="shared" si="11"/>
        <v>N/A</v>
      </c>
      <c r="U12" s="3" t="str">
        <f t="shared" si="12"/>
        <v>N/A</v>
      </c>
      <c r="V12" s="3" t="str">
        <f t="shared" si="13"/>
        <v>N/A</v>
      </c>
      <c r="W12" s="3" t="str">
        <f t="shared" si="14"/>
        <v>N/A</v>
      </c>
      <c r="X12" s="3" t="str">
        <f t="shared" si="15"/>
        <v>N/A</v>
      </c>
      <c r="Y12" s="3" t="str">
        <f t="shared" si="16"/>
        <v>N/A</v>
      </c>
      <c r="Z12" s="3" t="str">
        <f t="shared" si="17"/>
        <v>N/A</v>
      </c>
      <c r="AA12" s="3" t="str">
        <f t="shared" si="18"/>
        <v>N/A</v>
      </c>
      <c r="AB12" s="3" t="str">
        <f t="shared" si="19"/>
        <v>N/A</v>
      </c>
      <c r="AC12" s="3" t="str">
        <f t="shared" si="20"/>
        <v>N/A</v>
      </c>
      <c r="AD12" s="3" t="str">
        <f t="shared" si="21"/>
        <v>N/A</v>
      </c>
      <c r="AE12" s="3" t="str">
        <f t="shared" si="22"/>
        <v>N/A</v>
      </c>
      <c r="AF12" s="3" t="str">
        <f t="shared" si="23"/>
        <v>N/A</v>
      </c>
    </row>
    <row r="13" spans="1:32" x14ac:dyDescent="0.35">
      <c r="A13" t="s">
        <v>175</v>
      </c>
      <c r="B13" t="s">
        <v>214</v>
      </c>
      <c r="C13" t="s">
        <v>987</v>
      </c>
      <c r="D13" t="s">
        <v>86</v>
      </c>
      <c r="E13" s="1">
        <v>8976</v>
      </c>
      <c r="F13" t="s">
        <v>1613</v>
      </c>
      <c r="G13">
        <v>2.09</v>
      </c>
      <c r="H13" t="s">
        <v>1197</v>
      </c>
      <c r="I13" s="3" t="str">
        <f t="shared" si="0"/>
        <v>not eligible</v>
      </c>
      <c r="J13" s="3" t="str">
        <f t="shared" si="1"/>
        <v>N/A</v>
      </c>
      <c r="K13" s="3">
        <f t="shared" si="2"/>
        <v>0</v>
      </c>
      <c r="L13" s="3" t="str">
        <f t="shared" si="3"/>
        <v>N/A</v>
      </c>
      <c r="M13" s="3" t="str">
        <f t="shared" si="4"/>
        <v>N/A</v>
      </c>
      <c r="N13" s="3" t="str">
        <f t="shared" si="5"/>
        <v>N/A</v>
      </c>
      <c r="O13" s="3" t="str">
        <f t="shared" si="6"/>
        <v>N/A</v>
      </c>
      <c r="P13" s="3">
        <f t="shared" si="7"/>
        <v>0</v>
      </c>
      <c r="Q13" s="3" t="str">
        <f t="shared" si="8"/>
        <v>N/A</v>
      </c>
      <c r="R13" s="3" t="str">
        <f t="shared" si="9"/>
        <v>N/A</v>
      </c>
      <c r="S13" s="3" t="str">
        <f t="shared" si="10"/>
        <v>N/A</v>
      </c>
      <c r="T13" s="3" t="str">
        <f t="shared" si="11"/>
        <v>N/A</v>
      </c>
      <c r="U13" s="3" t="str">
        <f t="shared" si="12"/>
        <v>N/A</v>
      </c>
      <c r="V13" s="3" t="str">
        <f t="shared" si="13"/>
        <v>N/A</v>
      </c>
      <c r="W13" s="3" t="str">
        <f t="shared" si="14"/>
        <v>N/A</v>
      </c>
      <c r="X13" s="3" t="str">
        <f t="shared" si="15"/>
        <v>N/A</v>
      </c>
      <c r="Y13" s="3" t="str">
        <f t="shared" si="16"/>
        <v>N/A</v>
      </c>
      <c r="Z13" s="3" t="str">
        <f t="shared" si="17"/>
        <v>N/A</v>
      </c>
      <c r="AA13" s="3" t="str">
        <f t="shared" si="18"/>
        <v>N/A</v>
      </c>
      <c r="AB13" s="3" t="str">
        <f t="shared" si="19"/>
        <v>N/A</v>
      </c>
      <c r="AC13" s="3" t="str">
        <f t="shared" si="20"/>
        <v>N/A</v>
      </c>
      <c r="AD13" s="3" t="str">
        <f t="shared" si="21"/>
        <v>N/A</v>
      </c>
      <c r="AE13" s="3" t="str">
        <f t="shared" si="22"/>
        <v>N/A</v>
      </c>
      <c r="AF13" s="3" t="str">
        <f t="shared" si="23"/>
        <v>N/A</v>
      </c>
    </row>
    <row r="14" spans="1:32" x14ac:dyDescent="0.35">
      <c r="A14" t="s">
        <v>175</v>
      </c>
      <c r="B14" t="s">
        <v>214</v>
      </c>
      <c r="C14" t="s">
        <v>794</v>
      </c>
      <c r="D14" t="s">
        <v>86</v>
      </c>
      <c r="E14">
        <v>345</v>
      </c>
      <c r="F14" t="s">
        <v>1669</v>
      </c>
      <c r="G14">
        <v>0.08</v>
      </c>
      <c r="H14" t="s">
        <v>1197</v>
      </c>
      <c r="I14" s="3" t="str">
        <f t="shared" si="0"/>
        <v>not eligible</v>
      </c>
      <c r="J14" s="3" t="str">
        <f t="shared" si="1"/>
        <v>N/A</v>
      </c>
      <c r="K14" s="3">
        <f t="shared" si="2"/>
        <v>0</v>
      </c>
      <c r="L14" s="3" t="str">
        <f t="shared" si="3"/>
        <v>N/A</v>
      </c>
      <c r="M14" s="3" t="str">
        <f t="shared" si="4"/>
        <v>N/A</v>
      </c>
      <c r="N14" s="3" t="str">
        <f t="shared" si="5"/>
        <v>N/A</v>
      </c>
      <c r="O14" s="3" t="str">
        <f t="shared" si="6"/>
        <v>N/A</v>
      </c>
      <c r="P14" s="3">
        <f t="shared" si="7"/>
        <v>0</v>
      </c>
      <c r="Q14" s="3" t="str">
        <f t="shared" si="8"/>
        <v>N/A</v>
      </c>
      <c r="R14" s="3" t="str">
        <f t="shared" si="9"/>
        <v>N/A</v>
      </c>
      <c r="S14" s="3" t="str">
        <f t="shared" si="10"/>
        <v>N/A</v>
      </c>
      <c r="T14" s="3" t="str">
        <f t="shared" si="11"/>
        <v>N/A</v>
      </c>
      <c r="U14" s="3" t="str">
        <f t="shared" si="12"/>
        <v>N/A</v>
      </c>
      <c r="V14" s="3" t="str">
        <f t="shared" si="13"/>
        <v>N/A</v>
      </c>
      <c r="W14" s="3" t="str">
        <f t="shared" si="14"/>
        <v>N/A</v>
      </c>
      <c r="X14" s="3" t="str">
        <f t="shared" si="15"/>
        <v>N/A</v>
      </c>
      <c r="Y14" s="3" t="str">
        <f t="shared" si="16"/>
        <v>N/A</v>
      </c>
      <c r="Z14" s="3" t="str">
        <f t="shared" si="17"/>
        <v>N/A</v>
      </c>
      <c r="AA14" s="3" t="str">
        <f t="shared" si="18"/>
        <v>N/A</v>
      </c>
      <c r="AB14" s="3" t="str">
        <f t="shared" si="19"/>
        <v>N/A</v>
      </c>
      <c r="AC14" s="3" t="str">
        <f t="shared" si="20"/>
        <v>N/A</v>
      </c>
      <c r="AD14" s="3" t="str">
        <f t="shared" si="21"/>
        <v>N/A</v>
      </c>
      <c r="AE14" s="3" t="str">
        <f t="shared" si="22"/>
        <v>N/A</v>
      </c>
      <c r="AF14" s="3" t="str">
        <f t="shared" si="23"/>
        <v>N/A</v>
      </c>
    </row>
    <row r="15" spans="1:32" x14ac:dyDescent="0.35">
      <c r="A15" t="s">
        <v>175</v>
      </c>
      <c r="B15" t="s">
        <v>176</v>
      </c>
      <c r="C15" t="s">
        <v>267</v>
      </c>
      <c r="D15" t="s">
        <v>86</v>
      </c>
      <c r="E15" s="1">
        <v>11728</v>
      </c>
      <c r="F15" t="s">
        <v>1670</v>
      </c>
      <c r="G15">
        <v>2.5299999999999998</v>
      </c>
      <c r="H15" t="s">
        <v>1197</v>
      </c>
      <c r="I15" s="3" t="str">
        <f t="shared" si="0"/>
        <v>not eligible</v>
      </c>
      <c r="J15" s="3" t="str">
        <f t="shared" si="1"/>
        <v>N/A</v>
      </c>
      <c r="K15" s="3">
        <f t="shared" si="2"/>
        <v>0</v>
      </c>
      <c r="L15" s="3" t="str">
        <f t="shared" si="3"/>
        <v>N/A</v>
      </c>
      <c r="M15" s="3" t="str">
        <f t="shared" si="4"/>
        <v>N/A</v>
      </c>
      <c r="N15" s="3" t="str">
        <f t="shared" si="5"/>
        <v>N/A</v>
      </c>
      <c r="O15" s="3" t="str">
        <f t="shared" si="6"/>
        <v>N/A</v>
      </c>
      <c r="P15" s="3">
        <f t="shared" si="7"/>
        <v>0</v>
      </c>
      <c r="Q15" s="3" t="str">
        <f t="shared" si="8"/>
        <v>N/A</v>
      </c>
      <c r="R15" s="3" t="str">
        <f t="shared" si="9"/>
        <v>N/A</v>
      </c>
      <c r="S15" s="3" t="str">
        <f t="shared" si="10"/>
        <v>N/A</v>
      </c>
      <c r="T15" s="3" t="str">
        <f t="shared" si="11"/>
        <v>N/A</v>
      </c>
      <c r="U15" s="3" t="str">
        <f t="shared" si="12"/>
        <v>N/A</v>
      </c>
      <c r="V15" s="3" t="str">
        <f t="shared" si="13"/>
        <v>N/A</v>
      </c>
      <c r="W15" s="3" t="str">
        <f t="shared" si="14"/>
        <v>N/A</v>
      </c>
      <c r="X15" s="3" t="str">
        <f t="shared" si="15"/>
        <v>N/A</v>
      </c>
      <c r="Y15" s="3" t="str">
        <f t="shared" si="16"/>
        <v>N/A</v>
      </c>
      <c r="Z15" s="3" t="str">
        <f t="shared" si="17"/>
        <v>N/A</v>
      </c>
      <c r="AA15" s="3" t="str">
        <f t="shared" si="18"/>
        <v>N/A</v>
      </c>
      <c r="AB15" s="3" t="str">
        <f t="shared" si="19"/>
        <v>N/A</v>
      </c>
      <c r="AC15" s="3" t="str">
        <f t="shared" si="20"/>
        <v>N/A</v>
      </c>
      <c r="AD15" s="3" t="str">
        <f t="shared" si="21"/>
        <v>N/A</v>
      </c>
      <c r="AE15" s="3" t="str">
        <f t="shared" si="22"/>
        <v>N/A</v>
      </c>
      <c r="AF15" s="3" t="str">
        <f t="shared" si="23"/>
        <v>N/A</v>
      </c>
    </row>
    <row r="16" spans="1:32" x14ac:dyDescent="0.35">
      <c r="A16" t="s">
        <v>175</v>
      </c>
      <c r="B16" t="s">
        <v>176</v>
      </c>
      <c r="C16" t="s">
        <v>719</v>
      </c>
      <c r="D16" t="s">
        <v>86</v>
      </c>
      <c r="E16">
        <v>279</v>
      </c>
      <c r="F16" t="s">
        <v>1665</v>
      </c>
      <c r="G16">
        <v>0.06</v>
      </c>
      <c r="H16" t="s">
        <v>1197</v>
      </c>
      <c r="I16" s="3" t="str">
        <f t="shared" si="0"/>
        <v>not eligible</v>
      </c>
      <c r="J16" s="3" t="str">
        <f t="shared" si="1"/>
        <v>N/A</v>
      </c>
      <c r="K16" s="3">
        <f t="shared" si="2"/>
        <v>0</v>
      </c>
      <c r="L16" s="3" t="str">
        <f t="shared" si="3"/>
        <v>N/A</v>
      </c>
      <c r="M16" s="3" t="str">
        <f t="shared" si="4"/>
        <v>N/A</v>
      </c>
      <c r="N16" s="3" t="str">
        <f t="shared" si="5"/>
        <v>N/A</v>
      </c>
      <c r="O16" s="3" t="str">
        <f t="shared" si="6"/>
        <v>N/A</v>
      </c>
      <c r="P16" s="3">
        <f t="shared" si="7"/>
        <v>0</v>
      </c>
      <c r="Q16" s="3" t="str">
        <f t="shared" si="8"/>
        <v>N/A</v>
      </c>
      <c r="R16" s="3" t="str">
        <f t="shared" si="9"/>
        <v>N/A</v>
      </c>
      <c r="S16" s="3" t="str">
        <f t="shared" si="10"/>
        <v>N/A</v>
      </c>
      <c r="T16" s="3" t="str">
        <f t="shared" si="11"/>
        <v>N/A</v>
      </c>
      <c r="U16" s="3" t="str">
        <f t="shared" si="12"/>
        <v>N/A</v>
      </c>
      <c r="V16" s="3" t="str">
        <f t="shared" si="13"/>
        <v>N/A</v>
      </c>
      <c r="W16" s="3" t="str">
        <f t="shared" si="14"/>
        <v>N/A</v>
      </c>
      <c r="X16" s="3" t="str">
        <f t="shared" si="15"/>
        <v>N/A</v>
      </c>
      <c r="Y16" s="3" t="str">
        <f t="shared" si="16"/>
        <v>N/A</v>
      </c>
      <c r="Z16" s="3" t="str">
        <f t="shared" si="17"/>
        <v>N/A</v>
      </c>
      <c r="AA16" s="3" t="str">
        <f t="shared" si="18"/>
        <v>N/A</v>
      </c>
      <c r="AB16" s="3" t="str">
        <f t="shared" si="19"/>
        <v>N/A</v>
      </c>
      <c r="AC16" s="3" t="str">
        <f t="shared" si="20"/>
        <v>N/A</v>
      </c>
      <c r="AD16" s="3" t="str">
        <f t="shared" si="21"/>
        <v>N/A</v>
      </c>
      <c r="AE16" s="3" t="str">
        <f t="shared" si="22"/>
        <v>N/A</v>
      </c>
      <c r="AF16" s="3" t="str">
        <f t="shared" si="23"/>
        <v>N/A</v>
      </c>
    </row>
    <row r="17" spans="1:32" x14ac:dyDescent="0.35">
      <c r="A17" t="s">
        <v>175</v>
      </c>
      <c r="B17" t="s">
        <v>212</v>
      </c>
      <c r="C17" t="s">
        <v>796</v>
      </c>
      <c r="D17" t="s">
        <v>86</v>
      </c>
      <c r="E17" s="1">
        <v>12476</v>
      </c>
      <c r="F17" t="s">
        <v>1420</v>
      </c>
      <c r="G17">
        <v>2.71</v>
      </c>
      <c r="H17" t="s">
        <v>187</v>
      </c>
      <c r="I17" s="3" t="str">
        <f t="shared" si="0"/>
        <v>not eligible</v>
      </c>
      <c r="J17" s="3">
        <f t="shared" si="1"/>
        <v>21833</v>
      </c>
      <c r="K17" s="3">
        <f t="shared" si="2"/>
        <v>21833</v>
      </c>
      <c r="L17" s="3" t="str">
        <f t="shared" si="3"/>
        <v>N/A</v>
      </c>
      <c r="M17" s="3" t="str">
        <f t="shared" si="4"/>
        <v>N/A</v>
      </c>
      <c r="N17" s="3" t="str">
        <f t="shared" si="5"/>
        <v>N/A</v>
      </c>
      <c r="O17" s="3" t="str">
        <f t="shared" si="6"/>
        <v>N/A</v>
      </c>
      <c r="P17" s="3">
        <f t="shared" si="7"/>
        <v>21833</v>
      </c>
      <c r="Q17" s="3" t="str">
        <f t="shared" si="8"/>
        <v>N/A</v>
      </c>
      <c r="R17" s="3" t="str">
        <f t="shared" si="9"/>
        <v>N/A</v>
      </c>
      <c r="S17" s="3" t="str">
        <f t="shared" si="10"/>
        <v>N/A</v>
      </c>
      <c r="T17" s="3" t="str">
        <f t="shared" si="11"/>
        <v>N/A</v>
      </c>
      <c r="U17" s="3" t="str">
        <f t="shared" si="12"/>
        <v>N/A</v>
      </c>
      <c r="V17" s="3" t="str">
        <f t="shared" si="13"/>
        <v>N/A</v>
      </c>
      <c r="W17" s="3" t="str">
        <f t="shared" si="14"/>
        <v>N/A</v>
      </c>
      <c r="X17" s="3" t="str">
        <f t="shared" si="15"/>
        <v>N/A</v>
      </c>
      <c r="Y17" s="3" t="str">
        <f t="shared" si="16"/>
        <v>N/A</v>
      </c>
      <c r="Z17" s="3" t="str">
        <f t="shared" si="17"/>
        <v>N/A</v>
      </c>
      <c r="AA17" s="3" t="str">
        <f t="shared" si="18"/>
        <v>N/A</v>
      </c>
      <c r="AB17" s="3" t="str">
        <f t="shared" si="19"/>
        <v>N/A</v>
      </c>
      <c r="AC17" s="3" t="str">
        <f t="shared" si="20"/>
        <v>N/A</v>
      </c>
      <c r="AD17" s="3" t="str">
        <f t="shared" si="21"/>
        <v>N/A</v>
      </c>
      <c r="AE17" s="3" t="str">
        <f t="shared" si="22"/>
        <v>N/A</v>
      </c>
      <c r="AF17" s="3" t="str">
        <f t="shared" si="23"/>
        <v>N/A</v>
      </c>
    </row>
    <row r="18" spans="1:32" x14ac:dyDescent="0.35">
      <c r="A18" t="s">
        <v>175</v>
      </c>
      <c r="B18" t="s">
        <v>212</v>
      </c>
      <c r="C18" t="s">
        <v>524</v>
      </c>
      <c r="D18" t="s">
        <v>86</v>
      </c>
      <c r="E18">
        <v>261</v>
      </c>
      <c r="F18" t="s">
        <v>1665</v>
      </c>
      <c r="G18">
        <v>0.06</v>
      </c>
      <c r="H18" t="s">
        <v>1197</v>
      </c>
      <c r="I18" s="3" t="str">
        <f t="shared" si="0"/>
        <v>not eligible</v>
      </c>
      <c r="J18" s="3" t="str">
        <f t="shared" si="1"/>
        <v>N/A</v>
      </c>
      <c r="K18" s="3">
        <f t="shared" si="2"/>
        <v>0</v>
      </c>
      <c r="L18" s="3" t="str">
        <f t="shared" si="3"/>
        <v>N/A</v>
      </c>
      <c r="M18" s="3" t="str">
        <f t="shared" si="4"/>
        <v>N/A</v>
      </c>
      <c r="N18" s="3" t="str">
        <f t="shared" si="5"/>
        <v>N/A</v>
      </c>
      <c r="O18" s="3" t="str">
        <f t="shared" si="6"/>
        <v>N/A</v>
      </c>
      <c r="P18" s="3">
        <f t="shared" si="7"/>
        <v>0</v>
      </c>
      <c r="Q18" s="3" t="str">
        <f t="shared" si="8"/>
        <v>N/A</v>
      </c>
      <c r="R18" s="3" t="str">
        <f t="shared" si="9"/>
        <v>N/A</v>
      </c>
      <c r="S18" s="3" t="str">
        <f t="shared" si="10"/>
        <v>N/A</v>
      </c>
      <c r="T18" s="3" t="str">
        <f t="shared" si="11"/>
        <v>N/A</v>
      </c>
      <c r="U18" s="3" t="str">
        <f t="shared" si="12"/>
        <v>N/A</v>
      </c>
      <c r="V18" s="3" t="str">
        <f t="shared" si="13"/>
        <v>N/A</v>
      </c>
      <c r="W18" s="3" t="str">
        <f t="shared" si="14"/>
        <v>N/A</v>
      </c>
      <c r="X18" s="3" t="str">
        <f t="shared" si="15"/>
        <v>N/A</v>
      </c>
      <c r="Y18" s="3" t="str">
        <f t="shared" si="16"/>
        <v>N/A</v>
      </c>
      <c r="Z18" s="3" t="str">
        <f t="shared" si="17"/>
        <v>N/A</v>
      </c>
      <c r="AA18" s="3" t="str">
        <f t="shared" si="18"/>
        <v>N/A</v>
      </c>
      <c r="AB18" s="3" t="str">
        <f t="shared" si="19"/>
        <v>N/A</v>
      </c>
      <c r="AC18" s="3" t="str">
        <f t="shared" si="20"/>
        <v>N/A</v>
      </c>
      <c r="AD18" s="3" t="str">
        <f t="shared" si="21"/>
        <v>N/A</v>
      </c>
      <c r="AE18" s="3" t="str">
        <f t="shared" si="22"/>
        <v>N/A</v>
      </c>
      <c r="AF18" s="3" t="str">
        <f t="shared" si="23"/>
        <v>N/A</v>
      </c>
    </row>
    <row r="19" spans="1:32" x14ac:dyDescent="0.35">
      <c r="A19" t="s">
        <v>175</v>
      </c>
      <c r="B19" t="s">
        <v>178</v>
      </c>
      <c r="C19" t="s">
        <v>705</v>
      </c>
      <c r="D19" t="s">
        <v>92</v>
      </c>
      <c r="E19" s="1">
        <v>2177</v>
      </c>
      <c r="F19" t="s">
        <v>1652</v>
      </c>
      <c r="G19">
        <v>0.52</v>
      </c>
      <c r="H19" t="s">
        <v>1197</v>
      </c>
      <c r="I19" s="3" t="str">
        <f t="shared" si="0"/>
        <v>not eligible</v>
      </c>
      <c r="J19" s="3" t="str">
        <f t="shared" si="1"/>
        <v>N/A</v>
      </c>
      <c r="K19" s="3">
        <f t="shared" si="2"/>
        <v>0</v>
      </c>
      <c r="L19" s="3" t="str">
        <f t="shared" si="3"/>
        <v>N/A</v>
      </c>
      <c r="M19" s="3" t="str">
        <f t="shared" si="4"/>
        <v>N/A</v>
      </c>
      <c r="N19" s="3" t="str">
        <f t="shared" si="5"/>
        <v>N/A</v>
      </c>
      <c r="O19" s="3" t="str">
        <f t="shared" si="6"/>
        <v>N/A</v>
      </c>
      <c r="P19" s="3" t="str">
        <f t="shared" si="7"/>
        <v>N/A</v>
      </c>
      <c r="Q19" s="3" t="str">
        <f t="shared" si="8"/>
        <v>N/A</v>
      </c>
      <c r="R19" s="3" t="str">
        <f t="shared" si="9"/>
        <v>N/A</v>
      </c>
      <c r="S19" s="3" t="str">
        <f t="shared" si="10"/>
        <v>N/A</v>
      </c>
      <c r="T19" s="3" t="str">
        <f t="shared" si="11"/>
        <v>N/A</v>
      </c>
      <c r="U19" s="3" t="str">
        <f t="shared" si="12"/>
        <v>N/A</v>
      </c>
      <c r="V19" s="3" t="str">
        <f t="shared" si="13"/>
        <v>N/A</v>
      </c>
      <c r="W19" s="3">
        <f t="shared" si="14"/>
        <v>0</v>
      </c>
      <c r="X19" s="3" t="str">
        <f t="shared" si="15"/>
        <v>N/A</v>
      </c>
      <c r="Y19" s="3" t="str">
        <f t="shared" si="16"/>
        <v>N/A</v>
      </c>
      <c r="Z19" s="3" t="str">
        <f t="shared" si="17"/>
        <v>N/A</v>
      </c>
      <c r="AA19" s="3" t="str">
        <f t="shared" si="18"/>
        <v>N/A</v>
      </c>
      <c r="AB19" s="3" t="str">
        <f t="shared" si="19"/>
        <v>N/A</v>
      </c>
      <c r="AC19" s="3" t="str">
        <f t="shared" si="20"/>
        <v>N/A</v>
      </c>
      <c r="AD19" s="3" t="str">
        <f t="shared" si="21"/>
        <v>N/A</v>
      </c>
      <c r="AE19" s="3" t="str">
        <f t="shared" si="22"/>
        <v>N/A</v>
      </c>
      <c r="AF19" s="3" t="str">
        <f t="shared" si="23"/>
        <v>N/A</v>
      </c>
    </row>
    <row r="20" spans="1:32" x14ac:dyDescent="0.35">
      <c r="A20" t="s">
        <v>175</v>
      </c>
      <c r="B20" t="s">
        <v>178</v>
      </c>
      <c r="C20" t="s">
        <v>1047</v>
      </c>
      <c r="D20" t="s">
        <v>92</v>
      </c>
      <c r="E20">
        <v>54</v>
      </c>
      <c r="F20" t="s">
        <v>1671</v>
      </c>
      <c r="G20">
        <v>0.01</v>
      </c>
      <c r="H20" t="s">
        <v>1197</v>
      </c>
      <c r="I20" s="3" t="str">
        <f t="shared" si="0"/>
        <v>not eligible</v>
      </c>
      <c r="J20" s="3" t="str">
        <f t="shared" si="1"/>
        <v>N/A</v>
      </c>
      <c r="K20" s="3">
        <f t="shared" si="2"/>
        <v>0</v>
      </c>
      <c r="L20" s="3" t="str">
        <f t="shared" si="3"/>
        <v>N/A</v>
      </c>
      <c r="M20" s="3" t="str">
        <f t="shared" si="4"/>
        <v>N/A</v>
      </c>
      <c r="N20" s="3" t="str">
        <f t="shared" si="5"/>
        <v>N/A</v>
      </c>
      <c r="O20" s="3" t="str">
        <f t="shared" si="6"/>
        <v>N/A</v>
      </c>
      <c r="P20" s="3" t="str">
        <f t="shared" si="7"/>
        <v>N/A</v>
      </c>
      <c r="Q20" s="3" t="str">
        <f t="shared" si="8"/>
        <v>N/A</v>
      </c>
      <c r="R20" s="3" t="str">
        <f t="shared" si="9"/>
        <v>N/A</v>
      </c>
      <c r="S20" s="3" t="str">
        <f t="shared" si="10"/>
        <v>N/A</v>
      </c>
      <c r="T20" s="3" t="str">
        <f t="shared" si="11"/>
        <v>N/A</v>
      </c>
      <c r="U20" s="3" t="str">
        <f t="shared" si="12"/>
        <v>N/A</v>
      </c>
      <c r="V20" s="3" t="str">
        <f t="shared" si="13"/>
        <v>N/A</v>
      </c>
      <c r="W20" s="3">
        <f t="shared" si="14"/>
        <v>0</v>
      </c>
      <c r="X20" s="3" t="str">
        <f t="shared" si="15"/>
        <v>N/A</v>
      </c>
      <c r="Y20" s="3" t="str">
        <f t="shared" si="16"/>
        <v>N/A</v>
      </c>
      <c r="Z20" s="3" t="str">
        <f t="shared" si="17"/>
        <v>N/A</v>
      </c>
      <c r="AA20" s="3" t="str">
        <f t="shared" si="18"/>
        <v>N/A</v>
      </c>
      <c r="AB20" s="3" t="str">
        <f t="shared" si="19"/>
        <v>N/A</v>
      </c>
      <c r="AC20" s="3" t="str">
        <f t="shared" si="20"/>
        <v>N/A</v>
      </c>
      <c r="AD20" s="3" t="str">
        <f t="shared" si="21"/>
        <v>N/A</v>
      </c>
      <c r="AE20" s="3" t="str">
        <f t="shared" si="22"/>
        <v>N/A</v>
      </c>
      <c r="AF20" s="3" t="str">
        <f t="shared" si="23"/>
        <v>N/A</v>
      </c>
    </row>
    <row r="21" spans="1:32" x14ac:dyDescent="0.35">
      <c r="A21" t="s">
        <v>175</v>
      </c>
      <c r="B21" t="s">
        <v>183</v>
      </c>
      <c r="C21" t="s">
        <v>625</v>
      </c>
      <c r="D21" t="s">
        <v>92</v>
      </c>
      <c r="E21" s="1">
        <v>5575</v>
      </c>
      <c r="F21" t="s">
        <v>1672</v>
      </c>
      <c r="G21">
        <v>1.19</v>
      </c>
      <c r="H21" t="s">
        <v>1197</v>
      </c>
      <c r="I21" s="3" t="str">
        <f t="shared" si="0"/>
        <v>not eligible</v>
      </c>
      <c r="J21" s="3" t="str">
        <f t="shared" si="1"/>
        <v>N/A</v>
      </c>
      <c r="K21" s="3">
        <f t="shared" si="2"/>
        <v>0</v>
      </c>
      <c r="L21" s="3" t="str">
        <f t="shared" si="3"/>
        <v>N/A</v>
      </c>
      <c r="M21" s="3" t="str">
        <f t="shared" si="4"/>
        <v>N/A</v>
      </c>
      <c r="N21" s="3" t="str">
        <f t="shared" si="5"/>
        <v>N/A</v>
      </c>
      <c r="O21" s="3" t="str">
        <f t="shared" si="6"/>
        <v>N/A</v>
      </c>
      <c r="P21" s="3" t="str">
        <f t="shared" si="7"/>
        <v>N/A</v>
      </c>
      <c r="Q21" s="3" t="str">
        <f t="shared" si="8"/>
        <v>N/A</v>
      </c>
      <c r="R21" s="3" t="str">
        <f t="shared" si="9"/>
        <v>N/A</v>
      </c>
      <c r="S21" s="3" t="str">
        <f t="shared" si="10"/>
        <v>N/A</v>
      </c>
      <c r="T21" s="3" t="str">
        <f t="shared" si="11"/>
        <v>N/A</v>
      </c>
      <c r="U21" s="3" t="str">
        <f t="shared" si="12"/>
        <v>N/A</v>
      </c>
      <c r="V21" s="3" t="str">
        <f t="shared" si="13"/>
        <v>N/A</v>
      </c>
      <c r="W21" s="3">
        <f t="shared" si="14"/>
        <v>0</v>
      </c>
      <c r="X21" s="3" t="str">
        <f t="shared" si="15"/>
        <v>N/A</v>
      </c>
      <c r="Y21" s="3" t="str">
        <f t="shared" si="16"/>
        <v>N/A</v>
      </c>
      <c r="Z21" s="3" t="str">
        <f t="shared" si="17"/>
        <v>N/A</v>
      </c>
      <c r="AA21" s="3" t="str">
        <f t="shared" si="18"/>
        <v>N/A</v>
      </c>
      <c r="AB21" s="3" t="str">
        <f t="shared" si="19"/>
        <v>N/A</v>
      </c>
      <c r="AC21" s="3" t="str">
        <f t="shared" si="20"/>
        <v>N/A</v>
      </c>
      <c r="AD21" s="3" t="str">
        <f t="shared" si="21"/>
        <v>N/A</v>
      </c>
      <c r="AE21" s="3" t="str">
        <f t="shared" si="22"/>
        <v>N/A</v>
      </c>
      <c r="AF21" s="3" t="str">
        <f t="shared" si="23"/>
        <v>N/A</v>
      </c>
    </row>
    <row r="22" spans="1:32" x14ac:dyDescent="0.35">
      <c r="A22" t="s">
        <v>175</v>
      </c>
      <c r="B22" t="s">
        <v>183</v>
      </c>
      <c r="C22" t="s">
        <v>764</v>
      </c>
      <c r="D22" t="s">
        <v>92</v>
      </c>
      <c r="E22">
        <v>110</v>
      </c>
      <c r="F22" t="s">
        <v>1673</v>
      </c>
      <c r="G22">
        <v>0.02</v>
      </c>
      <c r="H22" t="s">
        <v>1197</v>
      </c>
      <c r="I22" s="3" t="str">
        <f t="shared" si="0"/>
        <v>not eligible</v>
      </c>
      <c r="J22" s="3" t="str">
        <f t="shared" si="1"/>
        <v>N/A</v>
      </c>
      <c r="K22" s="3">
        <f t="shared" si="2"/>
        <v>0</v>
      </c>
      <c r="L22" s="3" t="str">
        <f t="shared" si="3"/>
        <v>N/A</v>
      </c>
      <c r="M22" s="3" t="str">
        <f t="shared" si="4"/>
        <v>N/A</v>
      </c>
      <c r="N22" s="3" t="str">
        <f t="shared" si="5"/>
        <v>N/A</v>
      </c>
      <c r="O22" s="3" t="str">
        <f t="shared" si="6"/>
        <v>N/A</v>
      </c>
      <c r="P22" s="3" t="str">
        <f t="shared" si="7"/>
        <v>N/A</v>
      </c>
      <c r="Q22" s="3" t="str">
        <f t="shared" si="8"/>
        <v>N/A</v>
      </c>
      <c r="R22" s="3" t="str">
        <f t="shared" si="9"/>
        <v>N/A</v>
      </c>
      <c r="S22" s="3" t="str">
        <f t="shared" si="10"/>
        <v>N/A</v>
      </c>
      <c r="T22" s="3" t="str">
        <f t="shared" si="11"/>
        <v>N/A</v>
      </c>
      <c r="U22" s="3" t="str">
        <f t="shared" si="12"/>
        <v>N/A</v>
      </c>
      <c r="V22" s="3" t="str">
        <f t="shared" si="13"/>
        <v>N/A</v>
      </c>
      <c r="W22" s="3">
        <f t="shared" si="14"/>
        <v>0</v>
      </c>
      <c r="X22" s="3" t="str">
        <f t="shared" si="15"/>
        <v>N/A</v>
      </c>
      <c r="Y22" s="3" t="str">
        <f t="shared" si="16"/>
        <v>N/A</v>
      </c>
      <c r="Z22" s="3" t="str">
        <f t="shared" si="17"/>
        <v>N/A</v>
      </c>
      <c r="AA22" s="3" t="str">
        <f t="shared" si="18"/>
        <v>N/A</v>
      </c>
      <c r="AB22" s="3" t="str">
        <f t="shared" si="19"/>
        <v>N/A</v>
      </c>
      <c r="AC22" s="3" t="str">
        <f t="shared" si="20"/>
        <v>N/A</v>
      </c>
      <c r="AD22" s="3" t="str">
        <f t="shared" si="21"/>
        <v>N/A</v>
      </c>
      <c r="AE22" s="3" t="str">
        <f t="shared" si="22"/>
        <v>N/A</v>
      </c>
      <c r="AF22" s="3" t="str">
        <f t="shared" si="23"/>
        <v>N/A</v>
      </c>
    </row>
    <row r="23" spans="1:32" x14ac:dyDescent="0.35">
      <c r="A23" t="s">
        <v>175</v>
      </c>
      <c r="B23" t="s">
        <v>295</v>
      </c>
      <c r="C23" t="s">
        <v>807</v>
      </c>
      <c r="D23" t="s">
        <v>92</v>
      </c>
      <c r="E23" s="1">
        <v>4400</v>
      </c>
      <c r="F23" t="s">
        <v>1674</v>
      </c>
      <c r="G23">
        <v>0.98</v>
      </c>
      <c r="H23" t="s">
        <v>1197</v>
      </c>
      <c r="I23" s="3" t="str">
        <f t="shared" si="0"/>
        <v>not eligible</v>
      </c>
      <c r="J23" s="3" t="str">
        <f t="shared" si="1"/>
        <v>N/A</v>
      </c>
      <c r="K23" s="3">
        <f t="shared" si="2"/>
        <v>0</v>
      </c>
      <c r="L23" s="3" t="str">
        <f t="shared" si="3"/>
        <v>N/A</v>
      </c>
      <c r="M23" s="3" t="str">
        <f t="shared" si="4"/>
        <v>N/A</v>
      </c>
      <c r="N23" s="3" t="str">
        <f t="shared" si="5"/>
        <v>N/A</v>
      </c>
      <c r="O23" s="3" t="str">
        <f t="shared" si="6"/>
        <v>N/A</v>
      </c>
      <c r="P23" s="3" t="str">
        <f t="shared" si="7"/>
        <v>N/A</v>
      </c>
      <c r="Q23" s="3" t="str">
        <f t="shared" si="8"/>
        <v>N/A</v>
      </c>
      <c r="R23" s="3" t="str">
        <f t="shared" si="9"/>
        <v>N/A</v>
      </c>
      <c r="S23" s="3" t="str">
        <f t="shared" si="10"/>
        <v>N/A</v>
      </c>
      <c r="T23" s="3" t="str">
        <f t="shared" si="11"/>
        <v>N/A</v>
      </c>
      <c r="U23" s="3" t="str">
        <f t="shared" si="12"/>
        <v>N/A</v>
      </c>
      <c r="V23" s="3" t="str">
        <f t="shared" si="13"/>
        <v>N/A</v>
      </c>
      <c r="W23" s="3">
        <f t="shared" si="14"/>
        <v>0</v>
      </c>
      <c r="X23" s="3" t="str">
        <f t="shared" si="15"/>
        <v>N/A</v>
      </c>
      <c r="Y23" s="3" t="str">
        <f t="shared" si="16"/>
        <v>N/A</v>
      </c>
      <c r="Z23" s="3" t="str">
        <f t="shared" si="17"/>
        <v>N/A</v>
      </c>
      <c r="AA23" s="3" t="str">
        <f t="shared" si="18"/>
        <v>N/A</v>
      </c>
      <c r="AB23" s="3" t="str">
        <f t="shared" si="19"/>
        <v>N/A</v>
      </c>
      <c r="AC23" s="3" t="str">
        <f t="shared" si="20"/>
        <v>N/A</v>
      </c>
      <c r="AD23" s="3" t="str">
        <f t="shared" si="21"/>
        <v>N/A</v>
      </c>
      <c r="AE23" s="3" t="str">
        <f t="shared" si="22"/>
        <v>N/A</v>
      </c>
      <c r="AF23" s="3" t="str">
        <f t="shared" si="23"/>
        <v>N/A</v>
      </c>
    </row>
    <row r="24" spans="1:32" x14ac:dyDescent="0.35">
      <c r="A24" t="s">
        <v>175</v>
      </c>
      <c r="B24" t="s">
        <v>295</v>
      </c>
      <c r="C24" t="s">
        <v>553</v>
      </c>
      <c r="D24" t="s">
        <v>92</v>
      </c>
      <c r="E24">
        <v>69</v>
      </c>
      <c r="F24" t="s">
        <v>1673</v>
      </c>
      <c r="G24">
        <v>0.02</v>
      </c>
      <c r="H24" t="s">
        <v>1197</v>
      </c>
      <c r="I24" s="3" t="str">
        <f t="shared" si="0"/>
        <v>not eligible</v>
      </c>
      <c r="J24" s="3" t="str">
        <f t="shared" si="1"/>
        <v>N/A</v>
      </c>
      <c r="K24" s="3">
        <f t="shared" si="2"/>
        <v>0</v>
      </c>
      <c r="L24" s="3" t="str">
        <f t="shared" si="3"/>
        <v>N/A</v>
      </c>
      <c r="M24" s="3" t="str">
        <f t="shared" si="4"/>
        <v>N/A</v>
      </c>
      <c r="N24" s="3" t="str">
        <f t="shared" si="5"/>
        <v>N/A</v>
      </c>
      <c r="O24" s="3" t="str">
        <f t="shared" si="6"/>
        <v>N/A</v>
      </c>
      <c r="P24" s="3" t="str">
        <f t="shared" si="7"/>
        <v>N/A</v>
      </c>
      <c r="Q24" s="3" t="str">
        <f t="shared" si="8"/>
        <v>N/A</v>
      </c>
      <c r="R24" s="3" t="str">
        <f t="shared" si="9"/>
        <v>N/A</v>
      </c>
      <c r="S24" s="3" t="str">
        <f t="shared" si="10"/>
        <v>N/A</v>
      </c>
      <c r="T24" s="3" t="str">
        <f t="shared" si="11"/>
        <v>N/A</v>
      </c>
      <c r="U24" s="3" t="str">
        <f t="shared" si="12"/>
        <v>N/A</v>
      </c>
      <c r="V24" s="3" t="str">
        <f t="shared" si="13"/>
        <v>N/A</v>
      </c>
      <c r="W24" s="3">
        <f t="shared" si="14"/>
        <v>0</v>
      </c>
      <c r="X24" s="3" t="str">
        <f t="shared" si="15"/>
        <v>N/A</v>
      </c>
      <c r="Y24" s="3" t="str">
        <f t="shared" si="16"/>
        <v>N/A</v>
      </c>
      <c r="Z24" s="3" t="str">
        <f t="shared" si="17"/>
        <v>N/A</v>
      </c>
      <c r="AA24" s="3" t="str">
        <f t="shared" si="18"/>
        <v>N/A</v>
      </c>
      <c r="AB24" s="3" t="str">
        <f t="shared" si="19"/>
        <v>N/A</v>
      </c>
      <c r="AC24" s="3" t="str">
        <f t="shared" si="20"/>
        <v>N/A</v>
      </c>
      <c r="AD24" s="3" t="str">
        <f t="shared" si="21"/>
        <v>N/A</v>
      </c>
      <c r="AE24" s="3" t="str">
        <f t="shared" si="22"/>
        <v>N/A</v>
      </c>
      <c r="AF24" s="3" t="str">
        <f t="shared" si="23"/>
        <v>N/A</v>
      </c>
    </row>
    <row r="25" spans="1:32" x14ac:dyDescent="0.35">
      <c r="A25" t="s">
        <v>175</v>
      </c>
      <c r="B25" t="s">
        <v>227</v>
      </c>
      <c r="C25" t="s">
        <v>695</v>
      </c>
      <c r="D25" t="s">
        <v>92</v>
      </c>
      <c r="E25" s="1">
        <v>6415</v>
      </c>
      <c r="F25" t="s">
        <v>1526</v>
      </c>
      <c r="G25">
        <v>1.4</v>
      </c>
      <c r="H25" t="s">
        <v>1197</v>
      </c>
      <c r="I25" s="3" t="str">
        <f t="shared" si="0"/>
        <v>not eligible</v>
      </c>
      <c r="J25" s="3" t="str">
        <f t="shared" si="1"/>
        <v>N/A</v>
      </c>
      <c r="K25" s="3">
        <f t="shared" si="2"/>
        <v>0</v>
      </c>
      <c r="L25" s="3" t="str">
        <f t="shared" si="3"/>
        <v>N/A</v>
      </c>
      <c r="M25" s="3" t="str">
        <f t="shared" si="4"/>
        <v>N/A</v>
      </c>
      <c r="N25" s="3" t="str">
        <f t="shared" si="5"/>
        <v>N/A</v>
      </c>
      <c r="O25" s="3" t="str">
        <f t="shared" si="6"/>
        <v>N/A</v>
      </c>
      <c r="P25" s="3" t="str">
        <f t="shared" si="7"/>
        <v>N/A</v>
      </c>
      <c r="Q25" s="3" t="str">
        <f t="shared" si="8"/>
        <v>N/A</v>
      </c>
      <c r="R25" s="3" t="str">
        <f t="shared" si="9"/>
        <v>N/A</v>
      </c>
      <c r="S25" s="3" t="str">
        <f t="shared" si="10"/>
        <v>N/A</v>
      </c>
      <c r="T25" s="3" t="str">
        <f t="shared" si="11"/>
        <v>N/A</v>
      </c>
      <c r="U25" s="3" t="str">
        <f t="shared" si="12"/>
        <v>N/A</v>
      </c>
      <c r="V25" s="3" t="str">
        <f t="shared" si="13"/>
        <v>N/A</v>
      </c>
      <c r="W25" s="3">
        <f t="shared" si="14"/>
        <v>0</v>
      </c>
      <c r="X25" s="3" t="str">
        <f t="shared" si="15"/>
        <v>N/A</v>
      </c>
      <c r="Y25" s="3" t="str">
        <f t="shared" si="16"/>
        <v>N/A</v>
      </c>
      <c r="Z25" s="3" t="str">
        <f t="shared" si="17"/>
        <v>N/A</v>
      </c>
      <c r="AA25" s="3" t="str">
        <f t="shared" si="18"/>
        <v>N/A</v>
      </c>
      <c r="AB25" s="3" t="str">
        <f t="shared" si="19"/>
        <v>N/A</v>
      </c>
      <c r="AC25" s="3" t="str">
        <f t="shared" si="20"/>
        <v>N/A</v>
      </c>
      <c r="AD25" s="3" t="str">
        <f t="shared" si="21"/>
        <v>N/A</v>
      </c>
      <c r="AE25" s="3" t="str">
        <f t="shared" si="22"/>
        <v>N/A</v>
      </c>
      <c r="AF25" s="3" t="str">
        <f t="shared" si="23"/>
        <v>N/A</v>
      </c>
    </row>
    <row r="26" spans="1:32" x14ac:dyDescent="0.35">
      <c r="A26" t="s">
        <v>175</v>
      </c>
      <c r="B26" t="s">
        <v>227</v>
      </c>
      <c r="C26" t="s">
        <v>320</v>
      </c>
      <c r="D26" t="s">
        <v>92</v>
      </c>
      <c r="E26">
        <v>44</v>
      </c>
      <c r="F26" t="s">
        <v>1671</v>
      </c>
      <c r="G26">
        <v>0.01</v>
      </c>
      <c r="H26" t="s">
        <v>1197</v>
      </c>
      <c r="I26" s="3" t="str">
        <f t="shared" si="0"/>
        <v>not eligible</v>
      </c>
      <c r="J26" s="3" t="str">
        <f t="shared" si="1"/>
        <v>N/A</v>
      </c>
      <c r="K26" s="3">
        <f t="shared" si="2"/>
        <v>0</v>
      </c>
      <c r="L26" s="3" t="str">
        <f t="shared" si="3"/>
        <v>N/A</v>
      </c>
      <c r="M26" s="3" t="str">
        <f t="shared" si="4"/>
        <v>N/A</v>
      </c>
      <c r="N26" s="3" t="str">
        <f t="shared" si="5"/>
        <v>N/A</v>
      </c>
      <c r="O26" s="3" t="str">
        <f t="shared" si="6"/>
        <v>N/A</v>
      </c>
      <c r="P26" s="3" t="str">
        <f t="shared" si="7"/>
        <v>N/A</v>
      </c>
      <c r="Q26" s="3" t="str">
        <f t="shared" si="8"/>
        <v>N/A</v>
      </c>
      <c r="R26" s="3" t="str">
        <f t="shared" si="9"/>
        <v>N/A</v>
      </c>
      <c r="S26" s="3" t="str">
        <f t="shared" si="10"/>
        <v>N/A</v>
      </c>
      <c r="T26" s="3" t="str">
        <f t="shared" si="11"/>
        <v>N/A</v>
      </c>
      <c r="U26" s="3" t="str">
        <f t="shared" si="12"/>
        <v>N/A</v>
      </c>
      <c r="V26" s="3" t="str">
        <f t="shared" si="13"/>
        <v>N/A</v>
      </c>
      <c r="W26" s="3">
        <f t="shared" si="14"/>
        <v>0</v>
      </c>
      <c r="X26" s="3" t="str">
        <f t="shared" si="15"/>
        <v>N/A</v>
      </c>
      <c r="Y26" s="3" t="str">
        <f t="shared" si="16"/>
        <v>N/A</v>
      </c>
      <c r="Z26" s="3" t="str">
        <f t="shared" si="17"/>
        <v>N/A</v>
      </c>
      <c r="AA26" s="3" t="str">
        <f t="shared" si="18"/>
        <v>N/A</v>
      </c>
      <c r="AB26" s="3" t="str">
        <f t="shared" si="19"/>
        <v>N/A</v>
      </c>
      <c r="AC26" s="3" t="str">
        <f t="shared" si="20"/>
        <v>N/A</v>
      </c>
      <c r="AD26" s="3" t="str">
        <f t="shared" si="21"/>
        <v>N/A</v>
      </c>
      <c r="AE26" s="3" t="str">
        <f t="shared" si="22"/>
        <v>N/A</v>
      </c>
      <c r="AF26" s="3" t="str">
        <f t="shared" si="23"/>
        <v>N/A</v>
      </c>
    </row>
    <row r="27" spans="1:32" x14ac:dyDescent="0.35">
      <c r="A27" t="s">
        <v>175</v>
      </c>
      <c r="B27" t="s">
        <v>210</v>
      </c>
      <c r="C27" t="s">
        <v>211</v>
      </c>
      <c r="D27" t="s">
        <v>92</v>
      </c>
      <c r="E27" s="1">
        <v>2788</v>
      </c>
      <c r="F27" t="s">
        <v>1675</v>
      </c>
      <c r="G27">
        <v>0.64</v>
      </c>
      <c r="H27" t="s">
        <v>1197</v>
      </c>
      <c r="I27" s="3" t="str">
        <f t="shared" si="0"/>
        <v>not eligible</v>
      </c>
      <c r="J27" s="3" t="str">
        <f t="shared" si="1"/>
        <v>N/A</v>
      </c>
      <c r="K27" s="3">
        <f t="shared" si="2"/>
        <v>0</v>
      </c>
      <c r="L27" s="3" t="str">
        <f t="shared" si="3"/>
        <v>N/A</v>
      </c>
      <c r="M27" s="3" t="str">
        <f t="shared" si="4"/>
        <v>N/A</v>
      </c>
      <c r="N27" s="3" t="str">
        <f t="shared" si="5"/>
        <v>N/A</v>
      </c>
      <c r="O27" s="3" t="str">
        <f t="shared" si="6"/>
        <v>N/A</v>
      </c>
      <c r="P27" s="3" t="str">
        <f t="shared" si="7"/>
        <v>N/A</v>
      </c>
      <c r="Q27" s="3" t="str">
        <f t="shared" si="8"/>
        <v>N/A</v>
      </c>
      <c r="R27" s="3" t="str">
        <f t="shared" si="9"/>
        <v>N/A</v>
      </c>
      <c r="S27" s="3" t="str">
        <f t="shared" si="10"/>
        <v>N/A</v>
      </c>
      <c r="T27" s="3" t="str">
        <f t="shared" si="11"/>
        <v>N/A</v>
      </c>
      <c r="U27" s="3" t="str">
        <f t="shared" si="12"/>
        <v>N/A</v>
      </c>
      <c r="V27" s="3" t="str">
        <f t="shared" si="13"/>
        <v>N/A</v>
      </c>
      <c r="W27" s="3">
        <f t="shared" si="14"/>
        <v>0</v>
      </c>
      <c r="X27" s="3" t="str">
        <f t="shared" si="15"/>
        <v>N/A</v>
      </c>
      <c r="Y27" s="3" t="str">
        <f t="shared" si="16"/>
        <v>N/A</v>
      </c>
      <c r="Z27" s="3" t="str">
        <f t="shared" si="17"/>
        <v>N/A</v>
      </c>
      <c r="AA27" s="3" t="str">
        <f t="shared" si="18"/>
        <v>N/A</v>
      </c>
      <c r="AB27" s="3" t="str">
        <f t="shared" si="19"/>
        <v>N/A</v>
      </c>
      <c r="AC27" s="3" t="str">
        <f t="shared" si="20"/>
        <v>N/A</v>
      </c>
      <c r="AD27" s="3" t="str">
        <f t="shared" si="21"/>
        <v>N/A</v>
      </c>
      <c r="AE27" s="3" t="str">
        <f t="shared" si="22"/>
        <v>N/A</v>
      </c>
      <c r="AF27" s="3" t="str">
        <f t="shared" si="23"/>
        <v>N/A</v>
      </c>
    </row>
    <row r="28" spans="1:32" x14ac:dyDescent="0.35">
      <c r="A28" t="s">
        <v>175</v>
      </c>
      <c r="B28" t="s">
        <v>210</v>
      </c>
      <c r="C28" t="s">
        <v>355</v>
      </c>
      <c r="D28" t="s">
        <v>92</v>
      </c>
      <c r="E28">
        <v>30</v>
      </c>
      <c r="F28" t="s">
        <v>1671</v>
      </c>
      <c r="G28">
        <v>0.01</v>
      </c>
      <c r="H28" t="s">
        <v>1197</v>
      </c>
      <c r="I28" s="3" t="str">
        <f t="shared" si="0"/>
        <v>not eligible</v>
      </c>
      <c r="J28" s="3" t="str">
        <f t="shared" si="1"/>
        <v>N/A</v>
      </c>
      <c r="K28" s="3">
        <f t="shared" si="2"/>
        <v>0</v>
      </c>
      <c r="L28" s="3" t="str">
        <f t="shared" si="3"/>
        <v>N/A</v>
      </c>
      <c r="M28" s="3" t="str">
        <f t="shared" si="4"/>
        <v>N/A</v>
      </c>
      <c r="N28" s="3" t="str">
        <f t="shared" si="5"/>
        <v>N/A</v>
      </c>
      <c r="O28" s="3" t="str">
        <f t="shared" si="6"/>
        <v>N/A</v>
      </c>
      <c r="P28" s="3" t="str">
        <f t="shared" si="7"/>
        <v>N/A</v>
      </c>
      <c r="Q28" s="3" t="str">
        <f t="shared" si="8"/>
        <v>N/A</v>
      </c>
      <c r="R28" s="3" t="str">
        <f t="shared" si="9"/>
        <v>N/A</v>
      </c>
      <c r="S28" s="3" t="str">
        <f t="shared" si="10"/>
        <v>N/A</v>
      </c>
      <c r="T28" s="3" t="str">
        <f t="shared" si="11"/>
        <v>N/A</v>
      </c>
      <c r="U28" s="3" t="str">
        <f t="shared" si="12"/>
        <v>N/A</v>
      </c>
      <c r="V28" s="3" t="str">
        <f t="shared" si="13"/>
        <v>N/A</v>
      </c>
      <c r="W28" s="3">
        <f t="shared" si="14"/>
        <v>0</v>
      </c>
      <c r="X28" s="3" t="str">
        <f t="shared" si="15"/>
        <v>N/A</v>
      </c>
      <c r="Y28" s="3" t="str">
        <f t="shared" si="16"/>
        <v>N/A</v>
      </c>
      <c r="Z28" s="3" t="str">
        <f t="shared" si="17"/>
        <v>N/A</v>
      </c>
      <c r="AA28" s="3" t="str">
        <f t="shared" si="18"/>
        <v>N/A</v>
      </c>
      <c r="AB28" s="3" t="str">
        <f t="shared" si="19"/>
        <v>N/A</v>
      </c>
      <c r="AC28" s="3" t="str">
        <f t="shared" si="20"/>
        <v>N/A</v>
      </c>
      <c r="AD28" s="3" t="str">
        <f t="shared" si="21"/>
        <v>N/A</v>
      </c>
      <c r="AE28" s="3" t="str">
        <f t="shared" si="22"/>
        <v>N/A</v>
      </c>
      <c r="AF28" s="3" t="str">
        <f t="shared" si="23"/>
        <v>N/A</v>
      </c>
    </row>
    <row r="29" spans="1:32" x14ac:dyDescent="0.35">
      <c r="A29" t="s">
        <v>175</v>
      </c>
      <c r="B29" t="s">
        <v>214</v>
      </c>
      <c r="C29" t="s">
        <v>606</v>
      </c>
      <c r="D29" t="s">
        <v>92</v>
      </c>
      <c r="E29" s="1">
        <v>1662</v>
      </c>
      <c r="F29" t="s">
        <v>1241</v>
      </c>
      <c r="G29">
        <v>0.39</v>
      </c>
      <c r="H29" t="s">
        <v>1197</v>
      </c>
      <c r="I29" s="3" t="str">
        <f t="shared" si="0"/>
        <v>not eligible</v>
      </c>
      <c r="J29" s="3" t="str">
        <f t="shared" si="1"/>
        <v>N/A</v>
      </c>
      <c r="K29" s="3">
        <f t="shared" si="2"/>
        <v>0</v>
      </c>
      <c r="L29" s="3" t="str">
        <f t="shared" si="3"/>
        <v>N/A</v>
      </c>
      <c r="M29" s="3" t="str">
        <f t="shared" si="4"/>
        <v>N/A</v>
      </c>
      <c r="N29" s="3" t="str">
        <f t="shared" si="5"/>
        <v>N/A</v>
      </c>
      <c r="O29" s="3" t="str">
        <f t="shared" si="6"/>
        <v>N/A</v>
      </c>
      <c r="P29" s="3" t="str">
        <f t="shared" si="7"/>
        <v>N/A</v>
      </c>
      <c r="Q29" s="3" t="str">
        <f t="shared" si="8"/>
        <v>N/A</v>
      </c>
      <c r="R29" s="3" t="str">
        <f t="shared" si="9"/>
        <v>N/A</v>
      </c>
      <c r="S29" s="3" t="str">
        <f t="shared" si="10"/>
        <v>N/A</v>
      </c>
      <c r="T29" s="3" t="str">
        <f t="shared" si="11"/>
        <v>N/A</v>
      </c>
      <c r="U29" s="3" t="str">
        <f t="shared" si="12"/>
        <v>N/A</v>
      </c>
      <c r="V29" s="3" t="str">
        <f t="shared" si="13"/>
        <v>N/A</v>
      </c>
      <c r="W29" s="3">
        <f t="shared" si="14"/>
        <v>0</v>
      </c>
      <c r="X29" s="3" t="str">
        <f t="shared" si="15"/>
        <v>N/A</v>
      </c>
      <c r="Y29" s="3" t="str">
        <f t="shared" si="16"/>
        <v>N/A</v>
      </c>
      <c r="Z29" s="3" t="str">
        <f t="shared" si="17"/>
        <v>N/A</v>
      </c>
      <c r="AA29" s="3" t="str">
        <f t="shared" si="18"/>
        <v>N/A</v>
      </c>
      <c r="AB29" s="3" t="str">
        <f t="shared" si="19"/>
        <v>N/A</v>
      </c>
      <c r="AC29" s="3" t="str">
        <f t="shared" si="20"/>
        <v>N/A</v>
      </c>
      <c r="AD29" s="3" t="str">
        <f t="shared" si="21"/>
        <v>N/A</v>
      </c>
      <c r="AE29" s="3" t="str">
        <f t="shared" si="22"/>
        <v>N/A</v>
      </c>
      <c r="AF29" s="3" t="str">
        <f t="shared" si="23"/>
        <v>N/A</v>
      </c>
    </row>
    <row r="30" spans="1:32" x14ac:dyDescent="0.35">
      <c r="A30" t="s">
        <v>175</v>
      </c>
      <c r="B30" t="s">
        <v>214</v>
      </c>
      <c r="C30" t="s">
        <v>1114</v>
      </c>
      <c r="D30" t="s">
        <v>92</v>
      </c>
      <c r="E30">
        <v>29</v>
      </c>
      <c r="F30" t="s">
        <v>1671</v>
      </c>
      <c r="G30">
        <v>0.01</v>
      </c>
      <c r="H30" t="s">
        <v>1197</v>
      </c>
      <c r="I30" s="3" t="str">
        <f t="shared" si="0"/>
        <v>not eligible</v>
      </c>
      <c r="J30" s="3" t="str">
        <f t="shared" si="1"/>
        <v>N/A</v>
      </c>
      <c r="K30" s="3">
        <f t="shared" si="2"/>
        <v>0</v>
      </c>
      <c r="L30" s="3" t="str">
        <f t="shared" si="3"/>
        <v>N/A</v>
      </c>
      <c r="M30" s="3" t="str">
        <f t="shared" si="4"/>
        <v>N/A</v>
      </c>
      <c r="N30" s="3" t="str">
        <f t="shared" si="5"/>
        <v>N/A</v>
      </c>
      <c r="O30" s="3" t="str">
        <f t="shared" si="6"/>
        <v>N/A</v>
      </c>
      <c r="P30" s="3" t="str">
        <f t="shared" si="7"/>
        <v>N/A</v>
      </c>
      <c r="Q30" s="3" t="str">
        <f t="shared" si="8"/>
        <v>N/A</v>
      </c>
      <c r="R30" s="3" t="str">
        <f t="shared" si="9"/>
        <v>N/A</v>
      </c>
      <c r="S30" s="3" t="str">
        <f t="shared" si="10"/>
        <v>N/A</v>
      </c>
      <c r="T30" s="3" t="str">
        <f t="shared" si="11"/>
        <v>N/A</v>
      </c>
      <c r="U30" s="3" t="str">
        <f t="shared" si="12"/>
        <v>N/A</v>
      </c>
      <c r="V30" s="3" t="str">
        <f t="shared" si="13"/>
        <v>N/A</v>
      </c>
      <c r="W30" s="3">
        <f t="shared" si="14"/>
        <v>0</v>
      </c>
      <c r="X30" s="3" t="str">
        <f t="shared" si="15"/>
        <v>N/A</v>
      </c>
      <c r="Y30" s="3" t="str">
        <f t="shared" si="16"/>
        <v>N/A</v>
      </c>
      <c r="Z30" s="3" t="str">
        <f t="shared" si="17"/>
        <v>N/A</v>
      </c>
      <c r="AA30" s="3" t="str">
        <f t="shared" si="18"/>
        <v>N/A</v>
      </c>
      <c r="AB30" s="3" t="str">
        <f t="shared" si="19"/>
        <v>N/A</v>
      </c>
      <c r="AC30" s="3" t="str">
        <f t="shared" si="20"/>
        <v>N/A</v>
      </c>
      <c r="AD30" s="3" t="str">
        <f t="shared" si="21"/>
        <v>N/A</v>
      </c>
      <c r="AE30" s="3" t="str">
        <f t="shared" si="22"/>
        <v>N/A</v>
      </c>
      <c r="AF30" s="3" t="str">
        <f t="shared" si="23"/>
        <v>N/A</v>
      </c>
    </row>
    <row r="31" spans="1:32" x14ac:dyDescent="0.35">
      <c r="A31" t="s">
        <v>175</v>
      </c>
      <c r="B31" t="s">
        <v>176</v>
      </c>
      <c r="C31" t="s">
        <v>869</v>
      </c>
      <c r="D31" t="s">
        <v>92</v>
      </c>
      <c r="E31" s="1">
        <v>4340</v>
      </c>
      <c r="F31" t="s">
        <v>1633</v>
      </c>
      <c r="G31">
        <v>0.94</v>
      </c>
      <c r="H31" t="s">
        <v>1197</v>
      </c>
      <c r="I31" s="3" t="str">
        <f t="shared" si="0"/>
        <v>not eligible</v>
      </c>
      <c r="J31" s="3" t="str">
        <f t="shared" si="1"/>
        <v>N/A</v>
      </c>
      <c r="K31" s="3">
        <f t="shared" si="2"/>
        <v>0</v>
      </c>
      <c r="L31" s="3" t="str">
        <f t="shared" si="3"/>
        <v>N/A</v>
      </c>
      <c r="M31" s="3" t="str">
        <f t="shared" si="4"/>
        <v>N/A</v>
      </c>
      <c r="N31" s="3" t="str">
        <f t="shared" si="5"/>
        <v>N/A</v>
      </c>
      <c r="O31" s="3" t="str">
        <f t="shared" si="6"/>
        <v>N/A</v>
      </c>
      <c r="P31" s="3" t="str">
        <f t="shared" si="7"/>
        <v>N/A</v>
      </c>
      <c r="Q31" s="3" t="str">
        <f t="shared" si="8"/>
        <v>N/A</v>
      </c>
      <c r="R31" s="3" t="str">
        <f t="shared" si="9"/>
        <v>N/A</v>
      </c>
      <c r="S31" s="3" t="str">
        <f t="shared" si="10"/>
        <v>N/A</v>
      </c>
      <c r="T31" s="3" t="str">
        <f t="shared" si="11"/>
        <v>N/A</v>
      </c>
      <c r="U31" s="3" t="str">
        <f t="shared" si="12"/>
        <v>N/A</v>
      </c>
      <c r="V31" s="3" t="str">
        <f t="shared" si="13"/>
        <v>N/A</v>
      </c>
      <c r="W31" s="3">
        <f t="shared" si="14"/>
        <v>0</v>
      </c>
      <c r="X31" s="3" t="str">
        <f t="shared" si="15"/>
        <v>N/A</v>
      </c>
      <c r="Y31" s="3" t="str">
        <f t="shared" si="16"/>
        <v>N/A</v>
      </c>
      <c r="Z31" s="3" t="str">
        <f t="shared" si="17"/>
        <v>N/A</v>
      </c>
      <c r="AA31" s="3" t="str">
        <f t="shared" si="18"/>
        <v>N/A</v>
      </c>
      <c r="AB31" s="3" t="str">
        <f t="shared" si="19"/>
        <v>N/A</v>
      </c>
      <c r="AC31" s="3" t="str">
        <f t="shared" si="20"/>
        <v>N/A</v>
      </c>
      <c r="AD31" s="3" t="str">
        <f t="shared" si="21"/>
        <v>N/A</v>
      </c>
      <c r="AE31" s="3" t="str">
        <f t="shared" si="22"/>
        <v>N/A</v>
      </c>
      <c r="AF31" s="3" t="str">
        <f t="shared" si="23"/>
        <v>N/A</v>
      </c>
    </row>
    <row r="32" spans="1:32" x14ac:dyDescent="0.35">
      <c r="A32" t="s">
        <v>175</v>
      </c>
      <c r="B32" t="s">
        <v>176</v>
      </c>
      <c r="C32" t="s">
        <v>671</v>
      </c>
      <c r="D32" t="s">
        <v>92</v>
      </c>
      <c r="E32">
        <v>57</v>
      </c>
      <c r="F32" t="s">
        <v>1671</v>
      </c>
      <c r="G32">
        <v>0.01</v>
      </c>
      <c r="H32" t="s">
        <v>1197</v>
      </c>
      <c r="I32" s="3" t="str">
        <f t="shared" si="0"/>
        <v>not eligible</v>
      </c>
      <c r="J32" s="3" t="str">
        <f t="shared" si="1"/>
        <v>N/A</v>
      </c>
      <c r="K32" s="3">
        <f t="shared" si="2"/>
        <v>0</v>
      </c>
      <c r="L32" s="3" t="str">
        <f t="shared" si="3"/>
        <v>N/A</v>
      </c>
      <c r="M32" s="3" t="str">
        <f t="shared" si="4"/>
        <v>N/A</v>
      </c>
      <c r="N32" s="3" t="str">
        <f t="shared" si="5"/>
        <v>N/A</v>
      </c>
      <c r="O32" s="3" t="str">
        <f t="shared" si="6"/>
        <v>N/A</v>
      </c>
      <c r="P32" s="3" t="str">
        <f t="shared" si="7"/>
        <v>N/A</v>
      </c>
      <c r="Q32" s="3" t="str">
        <f t="shared" si="8"/>
        <v>N/A</v>
      </c>
      <c r="R32" s="3" t="str">
        <f t="shared" si="9"/>
        <v>N/A</v>
      </c>
      <c r="S32" s="3" t="str">
        <f t="shared" si="10"/>
        <v>N/A</v>
      </c>
      <c r="T32" s="3" t="str">
        <f t="shared" si="11"/>
        <v>N/A</v>
      </c>
      <c r="U32" s="3" t="str">
        <f t="shared" si="12"/>
        <v>N/A</v>
      </c>
      <c r="V32" s="3" t="str">
        <f t="shared" si="13"/>
        <v>N/A</v>
      </c>
      <c r="W32" s="3">
        <f t="shared" si="14"/>
        <v>0</v>
      </c>
      <c r="X32" s="3" t="str">
        <f t="shared" si="15"/>
        <v>N/A</v>
      </c>
      <c r="Y32" s="3" t="str">
        <f t="shared" si="16"/>
        <v>N/A</v>
      </c>
      <c r="Z32" s="3" t="str">
        <f t="shared" si="17"/>
        <v>N/A</v>
      </c>
      <c r="AA32" s="3" t="str">
        <f t="shared" si="18"/>
        <v>N/A</v>
      </c>
      <c r="AB32" s="3" t="str">
        <f t="shared" si="19"/>
        <v>N/A</v>
      </c>
      <c r="AC32" s="3" t="str">
        <f t="shared" si="20"/>
        <v>N/A</v>
      </c>
      <c r="AD32" s="3" t="str">
        <f t="shared" si="21"/>
        <v>N/A</v>
      </c>
      <c r="AE32" s="3" t="str">
        <f t="shared" si="22"/>
        <v>N/A</v>
      </c>
      <c r="AF32" s="3" t="str">
        <f t="shared" si="23"/>
        <v>N/A</v>
      </c>
    </row>
    <row r="33" spans="1:32" x14ac:dyDescent="0.35">
      <c r="A33" t="s">
        <v>175</v>
      </c>
      <c r="B33" t="s">
        <v>212</v>
      </c>
      <c r="C33" t="s">
        <v>912</v>
      </c>
      <c r="D33" t="s">
        <v>92</v>
      </c>
      <c r="E33" s="1">
        <v>5364</v>
      </c>
      <c r="F33" t="s">
        <v>1543</v>
      </c>
      <c r="G33">
        <v>1.1599999999999999</v>
      </c>
      <c r="H33" t="s">
        <v>1197</v>
      </c>
      <c r="I33" s="3" t="str">
        <f t="shared" si="0"/>
        <v>not eligible</v>
      </c>
      <c r="J33" s="3" t="str">
        <f t="shared" si="1"/>
        <v>N/A</v>
      </c>
      <c r="K33" s="3">
        <f t="shared" si="2"/>
        <v>0</v>
      </c>
      <c r="L33" s="3" t="str">
        <f t="shared" si="3"/>
        <v>N/A</v>
      </c>
      <c r="M33" s="3" t="str">
        <f t="shared" si="4"/>
        <v>N/A</v>
      </c>
      <c r="N33" s="3" t="str">
        <f t="shared" si="5"/>
        <v>N/A</v>
      </c>
      <c r="O33" s="3" t="str">
        <f t="shared" si="6"/>
        <v>N/A</v>
      </c>
      <c r="P33" s="3" t="str">
        <f t="shared" si="7"/>
        <v>N/A</v>
      </c>
      <c r="Q33" s="3" t="str">
        <f t="shared" si="8"/>
        <v>N/A</v>
      </c>
      <c r="R33" s="3" t="str">
        <f t="shared" si="9"/>
        <v>N/A</v>
      </c>
      <c r="S33" s="3" t="str">
        <f t="shared" si="10"/>
        <v>N/A</v>
      </c>
      <c r="T33" s="3" t="str">
        <f t="shared" si="11"/>
        <v>N/A</v>
      </c>
      <c r="U33" s="3" t="str">
        <f t="shared" si="12"/>
        <v>N/A</v>
      </c>
      <c r="V33" s="3" t="str">
        <f t="shared" si="13"/>
        <v>N/A</v>
      </c>
      <c r="W33" s="3">
        <f t="shared" si="14"/>
        <v>0</v>
      </c>
      <c r="X33" s="3" t="str">
        <f t="shared" si="15"/>
        <v>N/A</v>
      </c>
      <c r="Y33" s="3" t="str">
        <f t="shared" si="16"/>
        <v>N/A</v>
      </c>
      <c r="Z33" s="3" t="str">
        <f t="shared" si="17"/>
        <v>N/A</v>
      </c>
      <c r="AA33" s="3" t="str">
        <f t="shared" si="18"/>
        <v>N/A</v>
      </c>
      <c r="AB33" s="3" t="str">
        <f t="shared" si="19"/>
        <v>N/A</v>
      </c>
      <c r="AC33" s="3" t="str">
        <f t="shared" si="20"/>
        <v>N/A</v>
      </c>
      <c r="AD33" s="3" t="str">
        <f t="shared" si="21"/>
        <v>N/A</v>
      </c>
      <c r="AE33" s="3" t="str">
        <f t="shared" si="22"/>
        <v>N/A</v>
      </c>
      <c r="AF33" s="3" t="str">
        <f t="shared" si="23"/>
        <v>N/A</v>
      </c>
    </row>
    <row r="34" spans="1:32" x14ac:dyDescent="0.35">
      <c r="A34" t="s">
        <v>175</v>
      </c>
      <c r="B34" t="s">
        <v>212</v>
      </c>
      <c r="C34" t="s">
        <v>816</v>
      </c>
      <c r="D34" t="s">
        <v>92</v>
      </c>
      <c r="E34">
        <v>58</v>
      </c>
      <c r="F34" t="s">
        <v>1671</v>
      </c>
      <c r="G34">
        <v>0.01</v>
      </c>
      <c r="H34" t="s">
        <v>1197</v>
      </c>
      <c r="I34" s="3" t="str">
        <f t="shared" si="0"/>
        <v>not eligible</v>
      </c>
      <c r="J34" s="3" t="str">
        <f t="shared" si="1"/>
        <v>N/A</v>
      </c>
      <c r="K34" s="3">
        <f t="shared" si="2"/>
        <v>0</v>
      </c>
      <c r="L34" s="3" t="str">
        <f t="shared" si="3"/>
        <v>N/A</v>
      </c>
      <c r="M34" s="3" t="str">
        <f t="shared" si="4"/>
        <v>N/A</v>
      </c>
      <c r="N34" s="3" t="str">
        <f t="shared" si="5"/>
        <v>N/A</v>
      </c>
      <c r="O34" s="3" t="str">
        <f t="shared" si="6"/>
        <v>N/A</v>
      </c>
      <c r="P34" s="3" t="str">
        <f t="shared" si="7"/>
        <v>N/A</v>
      </c>
      <c r="Q34" s="3" t="str">
        <f t="shared" si="8"/>
        <v>N/A</v>
      </c>
      <c r="R34" s="3" t="str">
        <f t="shared" si="9"/>
        <v>N/A</v>
      </c>
      <c r="S34" s="3" t="str">
        <f t="shared" si="10"/>
        <v>N/A</v>
      </c>
      <c r="T34" s="3" t="str">
        <f t="shared" si="11"/>
        <v>N/A</v>
      </c>
      <c r="U34" s="3" t="str">
        <f t="shared" si="12"/>
        <v>N/A</v>
      </c>
      <c r="V34" s="3" t="str">
        <f t="shared" si="13"/>
        <v>N/A</v>
      </c>
      <c r="W34" s="3">
        <f t="shared" si="14"/>
        <v>0</v>
      </c>
      <c r="X34" s="3" t="str">
        <f t="shared" si="15"/>
        <v>N/A</v>
      </c>
      <c r="Y34" s="3" t="str">
        <f t="shared" si="16"/>
        <v>N/A</v>
      </c>
      <c r="Z34" s="3" t="str">
        <f t="shared" si="17"/>
        <v>N/A</v>
      </c>
      <c r="AA34" s="3" t="str">
        <f t="shared" si="18"/>
        <v>N/A</v>
      </c>
      <c r="AB34" s="3" t="str">
        <f t="shared" si="19"/>
        <v>N/A</v>
      </c>
      <c r="AC34" s="3" t="str">
        <f t="shared" si="20"/>
        <v>N/A</v>
      </c>
      <c r="AD34" s="3" t="str">
        <f t="shared" si="21"/>
        <v>N/A</v>
      </c>
      <c r="AE34" s="3" t="str">
        <f t="shared" si="22"/>
        <v>N/A</v>
      </c>
      <c r="AF34" s="3" t="str">
        <f t="shared" si="23"/>
        <v>N/A</v>
      </c>
    </row>
    <row r="35" spans="1:32" x14ac:dyDescent="0.35">
      <c r="A35" t="s">
        <v>175</v>
      </c>
      <c r="B35" t="s">
        <v>178</v>
      </c>
      <c r="C35" t="s">
        <v>481</v>
      </c>
      <c r="D35" t="s">
        <v>98</v>
      </c>
      <c r="E35" s="1">
        <v>1141</v>
      </c>
      <c r="F35" t="s">
        <v>1676</v>
      </c>
      <c r="G35">
        <v>0.27</v>
      </c>
      <c r="H35" t="s">
        <v>1197</v>
      </c>
      <c r="I35" s="3" t="str">
        <f t="shared" si="0"/>
        <v>not eligible</v>
      </c>
      <c r="J35" s="3" t="str">
        <f t="shared" si="1"/>
        <v>N/A</v>
      </c>
      <c r="K35" s="3">
        <f t="shared" si="2"/>
        <v>0</v>
      </c>
      <c r="L35" s="3" t="str">
        <f t="shared" si="3"/>
        <v>N/A</v>
      </c>
      <c r="M35" s="3" t="str">
        <f t="shared" si="4"/>
        <v>N/A</v>
      </c>
      <c r="N35" s="3" t="str">
        <f t="shared" si="5"/>
        <v>N/A</v>
      </c>
      <c r="O35" s="3" t="str">
        <f t="shared" si="6"/>
        <v>N/A</v>
      </c>
      <c r="P35" s="3" t="str">
        <f t="shared" si="7"/>
        <v>N/A</v>
      </c>
      <c r="Q35" s="3" t="str">
        <f t="shared" si="8"/>
        <v>N/A</v>
      </c>
      <c r="R35" s="3" t="str">
        <f t="shared" si="9"/>
        <v>N/A</v>
      </c>
      <c r="S35" s="3" t="str">
        <f t="shared" si="10"/>
        <v>N/A</v>
      </c>
      <c r="T35" s="3" t="str">
        <f t="shared" si="11"/>
        <v>N/A</v>
      </c>
      <c r="U35" s="3" t="str">
        <f t="shared" si="12"/>
        <v>N/A</v>
      </c>
      <c r="V35" s="3" t="str">
        <f t="shared" si="13"/>
        <v>N/A</v>
      </c>
      <c r="W35" s="3" t="str">
        <f t="shared" si="14"/>
        <v>N/A</v>
      </c>
      <c r="X35" s="3">
        <f t="shared" si="15"/>
        <v>0</v>
      </c>
      <c r="Y35" s="3" t="str">
        <f t="shared" si="16"/>
        <v>N/A</v>
      </c>
      <c r="Z35" s="3" t="str">
        <f t="shared" si="17"/>
        <v>N/A</v>
      </c>
      <c r="AA35" s="3" t="str">
        <f t="shared" si="18"/>
        <v>N/A</v>
      </c>
      <c r="AB35" s="3" t="str">
        <f t="shared" si="19"/>
        <v>N/A</v>
      </c>
      <c r="AC35" s="3" t="str">
        <f t="shared" si="20"/>
        <v>N/A</v>
      </c>
      <c r="AD35" s="3" t="str">
        <f t="shared" si="21"/>
        <v>N/A</v>
      </c>
      <c r="AE35" s="3" t="str">
        <f t="shared" si="22"/>
        <v>N/A</v>
      </c>
      <c r="AF35" s="3" t="str">
        <f t="shared" si="23"/>
        <v>N/A</v>
      </c>
    </row>
    <row r="36" spans="1:32" x14ac:dyDescent="0.35">
      <c r="A36" t="s">
        <v>175</v>
      </c>
      <c r="B36" t="s">
        <v>178</v>
      </c>
      <c r="C36" t="s">
        <v>916</v>
      </c>
      <c r="D36" t="s">
        <v>98</v>
      </c>
      <c r="E36">
        <v>43</v>
      </c>
      <c r="F36" t="s">
        <v>1671</v>
      </c>
      <c r="G36">
        <v>0.01</v>
      </c>
      <c r="H36" t="s">
        <v>1197</v>
      </c>
      <c r="I36" s="3" t="str">
        <f t="shared" si="0"/>
        <v>not eligible</v>
      </c>
      <c r="J36" s="3" t="str">
        <f t="shared" si="1"/>
        <v>N/A</v>
      </c>
      <c r="K36" s="3">
        <f t="shared" si="2"/>
        <v>0</v>
      </c>
      <c r="L36" s="3" t="str">
        <f t="shared" si="3"/>
        <v>N/A</v>
      </c>
      <c r="M36" s="3" t="str">
        <f t="shared" si="4"/>
        <v>N/A</v>
      </c>
      <c r="N36" s="3" t="str">
        <f t="shared" si="5"/>
        <v>N/A</v>
      </c>
      <c r="O36" s="3" t="str">
        <f t="shared" si="6"/>
        <v>N/A</v>
      </c>
      <c r="P36" s="3" t="str">
        <f t="shared" si="7"/>
        <v>N/A</v>
      </c>
      <c r="Q36" s="3" t="str">
        <f t="shared" si="8"/>
        <v>N/A</v>
      </c>
      <c r="R36" s="3" t="str">
        <f t="shared" si="9"/>
        <v>N/A</v>
      </c>
      <c r="S36" s="3" t="str">
        <f t="shared" si="10"/>
        <v>N/A</v>
      </c>
      <c r="T36" s="3" t="str">
        <f t="shared" si="11"/>
        <v>N/A</v>
      </c>
      <c r="U36" s="3" t="str">
        <f t="shared" si="12"/>
        <v>N/A</v>
      </c>
      <c r="V36" s="3" t="str">
        <f t="shared" si="13"/>
        <v>N/A</v>
      </c>
      <c r="W36" s="3" t="str">
        <f t="shared" si="14"/>
        <v>N/A</v>
      </c>
      <c r="X36" s="3">
        <f t="shared" si="15"/>
        <v>0</v>
      </c>
      <c r="Y36" s="3" t="str">
        <f t="shared" si="16"/>
        <v>N/A</v>
      </c>
      <c r="Z36" s="3" t="str">
        <f t="shared" si="17"/>
        <v>N/A</v>
      </c>
      <c r="AA36" s="3" t="str">
        <f t="shared" si="18"/>
        <v>N/A</v>
      </c>
      <c r="AB36" s="3" t="str">
        <f t="shared" si="19"/>
        <v>N/A</v>
      </c>
      <c r="AC36" s="3" t="str">
        <f t="shared" si="20"/>
        <v>N/A</v>
      </c>
      <c r="AD36" s="3" t="str">
        <f t="shared" si="21"/>
        <v>N/A</v>
      </c>
      <c r="AE36" s="3" t="str">
        <f t="shared" si="22"/>
        <v>N/A</v>
      </c>
      <c r="AF36" s="3" t="str">
        <f t="shared" si="23"/>
        <v>N/A</v>
      </c>
    </row>
    <row r="37" spans="1:32" x14ac:dyDescent="0.35">
      <c r="A37" t="s">
        <v>175</v>
      </c>
      <c r="B37" t="s">
        <v>183</v>
      </c>
      <c r="C37" t="s">
        <v>424</v>
      </c>
      <c r="D37" t="s">
        <v>98</v>
      </c>
      <c r="E37" s="1">
        <v>3116</v>
      </c>
      <c r="F37" t="s">
        <v>1677</v>
      </c>
      <c r="G37">
        <v>0.67</v>
      </c>
      <c r="H37" t="s">
        <v>1197</v>
      </c>
      <c r="I37" s="3" t="str">
        <f t="shared" si="0"/>
        <v>not eligible</v>
      </c>
      <c r="J37" s="3" t="str">
        <f t="shared" si="1"/>
        <v>N/A</v>
      </c>
      <c r="K37" s="3">
        <f t="shared" si="2"/>
        <v>0</v>
      </c>
      <c r="L37" s="3" t="str">
        <f t="shared" si="3"/>
        <v>N/A</v>
      </c>
      <c r="M37" s="3" t="str">
        <f t="shared" si="4"/>
        <v>N/A</v>
      </c>
      <c r="N37" s="3" t="str">
        <f t="shared" si="5"/>
        <v>N/A</v>
      </c>
      <c r="O37" s="3" t="str">
        <f t="shared" si="6"/>
        <v>N/A</v>
      </c>
      <c r="P37" s="3" t="str">
        <f t="shared" si="7"/>
        <v>N/A</v>
      </c>
      <c r="Q37" s="3" t="str">
        <f t="shared" si="8"/>
        <v>N/A</v>
      </c>
      <c r="R37" s="3" t="str">
        <f t="shared" si="9"/>
        <v>N/A</v>
      </c>
      <c r="S37" s="3" t="str">
        <f t="shared" si="10"/>
        <v>N/A</v>
      </c>
      <c r="T37" s="3" t="str">
        <f t="shared" si="11"/>
        <v>N/A</v>
      </c>
      <c r="U37" s="3" t="str">
        <f t="shared" si="12"/>
        <v>N/A</v>
      </c>
      <c r="V37" s="3" t="str">
        <f t="shared" si="13"/>
        <v>N/A</v>
      </c>
      <c r="W37" s="3" t="str">
        <f t="shared" si="14"/>
        <v>N/A</v>
      </c>
      <c r="X37" s="3">
        <f t="shared" si="15"/>
        <v>0</v>
      </c>
      <c r="Y37" s="3" t="str">
        <f t="shared" si="16"/>
        <v>N/A</v>
      </c>
      <c r="Z37" s="3" t="str">
        <f t="shared" si="17"/>
        <v>N/A</v>
      </c>
      <c r="AA37" s="3" t="str">
        <f t="shared" si="18"/>
        <v>N/A</v>
      </c>
      <c r="AB37" s="3" t="str">
        <f t="shared" si="19"/>
        <v>N/A</v>
      </c>
      <c r="AC37" s="3" t="str">
        <f t="shared" si="20"/>
        <v>N/A</v>
      </c>
      <c r="AD37" s="3" t="str">
        <f t="shared" si="21"/>
        <v>N/A</v>
      </c>
      <c r="AE37" s="3" t="str">
        <f t="shared" si="22"/>
        <v>N/A</v>
      </c>
      <c r="AF37" s="3" t="str">
        <f t="shared" si="23"/>
        <v>N/A</v>
      </c>
    </row>
    <row r="38" spans="1:32" x14ac:dyDescent="0.35">
      <c r="A38" t="s">
        <v>175</v>
      </c>
      <c r="B38" t="s">
        <v>183</v>
      </c>
      <c r="C38" t="s">
        <v>535</v>
      </c>
      <c r="D38" t="s">
        <v>98</v>
      </c>
      <c r="E38">
        <v>66</v>
      </c>
      <c r="F38" t="s">
        <v>1671</v>
      </c>
      <c r="G38">
        <v>0.01</v>
      </c>
      <c r="H38" t="s">
        <v>1197</v>
      </c>
      <c r="I38" s="3" t="str">
        <f t="shared" si="0"/>
        <v>not eligible</v>
      </c>
      <c r="J38" s="3" t="str">
        <f t="shared" si="1"/>
        <v>N/A</v>
      </c>
      <c r="K38" s="3">
        <f t="shared" si="2"/>
        <v>0</v>
      </c>
      <c r="L38" s="3" t="str">
        <f t="shared" si="3"/>
        <v>N/A</v>
      </c>
      <c r="M38" s="3" t="str">
        <f t="shared" si="4"/>
        <v>N/A</v>
      </c>
      <c r="N38" s="3" t="str">
        <f t="shared" si="5"/>
        <v>N/A</v>
      </c>
      <c r="O38" s="3" t="str">
        <f t="shared" si="6"/>
        <v>N/A</v>
      </c>
      <c r="P38" s="3" t="str">
        <f t="shared" si="7"/>
        <v>N/A</v>
      </c>
      <c r="Q38" s="3" t="str">
        <f t="shared" si="8"/>
        <v>N/A</v>
      </c>
      <c r="R38" s="3" t="str">
        <f t="shared" si="9"/>
        <v>N/A</v>
      </c>
      <c r="S38" s="3" t="str">
        <f t="shared" si="10"/>
        <v>N/A</v>
      </c>
      <c r="T38" s="3" t="str">
        <f t="shared" si="11"/>
        <v>N/A</v>
      </c>
      <c r="U38" s="3" t="str">
        <f t="shared" si="12"/>
        <v>N/A</v>
      </c>
      <c r="V38" s="3" t="str">
        <f t="shared" si="13"/>
        <v>N/A</v>
      </c>
      <c r="W38" s="3" t="str">
        <f t="shared" si="14"/>
        <v>N/A</v>
      </c>
      <c r="X38" s="3">
        <f t="shared" si="15"/>
        <v>0</v>
      </c>
      <c r="Y38" s="3" t="str">
        <f t="shared" si="16"/>
        <v>N/A</v>
      </c>
      <c r="Z38" s="3" t="str">
        <f t="shared" si="17"/>
        <v>N/A</v>
      </c>
      <c r="AA38" s="3" t="str">
        <f t="shared" si="18"/>
        <v>N/A</v>
      </c>
      <c r="AB38" s="3" t="str">
        <f t="shared" si="19"/>
        <v>N/A</v>
      </c>
      <c r="AC38" s="3" t="str">
        <f t="shared" si="20"/>
        <v>N/A</v>
      </c>
      <c r="AD38" s="3" t="str">
        <f t="shared" si="21"/>
        <v>N/A</v>
      </c>
      <c r="AE38" s="3" t="str">
        <f t="shared" si="22"/>
        <v>N/A</v>
      </c>
      <c r="AF38" s="3" t="str">
        <f t="shared" si="23"/>
        <v>N/A</v>
      </c>
    </row>
    <row r="39" spans="1:32" x14ac:dyDescent="0.35">
      <c r="A39" t="s">
        <v>175</v>
      </c>
      <c r="B39" t="s">
        <v>295</v>
      </c>
      <c r="C39" t="s">
        <v>1052</v>
      </c>
      <c r="D39" t="s">
        <v>98</v>
      </c>
      <c r="E39" s="1">
        <v>1497</v>
      </c>
      <c r="F39" t="s">
        <v>1678</v>
      </c>
      <c r="G39">
        <v>0.33</v>
      </c>
      <c r="H39" t="s">
        <v>1197</v>
      </c>
      <c r="I39" s="3" t="str">
        <f t="shared" si="0"/>
        <v>not eligible</v>
      </c>
      <c r="J39" s="3" t="str">
        <f t="shared" si="1"/>
        <v>N/A</v>
      </c>
      <c r="K39" s="3">
        <f t="shared" si="2"/>
        <v>0</v>
      </c>
      <c r="L39" s="3" t="str">
        <f t="shared" si="3"/>
        <v>N/A</v>
      </c>
      <c r="M39" s="3" t="str">
        <f t="shared" si="4"/>
        <v>N/A</v>
      </c>
      <c r="N39" s="3" t="str">
        <f t="shared" si="5"/>
        <v>N/A</v>
      </c>
      <c r="O39" s="3" t="str">
        <f t="shared" si="6"/>
        <v>N/A</v>
      </c>
      <c r="P39" s="3" t="str">
        <f t="shared" si="7"/>
        <v>N/A</v>
      </c>
      <c r="Q39" s="3" t="str">
        <f t="shared" si="8"/>
        <v>N/A</v>
      </c>
      <c r="R39" s="3" t="str">
        <f t="shared" si="9"/>
        <v>N/A</v>
      </c>
      <c r="S39" s="3" t="str">
        <f t="shared" si="10"/>
        <v>N/A</v>
      </c>
      <c r="T39" s="3" t="str">
        <f t="shared" si="11"/>
        <v>N/A</v>
      </c>
      <c r="U39" s="3" t="str">
        <f t="shared" si="12"/>
        <v>N/A</v>
      </c>
      <c r="V39" s="3" t="str">
        <f t="shared" si="13"/>
        <v>N/A</v>
      </c>
      <c r="W39" s="3" t="str">
        <f t="shared" si="14"/>
        <v>N/A</v>
      </c>
      <c r="X39" s="3">
        <f t="shared" si="15"/>
        <v>0</v>
      </c>
      <c r="Y39" s="3" t="str">
        <f t="shared" si="16"/>
        <v>N/A</v>
      </c>
      <c r="Z39" s="3" t="str">
        <f t="shared" si="17"/>
        <v>N/A</v>
      </c>
      <c r="AA39" s="3" t="str">
        <f t="shared" si="18"/>
        <v>N/A</v>
      </c>
      <c r="AB39" s="3" t="str">
        <f t="shared" si="19"/>
        <v>N/A</v>
      </c>
      <c r="AC39" s="3" t="str">
        <f t="shared" si="20"/>
        <v>N/A</v>
      </c>
      <c r="AD39" s="3" t="str">
        <f t="shared" si="21"/>
        <v>N/A</v>
      </c>
      <c r="AE39" s="3" t="str">
        <f t="shared" si="22"/>
        <v>N/A</v>
      </c>
      <c r="AF39" s="3" t="str">
        <f t="shared" si="23"/>
        <v>N/A</v>
      </c>
    </row>
    <row r="40" spans="1:32" x14ac:dyDescent="0.35">
      <c r="A40" t="s">
        <v>175</v>
      </c>
      <c r="B40" t="s">
        <v>295</v>
      </c>
      <c r="C40" t="s">
        <v>555</v>
      </c>
      <c r="D40" t="s">
        <v>98</v>
      </c>
      <c r="E40">
        <v>94</v>
      </c>
      <c r="F40" t="s">
        <v>1673</v>
      </c>
      <c r="G40">
        <v>0.02</v>
      </c>
      <c r="H40" t="s">
        <v>1197</v>
      </c>
      <c r="I40" s="3" t="str">
        <f t="shared" si="0"/>
        <v>not eligible</v>
      </c>
      <c r="J40" s="3" t="str">
        <f t="shared" si="1"/>
        <v>N/A</v>
      </c>
      <c r="K40" s="3">
        <f t="shared" si="2"/>
        <v>0</v>
      </c>
      <c r="L40" s="3" t="str">
        <f t="shared" si="3"/>
        <v>N/A</v>
      </c>
      <c r="M40" s="3" t="str">
        <f t="shared" si="4"/>
        <v>N/A</v>
      </c>
      <c r="N40" s="3" t="str">
        <f t="shared" si="5"/>
        <v>N/A</v>
      </c>
      <c r="O40" s="3" t="str">
        <f t="shared" si="6"/>
        <v>N/A</v>
      </c>
      <c r="P40" s="3" t="str">
        <f t="shared" si="7"/>
        <v>N/A</v>
      </c>
      <c r="Q40" s="3" t="str">
        <f t="shared" si="8"/>
        <v>N/A</v>
      </c>
      <c r="R40" s="3" t="str">
        <f t="shared" si="9"/>
        <v>N/A</v>
      </c>
      <c r="S40" s="3" t="str">
        <f t="shared" si="10"/>
        <v>N/A</v>
      </c>
      <c r="T40" s="3" t="str">
        <f t="shared" si="11"/>
        <v>N/A</v>
      </c>
      <c r="U40" s="3" t="str">
        <f t="shared" si="12"/>
        <v>N/A</v>
      </c>
      <c r="V40" s="3" t="str">
        <f t="shared" si="13"/>
        <v>N/A</v>
      </c>
      <c r="W40" s="3" t="str">
        <f t="shared" si="14"/>
        <v>N/A</v>
      </c>
      <c r="X40" s="3">
        <f t="shared" si="15"/>
        <v>0</v>
      </c>
      <c r="Y40" s="3" t="str">
        <f t="shared" si="16"/>
        <v>N/A</v>
      </c>
      <c r="Z40" s="3" t="str">
        <f t="shared" si="17"/>
        <v>N/A</v>
      </c>
      <c r="AA40" s="3" t="str">
        <f t="shared" si="18"/>
        <v>N/A</v>
      </c>
      <c r="AB40" s="3" t="str">
        <f t="shared" si="19"/>
        <v>N/A</v>
      </c>
      <c r="AC40" s="3" t="str">
        <f t="shared" si="20"/>
        <v>N/A</v>
      </c>
      <c r="AD40" s="3" t="str">
        <f t="shared" si="21"/>
        <v>N/A</v>
      </c>
      <c r="AE40" s="3" t="str">
        <f t="shared" si="22"/>
        <v>N/A</v>
      </c>
      <c r="AF40" s="3" t="str">
        <f t="shared" si="23"/>
        <v>N/A</v>
      </c>
    </row>
    <row r="41" spans="1:32" x14ac:dyDescent="0.35">
      <c r="A41" t="s">
        <v>175</v>
      </c>
      <c r="B41" t="s">
        <v>227</v>
      </c>
      <c r="C41" t="s">
        <v>704</v>
      </c>
      <c r="D41" t="s">
        <v>98</v>
      </c>
      <c r="E41" s="1">
        <v>7915</v>
      </c>
      <c r="F41" t="s">
        <v>1679</v>
      </c>
      <c r="G41">
        <v>1.73</v>
      </c>
      <c r="H41" t="s">
        <v>1197</v>
      </c>
      <c r="I41" s="3" t="str">
        <f t="shared" si="0"/>
        <v>not eligible</v>
      </c>
      <c r="J41" s="3" t="str">
        <f t="shared" si="1"/>
        <v>N/A</v>
      </c>
      <c r="K41" s="3">
        <f t="shared" si="2"/>
        <v>0</v>
      </c>
      <c r="L41" s="3" t="str">
        <f t="shared" si="3"/>
        <v>N/A</v>
      </c>
      <c r="M41" s="3" t="str">
        <f t="shared" si="4"/>
        <v>N/A</v>
      </c>
      <c r="N41" s="3" t="str">
        <f t="shared" si="5"/>
        <v>N/A</v>
      </c>
      <c r="O41" s="3" t="str">
        <f t="shared" si="6"/>
        <v>N/A</v>
      </c>
      <c r="P41" s="3" t="str">
        <f t="shared" si="7"/>
        <v>N/A</v>
      </c>
      <c r="Q41" s="3" t="str">
        <f t="shared" si="8"/>
        <v>N/A</v>
      </c>
      <c r="R41" s="3" t="str">
        <f t="shared" si="9"/>
        <v>N/A</v>
      </c>
      <c r="S41" s="3" t="str">
        <f t="shared" si="10"/>
        <v>N/A</v>
      </c>
      <c r="T41" s="3" t="str">
        <f t="shared" si="11"/>
        <v>N/A</v>
      </c>
      <c r="U41" s="3" t="str">
        <f t="shared" si="12"/>
        <v>N/A</v>
      </c>
      <c r="V41" s="3" t="str">
        <f t="shared" si="13"/>
        <v>N/A</v>
      </c>
      <c r="W41" s="3" t="str">
        <f t="shared" si="14"/>
        <v>N/A</v>
      </c>
      <c r="X41" s="3">
        <f t="shared" si="15"/>
        <v>0</v>
      </c>
      <c r="Y41" s="3" t="str">
        <f t="shared" si="16"/>
        <v>N/A</v>
      </c>
      <c r="Z41" s="3" t="str">
        <f t="shared" si="17"/>
        <v>N/A</v>
      </c>
      <c r="AA41" s="3" t="str">
        <f t="shared" si="18"/>
        <v>N/A</v>
      </c>
      <c r="AB41" s="3" t="str">
        <f t="shared" si="19"/>
        <v>N/A</v>
      </c>
      <c r="AC41" s="3" t="str">
        <f t="shared" si="20"/>
        <v>N/A</v>
      </c>
      <c r="AD41" s="3" t="str">
        <f t="shared" si="21"/>
        <v>N/A</v>
      </c>
      <c r="AE41" s="3" t="str">
        <f t="shared" si="22"/>
        <v>N/A</v>
      </c>
      <c r="AF41" s="3" t="str">
        <f t="shared" si="23"/>
        <v>N/A</v>
      </c>
    </row>
    <row r="42" spans="1:32" x14ac:dyDescent="0.35">
      <c r="A42" t="s">
        <v>175</v>
      </c>
      <c r="B42" t="s">
        <v>227</v>
      </c>
      <c r="C42" t="s">
        <v>396</v>
      </c>
      <c r="D42" t="s">
        <v>98</v>
      </c>
      <c r="E42">
        <v>44</v>
      </c>
      <c r="F42" t="s">
        <v>1671</v>
      </c>
      <c r="G42">
        <v>0.01</v>
      </c>
      <c r="H42" t="s">
        <v>1197</v>
      </c>
      <c r="I42" s="3" t="str">
        <f t="shared" si="0"/>
        <v>not eligible</v>
      </c>
      <c r="J42" s="3" t="str">
        <f t="shared" si="1"/>
        <v>N/A</v>
      </c>
      <c r="K42" s="3">
        <f t="shared" si="2"/>
        <v>0</v>
      </c>
      <c r="L42" s="3" t="str">
        <f t="shared" si="3"/>
        <v>N/A</v>
      </c>
      <c r="M42" s="3" t="str">
        <f t="shared" si="4"/>
        <v>N/A</v>
      </c>
      <c r="N42" s="3" t="str">
        <f t="shared" si="5"/>
        <v>N/A</v>
      </c>
      <c r="O42" s="3" t="str">
        <f t="shared" si="6"/>
        <v>N/A</v>
      </c>
      <c r="P42" s="3" t="str">
        <f t="shared" si="7"/>
        <v>N/A</v>
      </c>
      <c r="Q42" s="3" t="str">
        <f t="shared" si="8"/>
        <v>N/A</v>
      </c>
      <c r="R42" s="3" t="str">
        <f t="shared" si="9"/>
        <v>N/A</v>
      </c>
      <c r="S42" s="3" t="str">
        <f t="shared" si="10"/>
        <v>N/A</v>
      </c>
      <c r="T42" s="3" t="str">
        <f t="shared" si="11"/>
        <v>N/A</v>
      </c>
      <c r="U42" s="3" t="str">
        <f t="shared" si="12"/>
        <v>N/A</v>
      </c>
      <c r="V42" s="3" t="str">
        <f t="shared" si="13"/>
        <v>N/A</v>
      </c>
      <c r="W42" s="3" t="str">
        <f t="shared" si="14"/>
        <v>N/A</v>
      </c>
      <c r="X42" s="3">
        <f t="shared" si="15"/>
        <v>0</v>
      </c>
      <c r="Y42" s="3" t="str">
        <f t="shared" si="16"/>
        <v>N/A</v>
      </c>
      <c r="Z42" s="3" t="str">
        <f t="shared" si="17"/>
        <v>N/A</v>
      </c>
      <c r="AA42" s="3" t="str">
        <f t="shared" si="18"/>
        <v>N/A</v>
      </c>
      <c r="AB42" s="3" t="str">
        <f t="shared" si="19"/>
        <v>N/A</v>
      </c>
      <c r="AC42" s="3" t="str">
        <f t="shared" si="20"/>
        <v>N/A</v>
      </c>
      <c r="AD42" s="3" t="str">
        <f t="shared" si="21"/>
        <v>N/A</v>
      </c>
      <c r="AE42" s="3" t="str">
        <f t="shared" si="22"/>
        <v>N/A</v>
      </c>
      <c r="AF42" s="3" t="str">
        <f t="shared" si="23"/>
        <v>N/A</v>
      </c>
    </row>
    <row r="43" spans="1:32" x14ac:dyDescent="0.35">
      <c r="A43" t="s">
        <v>175</v>
      </c>
      <c r="B43" t="s">
        <v>210</v>
      </c>
      <c r="C43" t="s">
        <v>598</v>
      </c>
      <c r="D43" t="s">
        <v>98</v>
      </c>
      <c r="E43" s="1">
        <v>1173</v>
      </c>
      <c r="F43" t="s">
        <v>1676</v>
      </c>
      <c r="G43">
        <v>0.27</v>
      </c>
      <c r="H43" t="s">
        <v>1197</v>
      </c>
      <c r="I43" s="3" t="str">
        <f t="shared" si="0"/>
        <v>not eligible</v>
      </c>
      <c r="J43" s="3" t="str">
        <f t="shared" si="1"/>
        <v>N/A</v>
      </c>
      <c r="K43" s="3">
        <f t="shared" si="2"/>
        <v>0</v>
      </c>
      <c r="L43" s="3" t="str">
        <f t="shared" si="3"/>
        <v>N/A</v>
      </c>
      <c r="M43" s="3" t="str">
        <f t="shared" si="4"/>
        <v>N/A</v>
      </c>
      <c r="N43" s="3" t="str">
        <f t="shared" si="5"/>
        <v>N/A</v>
      </c>
      <c r="O43" s="3" t="str">
        <f t="shared" si="6"/>
        <v>N/A</v>
      </c>
      <c r="P43" s="3" t="str">
        <f t="shared" si="7"/>
        <v>N/A</v>
      </c>
      <c r="Q43" s="3" t="str">
        <f t="shared" si="8"/>
        <v>N/A</v>
      </c>
      <c r="R43" s="3" t="str">
        <f t="shared" si="9"/>
        <v>N/A</v>
      </c>
      <c r="S43" s="3" t="str">
        <f t="shared" si="10"/>
        <v>N/A</v>
      </c>
      <c r="T43" s="3" t="str">
        <f t="shared" si="11"/>
        <v>N/A</v>
      </c>
      <c r="U43" s="3" t="str">
        <f t="shared" si="12"/>
        <v>N/A</v>
      </c>
      <c r="V43" s="3" t="str">
        <f t="shared" si="13"/>
        <v>N/A</v>
      </c>
      <c r="W43" s="3" t="str">
        <f t="shared" si="14"/>
        <v>N/A</v>
      </c>
      <c r="X43" s="3">
        <f t="shared" si="15"/>
        <v>0</v>
      </c>
      <c r="Y43" s="3" t="str">
        <f t="shared" si="16"/>
        <v>N/A</v>
      </c>
      <c r="Z43" s="3" t="str">
        <f t="shared" si="17"/>
        <v>N/A</v>
      </c>
      <c r="AA43" s="3" t="str">
        <f t="shared" si="18"/>
        <v>N/A</v>
      </c>
      <c r="AB43" s="3" t="str">
        <f t="shared" si="19"/>
        <v>N/A</v>
      </c>
      <c r="AC43" s="3" t="str">
        <f t="shared" si="20"/>
        <v>N/A</v>
      </c>
      <c r="AD43" s="3" t="str">
        <f t="shared" si="21"/>
        <v>N/A</v>
      </c>
      <c r="AE43" s="3" t="str">
        <f t="shared" si="22"/>
        <v>N/A</v>
      </c>
      <c r="AF43" s="3" t="str">
        <f t="shared" si="23"/>
        <v>N/A</v>
      </c>
    </row>
    <row r="44" spans="1:32" x14ac:dyDescent="0.35">
      <c r="A44" t="s">
        <v>175</v>
      </c>
      <c r="B44" t="s">
        <v>210</v>
      </c>
      <c r="C44" t="s">
        <v>423</v>
      </c>
      <c r="D44" t="s">
        <v>98</v>
      </c>
      <c r="E44">
        <v>29</v>
      </c>
      <c r="F44" t="s">
        <v>1671</v>
      </c>
      <c r="G44">
        <v>0.01</v>
      </c>
      <c r="H44" t="s">
        <v>1197</v>
      </c>
      <c r="I44" s="3" t="str">
        <f t="shared" si="0"/>
        <v>not eligible</v>
      </c>
      <c r="J44" s="3" t="str">
        <f t="shared" si="1"/>
        <v>N/A</v>
      </c>
      <c r="K44" s="3">
        <f t="shared" si="2"/>
        <v>0</v>
      </c>
      <c r="L44" s="3" t="str">
        <f t="shared" si="3"/>
        <v>N/A</v>
      </c>
      <c r="M44" s="3" t="str">
        <f t="shared" si="4"/>
        <v>N/A</v>
      </c>
      <c r="N44" s="3" t="str">
        <f t="shared" si="5"/>
        <v>N/A</v>
      </c>
      <c r="O44" s="3" t="str">
        <f t="shared" si="6"/>
        <v>N/A</v>
      </c>
      <c r="P44" s="3" t="str">
        <f t="shared" si="7"/>
        <v>N/A</v>
      </c>
      <c r="Q44" s="3" t="str">
        <f t="shared" si="8"/>
        <v>N/A</v>
      </c>
      <c r="R44" s="3" t="str">
        <f t="shared" si="9"/>
        <v>N/A</v>
      </c>
      <c r="S44" s="3" t="str">
        <f t="shared" si="10"/>
        <v>N/A</v>
      </c>
      <c r="T44" s="3" t="str">
        <f t="shared" si="11"/>
        <v>N/A</v>
      </c>
      <c r="U44" s="3" t="str">
        <f t="shared" si="12"/>
        <v>N/A</v>
      </c>
      <c r="V44" s="3" t="str">
        <f t="shared" si="13"/>
        <v>N/A</v>
      </c>
      <c r="W44" s="3" t="str">
        <f t="shared" si="14"/>
        <v>N/A</v>
      </c>
      <c r="X44" s="3">
        <f t="shared" si="15"/>
        <v>0</v>
      </c>
      <c r="Y44" s="3" t="str">
        <f t="shared" si="16"/>
        <v>N/A</v>
      </c>
      <c r="Z44" s="3" t="str">
        <f t="shared" si="17"/>
        <v>N/A</v>
      </c>
      <c r="AA44" s="3" t="str">
        <f t="shared" si="18"/>
        <v>N/A</v>
      </c>
      <c r="AB44" s="3" t="str">
        <f t="shared" si="19"/>
        <v>N/A</v>
      </c>
      <c r="AC44" s="3" t="str">
        <f t="shared" si="20"/>
        <v>N/A</v>
      </c>
      <c r="AD44" s="3" t="str">
        <f t="shared" si="21"/>
        <v>N/A</v>
      </c>
      <c r="AE44" s="3" t="str">
        <f t="shared" si="22"/>
        <v>N/A</v>
      </c>
      <c r="AF44" s="3" t="str">
        <f t="shared" si="23"/>
        <v>N/A</v>
      </c>
    </row>
    <row r="45" spans="1:32" x14ac:dyDescent="0.35">
      <c r="A45" t="s">
        <v>175</v>
      </c>
      <c r="B45" t="s">
        <v>214</v>
      </c>
      <c r="C45" t="s">
        <v>377</v>
      </c>
      <c r="D45" t="s">
        <v>98</v>
      </c>
      <c r="E45">
        <v>685</v>
      </c>
      <c r="F45" t="s">
        <v>1680</v>
      </c>
      <c r="G45">
        <v>0.16</v>
      </c>
      <c r="H45" t="s">
        <v>1197</v>
      </c>
      <c r="I45" s="3" t="str">
        <f t="shared" si="0"/>
        <v>not eligible</v>
      </c>
      <c r="J45" s="3" t="str">
        <f t="shared" si="1"/>
        <v>N/A</v>
      </c>
      <c r="K45" s="3">
        <f t="shared" si="2"/>
        <v>0</v>
      </c>
      <c r="L45" s="3" t="str">
        <f t="shared" si="3"/>
        <v>N/A</v>
      </c>
      <c r="M45" s="3" t="str">
        <f t="shared" si="4"/>
        <v>N/A</v>
      </c>
      <c r="N45" s="3" t="str">
        <f t="shared" si="5"/>
        <v>N/A</v>
      </c>
      <c r="O45" s="3" t="str">
        <f t="shared" si="6"/>
        <v>N/A</v>
      </c>
      <c r="P45" s="3" t="str">
        <f t="shared" si="7"/>
        <v>N/A</v>
      </c>
      <c r="Q45" s="3" t="str">
        <f t="shared" si="8"/>
        <v>N/A</v>
      </c>
      <c r="R45" s="3" t="str">
        <f t="shared" si="9"/>
        <v>N/A</v>
      </c>
      <c r="S45" s="3" t="str">
        <f t="shared" si="10"/>
        <v>N/A</v>
      </c>
      <c r="T45" s="3" t="str">
        <f t="shared" si="11"/>
        <v>N/A</v>
      </c>
      <c r="U45" s="3" t="str">
        <f t="shared" si="12"/>
        <v>N/A</v>
      </c>
      <c r="V45" s="3" t="str">
        <f t="shared" si="13"/>
        <v>N/A</v>
      </c>
      <c r="W45" s="3" t="str">
        <f t="shared" si="14"/>
        <v>N/A</v>
      </c>
      <c r="X45" s="3">
        <f t="shared" si="15"/>
        <v>0</v>
      </c>
      <c r="Y45" s="3" t="str">
        <f t="shared" si="16"/>
        <v>N/A</v>
      </c>
      <c r="Z45" s="3" t="str">
        <f t="shared" si="17"/>
        <v>N/A</v>
      </c>
      <c r="AA45" s="3" t="str">
        <f t="shared" si="18"/>
        <v>N/A</v>
      </c>
      <c r="AB45" s="3" t="str">
        <f t="shared" si="19"/>
        <v>N/A</v>
      </c>
      <c r="AC45" s="3" t="str">
        <f t="shared" si="20"/>
        <v>N/A</v>
      </c>
      <c r="AD45" s="3" t="str">
        <f t="shared" si="21"/>
        <v>N/A</v>
      </c>
      <c r="AE45" s="3" t="str">
        <f t="shared" si="22"/>
        <v>N/A</v>
      </c>
      <c r="AF45" s="3" t="str">
        <f t="shared" si="23"/>
        <v>N/A</v>
      </c>
    </row>
    <row r="46" spans="1:32" x14ac:dyDescent="0.35">
      <c r="A46" t="s">
        <v>175</v>
      </c>
      <c r="B46" t="s">
        <v>214</v>
      </c>
      <c r="C46" t="s">
        <v>216</v>
      </c>
      <c r="D46" t="s">
        <v>98</v>
      </c>
      <c r="E46">
        <v>23</v>
      </c>
      <c r="F46" t="s">
        <v>1671</v>
      </c>
      <c r="G46">
        <v>0.01</v>
      </c>
      <c r="H46" t="s">
        <v>1197</v>
      </c>
      <c r="I46" s="3" t="str">
        <f t="shared" si="0"/>
        <v>not eligible</v>
      </c>
      <c r="J46" s="3" t="str">
        <f t="shared" si="1"/>
        <v>N/A</v>
      </c>
      <c r="K46" s="3">
        <f t="shared" si="2"/>
        <v>0</v>
      </c>
      <c r="L46" s="3" t="str">
        <f t="shared" si="3"/>
        <v>N/A</v>
      </c>
      <c r="M46" s="3" t="str">
        <f t="shared" si="4"/>
        <v>N/A</v>
      </c>
      <c r="N46" s="3" t="str">
        <f t="shared" si="5"/>
        <v>N/A</v>
      </c>
      <c r="O46" s="3" t="str">
        <f t="shared" si="6"/>
        <v>N/A</v>
      </c>
      <c r="P46" s="3" t="str">
        <f t="shared" si="7"/>
        <v>N/A</v>
      </c>
      <c r="Q46" s="3" t="str">
        <f t="shared" si="8"/>
        <v>N/A</v>
      </c>
      <c r="R46" s="3" t="str">
        <f t="shared" si="9"/>
        <v>N/A</v>
      </c>
      <c r="S46" s="3" t="str">
        <f t="shared" si="10"/>
        <v>N/A</v>
      </c>
      <c r="T46" s="3" t="str">
        <f t="shared" si="11"/>
        <v>N/A</v>
      </c>
      <c r="U46" s="3" t="str">
        <f t="shared" si="12"/>
        <v>N/A</v>
      </c>
      <c r="V46" s="3" t="str">
        <f t="shared" si="13"/>
        <v>N/A</v>
      </c>
      <c r="W46" s="3" t="str">
        <f t="shared" si="14"/>
        <v>N/A</v>
      </c>
      <c r="X46" s="3">
        <f t="shared" si="15"/>
        <v>0</v>
      </c>
      <c r="Y46" s="3" t="str">
        <f t="shared" si="16"/>
        <v>N/A</v>
      </c>
      <c r="Z46" s="3" t="str">
        <f t="shared" si="17"/>
        <v>N/A</v>
      </c>
      <c r="AA46" s="3" t="str">
        <f t="shared" si="18"/>
        <v>N/A</v>
      </c>
      <c r="AB46" s="3" t="str">
        <f t="shared" si="19"/>
        <v>N/A</v>
      </c>
      <c r="AC46" s="3" t="str">
        <f t="shared" si="20"/>
        <v>N/A</v>
      </c>
      <c r="AD46" s="3" t="str">
        <f t="shared" si="21"/>
        <v>N/A</v>
      </c>
      <c r="AE46" s="3" t="str">
        <f t="shared" si="22"/>
        <v>N/A</v>
      </c>
      <c r="AF46" s="3" t="str">
        <f t="shared" si="23"/>
        <v>N/A</v>
      </c>
    </row>
    <row r="47" spans="1:32" x14ac:dyDescent="0.35">
      <c r="A47" t="s">
        <v>175</v>
      </c>
      <c r="B47" t="s">
        <v>176</v>
      </c>
      <c r="C47" t="s">
        <v>348</v>
      </c>
      <c r="D47" t="s">
        <v>98</v>
      </c>
      <c r="E47" s="1">
        <v>2092</v>
      </c>
      <c r="F47" t="s">
        <v>1681</v>
      </c>
      <c r="G47">
        <v>0.45</v>
      </c>
      <c r="H47" t="s">
        <v>1197</v>
      </c>
      <c r="I47" s="3" t="str">
        <f t="shared" si="0"/>
        <v>not eligible</v>
      </c>
      <c r="J47" s="3" t="str">
        <f t="shared" si="1"/>
        <v>N/A</v>
      </c>
      <c r="K47" s="3">
        <f t="shared" si="2"/>
        <v>0</v>
      </c>
      <c r="L47" s="3" t="str">
        <f t="shared" si="3"/>
        <v>N/A</v>
      </c>
      <c r="M47" s="3" t="str">
        <f t="shared" si="4"/>
        <v>N/A</v>
      </c>
      <c r="N47" s="3" t="str">
        <f t="shared" si="5"/>
        <v>N/A</v>
      </c>
      <c r="O47" s="3" t="str">
        <f t="shared" si="6"/>
        <v>N/A</v>
      </c>
      <c r="P47" s="3" t="str">
        <f t="shared" si="7"/>
        <v>N/A</v>
      </c>
      <c r="Q47" s="3" t="str">
        <f t="shared" si="8"/>
        <v>N/A</v>
      </c>
      <c r="R47" s="3" t="str">
        <f t="shared" si="9"/>
        <v>N/A</v>
      </c>
      <c r="S47" s="3" t="str">
        <f t="shared" si="10"/>
        <v>N/A</v>
      </c>
      <c r="T47" s="3" t="str">
        <f t="shared" si="11"/>
        <v>N/A</v>
      </c>
      <c r="U47" s="3" t="str">
        <f t="shared" si="12"/>
        <v>N/A</v>
      </c>
      <c r="V47" s="3" t="str">
        <f t="shared" si="13"/>
        <v>N/A</v>
      </c>
      <c r="W47" s="3" t="str">
        <f t="shared" si="14"/>
        <v>N/A</v>
      </c>
      <c r="X47" s="3">
        <f t="shared" si="15"/>
        <v>0</v>
      </c>
      <c r="Y47" s="3" t="str">
        <f t="shared" si="16"/>
        <v>N/A</v>
      </c>
      <c r="Z47" s="3" t="str">
        <f t="shared" si="17"/>
        <v>N/A</v>
      </c>
      <c r="AA47" s="3" t="str">
        <f t="shared" si="18"/>
        <v>N/A</v>
      </c>
      <c r="AB47" s="3" t="str">
        <f t="shared" si="19"/>
        <v>N/A</v>
      </c>
      <c r="AC47" s="3" t="str">
        <f t="shared" si="20"/>
        <v>N/A</v>
      </c>
      <c r="AD47" s="3" t="str">
        <f t="shared" si="21"/>
        <v>N/A</v>
      </c>
      <c r="AE47" s="3" t="str">
        <f t="shared" si="22"/>
        <v>N/A</v>
      </c>
      <c r="AF47" s="3" t="str">
        <f t="shared" si="23"/>
        <v>N/A</v>
      </c>
    </row>
    <row r="48" spans="1:32" x14ac:dyDescent="0.35">
      <c r="A48" t="s">
        <v>175</v>
      </c>
      <c r="B48" t="s">
        <v>176</v>
      </c>
      <c r="C48" t="s">
        <v>714</v>
      </c>
      <c r="D48" t="s">
        <v>98</v>
      </c>
      <c r="E48">
        <v>63</v>
      </c>
      <c r="F48" t="s">
        <v>1671</v>
      </c>
      <c r="G48">
        <v>0.01</v>
      </c>
      <c r="H48" t="s">
        <v>1197</v>
      </c>
      <c r="I48" s="3" t="str">
        <f t="shared" si="0"/>
        <v>not eligible</v>
      </c>
      <c r="J48" s="3" t="str">
        <f t="shared" si="1"/>
        <v>N/A</v>
      </c>
      <c r="K48" s="3">
        <f t="shared" si="2"/>
        <v>0</v>
      </c>
      <c r="L48" s="3" t="str">
        <f t="shared" si="3"/>
        <v>N/A</v>
      </c>
      <c r="M48" s="3" t="str">
        <f t="shared" si="4"/>
        <v>N/A</v>
      </c>
      <c r="N48" s="3" t="str">
        <f t="shared" si="5"/>
        <v>N/A</v>
      </c>
      <c r="O48" s="3" t="str">
        <f t="shared" si="6"/>
        <v>N/A</v>
      </c>
      <c r="P48" s="3" t="str">
        <f t="shared" si="7"/>
        <v>N/A</v>
      </c>
      <c r="Q48" s="3" t="str">
        <f t="shared" si="8"/>
        <v>N/A</v>
      </c>
      <c r="R48" s="3" t="str">
        <f t="shared" si="9"/>
        <v>N/A</v>
      </c>
      <c r="S48" s="3" t="str">
        <f t="shared" si="10"/>
        <v>N/A</v>
      </c>
      <c r="T48" s="3" t="str">
        <f t="shared" si="11"/>
        <v>N/A</v>
      </c>
      <c r="U48" s="3" t="str">
        <f t="shared" si="12"/>
        <v>N/A</v>
      </c>
      <c r="V48" s="3" t="str">
        <f t="shared" si="13"/>
        <v>N/A</v>
      </c>
      <c r="W48" s="3" t="str">
        <f t="shared" si="14"/>
        <v>N/A</v>
      </c>
      <c r="X48" s="3">
        <f t="shared" si="15"/>
        <v>0</v>
      </c>
      <c r="Y48" s="3" t="str">
        <f t="shared" si="16"/>
        <v>N/A</v>
      </c>
      <c r="Z48" s="3" t="str">
        <f t="shared" si="17"/>
        <v>N/A</v>
      </c>
      <c r="AA48" s="3" t="str">
        <f t="shared" si="18"/>
        <v>N/A</v>
      </c>
      <c r="AB48" s="3" t="str">
        <f t="shared" si="19"/>
        <v>N/A</v>
      </c>
      <c r="AC48" s="3" t="str">
        <f t="shared" si="20"/>
        <v>N/A</v>
      </c>
      <c r="AD48" s="3" t="str">
        <f t="shared" si="21"/>
        <v>N/A</v>
      </c>
      <c r="AE48" s="3" t="str">
        <f t="shared" si="22"/>
        <v>N/A</v>
      </c>
      <c r="AF48" s="3" t="str">
        <f t="shared" si="23"/>
        <v>N/A</v>
      </c>
    </row>
    <row r="49" spans="1:32" x14ac:dyDescent="0.35">
      <c r="A49" t="s">
        <v>175</v>
      </c>
      <c r="B49" t="s">
        <v>212</v>
      </c>
      <c r="C49" t="s">
        <v>445</v>
      </c>
      <c r="D49" t="s">
        <v>98</v>
      </c>
      <c r="E49" s="1">
        <v>6237</v>
      </c>
      <c r="F49" t="s">
        <v>1682</v>
      </c>
      <c r="G49">
        <v>1.35</v>
      </c>
      <c r="H49" t="s">
        <v>1197</v>
      </c>
      <c r="I49" s="3" t="str">
        <f t="shared" si="0"/>
        <v>not eligible</v>
      </c>
      <c r="J49" s="3" t="str">
        <f t="shared" si="1"/>
        <v>N/A</v>
      </c>
      <c r="K49" s="3">
        <f t="shared" si="2"/>
        <v>0</v>
      </c>
      <c r="L49" s="3" t="str">
        <f t="shared" si="3"/>
        <v>N/A</v>
      </c>
      <c r="M49" s="3" t="str">
        <f t="shared" si="4"/>
        <v>N/A</v>
      </c>
      <c r="N49" s="3" t="str">
        <f t="shared" si="5"/>
        <v>N/A</v>
      </c>
      <c r="O49" s="3" t="str">
        <f t="shared" si="6"/>
        <v>N/A</v>
      </c>
      <c r="P49" s="3" t="str">
        <f t="shared" si="7"/>
        <v>N/A</v>
      </c>
      <c r="Q49" s="3" t="str">
        <f t="shared" si="8"/>
        <v>N/A</v>
      </c>
      <c r="R49" s="3" t="str">
        <f t="shared" si="9"/>
        <v>N/A</v>
      </c>
      <c r="S49" s="3" t="str">
        <f t="shared" si="10"/>
        <v>N/A</v>
      </c>
      <c r="T49" s="3" t="str">
        <f t="shared" si="11"/>
        <v>N/A</v>
      </c>
      <c r="U49" s="3" t="str">
        <f t="shared" si="12"/>
        <v>N/A</v>
      </c>
      <c r="V49" s="3" t="str">
        <f t="shared" si="13"/>
        <v>N/A</v>
      </c>
      <c r="W49" s="3" t="str">
        <f t="shared" si="14"/>
        <v>N/A</v>
      </c>
      <c r="X49" s="3">
        <f t="shared" si="15"/>
        <v>0</v>
      </c>
      <c r="Y49" s="3" t="str">
        <f t="shared" si="16"/>
        <v>N/A</v>
      </c>
      <c r="Z49" s="3" t="str">
        <f t="shared" si="17"/>
        <v>N/A</v>
      </c>
      <c r="AA49" s="3" t="str">
        <f t="shared" si="18"/>
        <v>N/A</v>
      </c>
      <c r="AB49" s="3" t="str">
        <f t="shared" si="19"/>
        <v>N/A</v>
      </c>
      <c r="AC49" s="3" t="str">
        <f t="shared" si="20"/>
        <v>N/A</v>
      </c>
      <c r="AD49" s="3" t="str">
        <f t="shared" si="21"/>
        <v>N/A</v>
      </c>
      <c r="AE49" s="3" t="str">
        <f t="shared" si="22"/>
        <v>N/A</v>
      </c>
      <c r="AF49" s="3" t="str">
        <f t="shared" si="23"/>
        <v>N/A</v>
      </c>
    </row>
    <row r="50" spans="1:32" x14ac:dyDescent="0.35">
      <c r="A50" t="s">
        <v>175</v>
      </c>
      <c r="B50" t="s">
        <v>212</v>
      </c>
      <c r="C50" t="s">
        <v>321</v>
      </c>
      <c r="D50" t="s">
        <v>98</v>
      </c>
      <c r="E50">
        <v>77</v>
      </c>
      <c r="F50" t="s">
        <v>1673</v>
      </c>
      <c r="G50">
        <v>0.02</v>
      </c>
      <c r="H50" t="s">
        <v>1197</v>
      </c>
      <c r="I50" s="3" t="str">
        <f t="shared" si="0"/>
        <v>not eligible</v>
      </c>
      <c r="J50" s="3" t="str">
        <f t="shared" si="1"/>
        <v>N/A</v>
      </c>
      <c r="K50" s="3">
        <f t="shared" si="2"/>
        <v>0</v>
      </c>
      <c r="L50" s="3" t="str">
        <f t="shared" si="3"/>
        <v>N/A</v>
      </c>
      <c r="M50" s="3" t="str">
        <f t="shared" si="4"/>
        <v>N/A</v>
      </c>
      <c r="N50" s="3" t="str">
        <f t="shared" si="5"/>
        <v>N/A</v>
      </c>
      <c r="O50" s="3" t="str">
        <f t="shared" si="6"/>
        <v>N/A</v>
      </c>
      <c r="P50" s="3" t="str">
        <f t="shared" si="7"/>
        <v>N/A</v>
      </c>
      <c r="Q50" s="3" t="str">
        <f t="shared" si="8"/>
        <v>N/A</v>
      </c>
      <c r="R50" s="3" t="str">
        <f t="shared" si="9"/>
        <v>N/A</v>
      </c>
      <c r="S50" s="3" t="str">
        <f t="shared" si="10"/>
        <v>N/A</v>
      </c>
      <c r="T50" s="3" t="str">
        <f t="shared" si="11"/>
        <v>N/A</v>
      </c>
      <c r="U50" s="3" t="str">
        <f t="shared" si="12"/>
        <v>N/A</v>
      </c>
      <c r="V50" s="3" t="str">
        <f t="shared" si="13"/>
        <v>N/A</v>
      </c>
      <c r="W50" s="3" t="str">
        <f t="shared" si="14"/>
        <v>N/A</v>
      </c>
      <c r="X50" s="3">
        <f t="shared" si="15"/>
        <v>0</v>
      </c>
      <c r="Y50" s="3" t="str">
        <f t="shared" si="16"/>
        <v>N/A</v>
      </c>
      <c r="Z50" s="3" t="str">
        <f t="shared" si="17"/>
        <v>N/A</v>
      </c>
      <c r="AA50" s="3" t="str">
        <f t="shared" si="18"/>
        <v>N/A</v>
      </c>
      <c r="AB50" s="3" t="str">
        <f t="shared" si="19"/>
        <v>N/A</v>
      </c>
      <c r="AC50" s="3" t="str">
        <f t="shared" si="20"/>
        <v>N/A</v>
      </c>
      <c r="AD50" s="3" t="str">
        <f t="shared" si="21"/>
        <v>N/A</v>
      </c>
      <c r="AE50" s="3" t="str">
        <f t="shared" si="22"/>
        <v>N/A</v>
      </c>
      <c r="AF50" s="3" t="str">
        <f t="shared" si="23"/>
        <v>N/A</v>
      </c>
    </row>
    <row r="51" spans="1:32" x14ac:dyDescent="0.35">
      <c r="A51" t="s">
        <v>175</v>
      </c>
      <c r="B51" t="s">
        <v>178</v>
      </c>
      <c r="C51" t="s">
        <v>464</v>
      </c>
      <c r="D51" t="s">
        <v>103</v>
      </c>
      <c r="E51" s="1">
        <v>34957</v>
      </c>
      <c r="F51" t="s">
        <v>1683</v>
      </c>
      <c r="G51">
        <v>8.35</v>
      </c>
      <c r="H51" t="s">
        <v>1197</v>
      </c>
      <c r="I51" s="3">
        <f t="shared" si="0"/>
        <v>61174.75</v>
      </c>
      <c r="J51" s="3" t="str">
        <f t="shared" si="1"/>
        <v>N/A</v>
      </c>
      <c r="K51" s="3">
        <f t="shared" si="2"/>
        <v>61174.75</v>
      </c>
      <c r="L51" s="3" t="str">
        <f t="shared" si="3"/>
        <v>N/A</v>
      </c>
      <c r="M51" s="3" t="str">
        <f t="shared" si="4"/>
        <v>N/A</v>
      </c>
      <c r="N51" s="3" t="str">
        <f t="shared" si="5"/>
        <v>N/A</v>
      </c>
      <c r="O51" s="3" t="str">
        <f t="shared" si="6"/>
        <v>N/A</v>
      </c>
      <c r="P51" s="3" t="str">
        <f t="shared" si="7"/>
        <v>N/A</v>
      </c>
      <c r="Q51" s="3">
        <f t="shared" si="8"/>
        <v>61174.75</v>
      </c>
      <c r="R51" s="3" t="str">
        <f t="shared" si="9"/>
        <v>N/A</v>
      </c>
      <c r="S51" s="3" t="str">
        <f t="shared" si="10"/>
        <v>N/A</v>
      </c>
      <c r="T51" s="3" t="str">
        <f t="shared" si="11"/>
        <v>N/A</v>
      </c>
      <c r="U51" s="3" t="str">
        <f t="shared" si="12"/>
        <v>N/A</v>
      </c>
      <c r="V51" s="3" t="str">
        <f t="shared" si="13"/>
        <v>N/A</v>
      </c>
      <c r="W51" s="3" t="str">
        <f t="shared" si="14"/>
        <v>N/A</v>
      </c>
      <c r="X51" s="3" t="str">
        <f t="shared" si="15"/>
        <v>N/A</v>
      </c>
      <c r="Y51" s="3" t="str">
        <f t="shared" si="16"/>
        <v>N/A</v>
      </c>
      <c r="Z51" s="3" t="str">
        <f t="shared" si="17"/>
        <v>N/A</v>
      </c>
      <c r="AA51" s="3" t="str">
        <f t="shared" si="18"/>
        <v>N/A</v>
      </c>
      <c r="AB51" s="3" t="str">
        <f t="shared" si="19"/>
        <v>N/A</v>
      </c>
      <c r="AC51" s="3" t="str">
        <f t="shared" si="20"/>
        <v>N/A</v>
      </c>
      <c r="AD51" s="3" t="str">
        <f t="shared" si="21"/>
        <v>N/A</v>
      </c>
      <c r="AE51" s="3" t="str">
        <f t="shared" si="22"/>
        <v>N/A</v>
      </c>
      <c r="AF51" s="3" t="str">
        <f t="shared" si="23"/>
        <v>N/A</v>
      </c>
    </row>
    <row r="52" spans="1:32" x14ac:dyDescent="0.35">
      <c r="A52" t="s">
        <v>175</v>
      </c>
      <c r="B52" t="s">
        <v>178</v>
      </c>
      <c r="C52" t="s">
        <v>587</v>
      </c>
      <c r="D52" t="s">
        <v>103</v>
      </c>
      <c r="E52" s="1">
        <v>1084</v>
      </c>
      <c r="F52" t="s">
        <v>1684</v>
      </c>
      <c r="G52" s="147">
        <v>0.25</v>
      </c>
      <c r="H52" t="s">
        <v>1197</v>
      </c>
      <c r="I52" s="3" t="str">
        <f t="shared" si="0"/>
        <v>not eligible</v>
      </c>
      <c r="J52" s="3" t="str">
        <f t="shared" si="1"/>
        <v>N/A</v>
      </c>
      <c r="K52" s="3">
        <f t="shared" si="2"/>
        <v>0</v>
      </c>
      <c r="L52" s="3" t="str">
        <f t="shared" si="3"/>
        <v>N/A</v>
      </c>
      <c r="M52" s="3" t="str">
        <f t="shared" si="4"/>
        <v>N/A</v>
      </c>
      <c r="N52" s="3" t="str">
        <f t="shared" si="5"/>
        <v>N/A</v>
      </c>
      <c r="O52" s="3" t="str">
        <f t="shared" si="6"/>
        <v>N/A</v>
      </c>
      <c r="P52" s="3" t="str">
        <f t="shared" si="7"/>
        <v>N/A</v>
      </c>
      <c r="Q52" s="3">
        <f t="shared" si="8"/>
        <v>0</v>
      </c>
      <c r="R52" s="3" t="str">
        <f t="shared" si="9"/>
        <v>N/A</v>
      </c>
      <c r="S52" s="3" t="str">
        <f t="shared" si="10"/>
        <v>N/A</v>
      </c>
      <c r="T52" s="3" t="str">
        <f t="shared" si="11"/>
        <v>N/A</v>
      </c>
      <c r="U52" s="3" t="str">
        <f t="shared" si="12"/>
        <v>N/A</v>
      </c>
      <c r="V52" s="3" t="str">
        <f t="shared" si="13"/>
        <v>N/A</v>
      </c>
      <c r="W52" s="3" t="str">
        <f t="shared" si="14"/>
        <v>N/A</v>
      </c>
      <c r="X52" s="3" t="str">
        <f t="shared" si="15"/>
        <v>N/A</v>
      </c>
      <c r="Y52" s="3" t="str">
        <f t="shared" si="16"/>
        <v>N/A</v>
      </c>
      <c r="Z52" s="3" t="str">
        <f t="shared" si="17"/>
        <v>N/A</v>
      </c>
      <c r="AA52" s="3" t="str">
        <f t="shared" si="18"/>
        <v>N/A</v>
      </c>
      <c r="AB52" s="3" t="str">
        <f t="shared" si="19"/>
        <v>N/A</v>
      </c>
      <c r="AC52" s="3" t="str">
        <f t="shared" si="20"/>
        <v>N/A</v>
      </c>
      <c r="AD52" s="3" t="str">
        <f t="shared" si="21"/>
        <v>N/A</v>
      </c>
      <c r="AE52" s="3" t="str">
        <f t="shared" si="22"/>
        <v>N/A</v>
      </c>
      <c r="AF52" s="3" t="str">
        <f t="shared" si="23"/>
        <v>N/A</v>
      </c>
    </row>
    <row r="53" spans="1:32" x14ac:dyDescent="0.35">
      <c r="A53" t="s">
        <v>175</v>
      </c>
      <c r="B53" t="s">
        <v>178</v>
      </c>
      <c r="C53" t="s">
        <v>1004</v>
      </c>
      <c r="D53" t="s">
        <v>103</v>
      </c>
      <c r="E53">
        <v>349</v>
      </c>
      <c r="F53" t="s">
        <v>1669</v>
      </c>
      <c r="G53">
        <v>0.08</v>
      </c>
      <c r="H53" t="s">
        <v>1197</v>
      </c>
      <c r="I53" s="3" t="str">
        <f t="shared" si="0"/>
        <v>not eligible</v>
      </c>
      <c r="J53" s="3" t="str">
        <f t="shared" si="1"/>
        <v>N/A</v>
      </c>
      <c r="K53" s="3">
        <f t="shared" si="2"/>
        <v>0</v>
      </c>
      <c r="L53" s="3" t="str">
        <f t="shared" si="3"/>
        <v>N/A</v>
      </c>
      <c r="M53" s="3" t="str">
        <f t="shared" si="4"/>
        <v>N/A</v>
      </c>
      <c r="N53" s="3" t="str">
        <f t="shared" si="5"/>
        <v>N/A</v>
      </c>
      <c r="O53" s="3" t="str">
        <f t="shared" si="6"/>
        <v>N/A</v>
      </c>
      <c r="P53" s="3" t="str">
        <f t="shared" si="7"/>
        <v>N/A</v>
      </c>
      <c r="Q53" s="3">
        <f t="shared" si="8"/>
        <v>0</v>
      </c>
      <c r="R53" s="3" t="str">
        <f t="shared" si="9"/>
        <v>N/A</v>
      </c>
      <c r="S53" s="3" t="str">
        <f t="shared" si="10"/>
        <v>N/A</v>
      </c>
      <c r="T53" s="3" t="str">
        <f t="shared" si="11"/>
        <v>N/A</v>
      </c>
      <c r="U53" s="3" t="str">
        <f t="shared" si="12"/>
        <v>N/A</v>
      </c>
      <c r="V53" s="3" t="str">
        <f t="shared" si="13"/>
        <v>N/A</v>
      </c>
      <c r="W53" s="3" t="str">
        <f t="shared" si="14"/>
        <v>N/A</v>
      </c>
      <c r="X53" s="3" t="str">
        <f t="shared" si="15"/>
        <v>N/A</v>
      </c>
      <c r="Y53" s="3" t="str">
        <f t="shared" si="16"/>
        <v>N/A</v>
      </c>
      <c r="Z53" s="3" t="str">
        <f t="shared" si="17"/>
        <v>N/A</v>
      </c>
      <c r="AA53" s="3" t="str">
        <f t="shared" si="18"/>
        <v>N/A</v>
      </c>
      <c r="AB53" s="3" t="str">
        <f t="shared" si="19"/>
        <v>N/A</v>
      </c>
      <c r="AC53" s="3" t="str">
        <f t="shared" si="20"/>
        <v>N/A</v>
      </c>
      <c r="AD53" s="3" t="str">
        <f t="shared" si="21"/>
        <v>N/A</v>
      </c>
      <c r="AE53" s="3" t="str">
        <f t="shared" si="22"/>
        <v>N/A</v>
      </c>
      <c r="AF53" s="3" t="str">
        <f t="shared" si="23"/>
        <v>N/A</v>
      </c>
    </row>
    <row r="54" spans="1:32" x14ac:dyDescent="0.35">
      <c r="A54" t="s">
        <v>175</v>
      </c>
      <c r="B54" t="s">
        <v>178</v>
      </c>
      <c r="C54" t="s">
        <v>477</v>
      </c>
      <c r="D54" t="s">
        <v>103</v>
      </c>
      <c r="E54">
        <v>612</v>
      </c>
      <c r="F54" t="s">
        <v>1685</v>
      </c>
      <c r="G54">
        <v>0.15</v>
      </c>
      <c r="H54" t="s">
        <v>1197</v>
      </c>
      <c r="I54" s="3" t="str">
        <f t="shared" si="0"/>
        <v>not eligible</v>
      </c>
      <c r="J54" s="3" t="str">
        <f t="shared" si="1"/>
        <v>N/A</v>
      </c>
      <c r="K54" s="3">
        <f t="shared" si="2"/>
        <v>0</v>
      </c>
      <c r="L54" s="3" t="str">
        <f t="shared" si="3"/>
        <v>N/A</v>
      </c>
      <c r="M54" s="3" t="str">
        <f t="shared" si="4"/>
        <v>N/A</v>
      </c>
      <c r="N54" s="3" t="str">
        <f t="shared" si="5"/>
        <v>N/A</v>
      </c>
      <c r="O54" s="3" t="str">
        <f t="shared" si="6"/>
        <v>N/A</v>
      </c>
      <c r="P54" s="3" t="str">
        <f t="shared" si="7"/>
        <v>N/A</v>
      </c>
      <c r="Q54" s="3">
        <f t="shared" si="8"/>
        <v>0</v>
      </c>
      <c r="R54" s="3" t="str">
        <f t="shared" si="9"/>
        <v>N/A</v>
      </c>
      <c r="S54" s="3" t="str">
        <f t="shared" si="10"/>
        <v>N/A</v>
      </c>
      <c r="T54" s="3" t="str">
        <f t="shared" si="11"/>
        <v>N/A</v>
      </c>
      <c r="U54" s="3" t="str">
        <f t="shared" si="12"/>
        <v>N/A</v>
      </c>
      <c r="V54" s="3" t="str">
        <f t="shared" si="13"/>
        <v>N/A</v>
      </c>
      <c r="W54" s="3" t="str">
        <f t="shared" si="14"/>
        <v>N/A</v>
      </c>
      <c r="X54" s="3" t="str">
        <f t="shared" si="15"/>
        <v>N/A</v>
      </c>
      <c r="Y54" s="3" t="str">
        <f t="shared" si="16"/>
        <v>N/A</v>
      </c>
      <c r="Z54" s="3" t="str">
        <f t="shared" si="17"/>
        <v>N/A</v>
      </c>
      <c r="AA54" s="3" t="str">
        <f t="shared" si="18"/>
        <v>N/A</v>
      </c>
      <c r="AB54" s="3" t="str">
        <f t="shared" si="19"/>
        <v>N/A</v>
      </c>
      <c r="AC54" s="3" t="str">
        <f t="shared" si="20"/>
        <v>N/A</v>
      </c>
      <c r="AD54" s="3" t="str">
        <f t="shared" si="21"/>
        <v>N/A</v>
      </c>
      <c r="AE54" s="3" t="str">
        <f t="shared" si="22"/>
        <v>N/A</v>
      </c>
      <c r="AF54" s="3" t="str">
        <f t="shared" si="23"/>
        <v>N/A</v>
      </c>
    </row>
    <row r="55" spans="1:32" x14ac:dyDescent="0.35">
      <c r="A55" t="s">
        <v>175</v>
      </c>
      <c r="B55" t="s">
        <v>178</v>
      </c>
      <c r="C55" t="s">
        <v>1098</v>
      </c>
      <c r="D55" t="s">
        <v>103</v>
      </c>
      <c r="E55">
        <v>648</v>
      </c>
      <c r="F55" t="s">
        <v>1685</v>
      </c>
      <c r="G55">
        <v>0.15</v>
      </c>
      <c r="H55" t="s">
        <v>1197</v>
      </c>
      <c r="I55" s="3" t="str">
        <f t="shared" si="0"/>
        <v>not eligible</v>
      </c>
      <c r="J55" s="3" t="str">
        <f t="shared" si="1"/>
        <v>N/A</v>
      </c>
      <c r="K55" s="3">
        <f t="shared" si="2"/>
        <v>0</v>
      </c>
      <c r="L55" s="3" t="str">
        <f t="shared" si="3"/>
        <v>N/A</v>
      </c>
      <c r="M55" s="3" t="str">
        <f t="shared" si="4"/>
        <v>N/A</v>
      </c>
      <c r="N55" s="3" t="str">
        <f t="shared" si="5"/>
        <v>N/A</v>
      </c>
      <c r="O55" s="3" t="str">
        <f t="shared" si="6"/>
        <v>N/A</v>
      </c>
      <c r="P55" s="3" t="str">
        <f t="shared" si="7"/>
        <v>N/A</v>
      </c>
      <c r="Q55" s="3">
        <f t="shared" si="8"/>
        <v>0</v>
      </c>
      <c r="R55" s="3" t="str">
        <f t="shared" si="9"/>
        <v>N/A</v>
      </c>
      <c r="S55" s="3" t="str">
        <f t="shared" si="10"/>
        <v>N/A</v>
      </c>
      <c r="T55" s="3" t="str">
        <f t="shared" si="11"/>
        <v>N/A</v>
      </c>
      <c r="U55" s="3" t="str">
        <f t="shared" si="12"/>
        <v>N/A</v>
      </c>
      <c r="V55" s="3" t="str">
        <f t="shared" si="13"/>
        <v>N/A</v>
      </c>
      <c r="W55" s="3" t="str">
        <f t="shared" si="14"/>
        <v>N/A</v>
      </c>
      <c r="X55" s="3" t="str">
        <f t="shared" si="15"/>
        <v>N/A</v>
      </c>
      <c r="Y55" s="3" t="str">
        <f t="shared" si="16"/>
        <v>N/A</v>
      </c>
      <c r="Z55" s="3" t="str">
        <f t="shared" si="17"/>
        <v>N/A</v>
      </c>
      <c r="AA55" s="3" t="str">
        <f t="shared" si="18"/>
        <v>N/A</v>
      </c>
      <c r="AB55" s="3" t="str">
        <f t="shared" si="19"/>
        <v>N/A</v>
      </c>
      <c r="AC55" s="3" t="str">
        <f t="shared" si="20"/>
        <v>N/A</v>
      </c>
      <c r="AD55" s="3" t="str">
        <f t="shared" si="21"/>
        <v>N/A</v>
      </c>
      <c r="AE55" s="3" t="str">
        <f t="shared" si="22"/>
        <v>N/A</v>
      </c>
      <c r="AF55" s="3" t="str">
        <f t="shared" si="23"/>
        <v>N/A</v>
      </c>
    </row>
    <row r="56" spans="1:32" x14ac:dyDescent="0.35">
      <c r="A56" t="s">
        <v>175</v>
      </c>
      <c r="B56" t="s">
        <v>183</v>
      </c>
      <c r="C56" t="s">
        <v>414</v>
      </c>
      <c r="D56" t="s">
        <v>103</v>
      </c>
      <c r="E56" s="1">
        <v>30000</v>
      </c>
      <c r="F56" t="s">
        <v>1686</v>
      </c>
      <c r="G56">
        <v>6.42</v>
      </c>
      <c r="H56" t="s">
        <v>1197</v>
      </c>
      <c r="I56" s="3">
        <f t="shared" si="0"/>
        <v>52500</v>
      </c>
      <c r="J56" s="3" t="str">
        <f t="shared" si="1"/>
        <v>N/A</v>
      </c>
      <c r="K56" s="3">
        <f t="shared" si="2"/>
        <v>52500</v>
      </c>
      <c r="L56" s="3" t="str">
        <f t="shared" si="3"/>
        <v>N/A</v>
      </c>
      <c r="M56" s="3" t="str">
        <f t="shared" si="4"/>
        <v>N/A</v>
      </c>
      <c r="N56" s="3" t="str">
        <f t="shared" si="5"/>
        <v>N/A</v>
      </c>
      <c r="O56" s="3" t="str">
        <f t="shared" si="6"/>
        <v>N/A</v>
      </c>
      <c r="P56" s="3" t="str">
        <f t="shared" si="7"/>
        <v>N/A</v>
      </c>
      <c r="Q56" s="3">
        <f t="shared" si="8"/>
        <v>52500</v>
      </c>
      <c r="R56" s="3" t="str">
        <f t="shared" si="9"/>
        <v>N/A</v>
      </c>
      <c r="S56" s="3" t="str">
        <f t="shared" si="10"/>
        <v>N/A</v>
      </c>
      <c r="T56" s="3" t="str">
        <f t="shared" si="11"/>
        <v>N/A</v>
      </c>
      <c r="U56" s="3" t="str">
        <f t="shared" si="12"/>
        <v>N/A</v>
      </c>
      <c r="V56" s="3" t="str">
        <f t="shared" si="13"/>
        <v>N/A</v>
      </c>
      <c r="W56" s="3" t="str">
        <f t="shared" si="14"/>
        <v>N/A</v>
      </c>
      <c r="X56" s="3" t="str">
        <f t="shared" si="15"/>
        <v>N/A</v>
      </c>
      <c r="Y56" s="3" t="str">
        <f t="shared" si="16"/>
        <v>N/A</v>
      </c>
      <c r="Z56" s="3" t="str">
        <f t="shared" si="17"/>
        <v>N/A</v>
      </c>
      <c r="AA56" s="3" t="str">
        <f t="shared" si="18"/>
        <v>N/A</v>
      </c>
      <c r="AB56" s="3" t="str">
        <f t="shared" si="19"/>
        <v>N/A</v>
      </c>
      <c r="AC56" s="3" t="str">
        <f t="shared" si="20"/>
        <v>N/A</v>
      </c>
      <c r="AD56" s="3" t="str">
        <f t="shared" si="21"/>
        <v>N/A</v>
      </c>
      <c r="AE56" s="3" t="str">
        <f t="shared" si="22"/>
        <v>N/A</v>
      </c>
      <c r="AF56" s="3" t="str">
        <f t="shared" si="23"/>
        <v>N/A</v>
      </c>
    </row>
    <row r="57" spans="1:32" x14ac:dyDescent="0.35">
      <c r="A57" t="s">
        <v>175</v>
      </c>
      <c r="B57" t="s">
        <v>183</v>
      </c>
      <c r="C57" t="s">
        <v>745</v>
      </c>
      <c r="D57" t="s">
        <v>103</v>
      </c>
      <c r="E57">
        <v>438</v>
      </c>
      <c r="F57" t="s">
        <v>1687</v>
      </c>
      <c r="G57">
        <v>0.09</v>
      </c>
      <c r="H57" t="s">
        <v>1197</v>
      </c>
      <c r="I57" s="3" t="str">
        <f t="shared" si="0"/>
        <v>not eligible</v>
      </c>
      <c r="J57" s="3" t="str">
        <f t="shared" si="1"/>
        <v>N/A</v>
      </c>
      <c r="K57" s="3">
        <f t="shared" si="2"/>
        <v>0</v>
      </c>
      <c r="L57" s="3" t="str">
        <f t="shared" si="3"/>
        <v>N/A</v>
      </c>
      <c r="M57" s="3" t="str">
        <f t="shared" si="4"/>
        <v>N/A</v>
      </c>
      <c r="N57" s="3" t="str">
        <f t="shared" si="5"/>
        <v>N/A</v>
      </c>
      <c r="O57" s="3" t="str">
        <f t="shared" si="6"/>
        <v>N/A</v>
      </c>
      <c r="P57" s="3" t="str">
        <f t="shared" si="7"/>
        <v>N/A</v>
      </c>
      <c r="Q57" s="3">
        <f t="shared" si="8"/>
        <v>0</v>
      </c>
      <c r="R57" s="3" t="str">
        <f t="shared" si="9"/>
        <v>N/A</v>
      </c>
      <c r="S57" s="3" t="str">
        <f t="shared" si="10"/>
        <v>N/A</v>
      </c>
      <c r="T57" s="3" t="str">
        <f t="shared" si="11"/>
        <v>N/A</v>
      </c>
      <c r="U57" s="3" t="str">
        <f t="shared" si="12"/>
        <v>N/A</v>
      </c>
      <c r="V57" s="3" t="str">
        <f t="shared" si="13"/>
        <v>N/A</v>
      </c>
      <c r="W57" s="3" t="str">
        <f t="shared" si="14"/>
        <v>N/A</v>
      </c>
      <c r="X57" s="3" t="str">
        <f t="shared" si="15"/>
        <v>N/A</v>
      </c>
      <c r="Y57" s="3" t="str">
        <f t="shared" si="16"/>
        <v>N/A</v>
      </c>
      <c r="Z57" s="3" t="str">
        <f t="shared" si="17"/>
        <v>N/A</v>
      </c>
      <c r="AA57" s="3" t="str">
        <f t="shared" si="18"/>
        <v>N/A</v>
      </c>
      <c r="AB57" s="3" t="str">
        <f t="shared" si="19"/>
        <v>N/A</v>
      </c>
      <c r="AC57" s="3" t="str">
        <f t="shared" si="20"/>
        <v>N/A</v>
      </c>
      <c r="AD57" s="3" t="str">
        <f t="shared" si="21"/>
        <v>N/A</v>
      </c>
      <c r="AE57" s="3" t="str">
        <f t="shared" si="22"/>
        <v>N/A</v>
      </c>
      <c r="AF57" s="3" t="str">
        <f t="shared" si="23"/>
        <v>N/A</v>
      </c>
    </row>
    <row r="58" spans="1:32" x14ac:dyDescent="0.35">
      <c r="A58" t="s">
        <v>175</v>
      </c>
      <c r="B58" t="s">
        <v>183</v>
      </c>
      <c r="C58" t="s">
        <v>184</v>
      </c>
      <c r="D58" t="s">
        <v>103</v>
      </c>
      <c r="E58">
        <v>743</v>
      </c>
      <c r="F58" t="s">
        <v>1680</v>
      </c>
      <c r="G58">
        <v>0.16</v>
      </c>
      <c r="H58" t="s">
        <v>1197</v>
      </c>
      <c r="I58" s="3" t="str">
        <f t="shared" si="0"/>
        <v>not eligible</v>
      </c>
      <c r="J58" s="3" t="str">
        <f t="shared" si="1"/>
        <v>N/A</v>
      </c>
      <c r="K58" s="3">
        <f t="shared" si="2"/>
        <v>0</v>
      </c>
      <c r="L58" s="3" t="str">
        <f t="shared" si="3"/>
        <v>N/A</v>
      </c>
      <c r="M58" s="3" t="str">
        <f t="shared" si="4"/>
        <v>N/A</v>
      </c>
      <c r="N58" s="3" t="str">
        <f t="shared" si="5"/>
        <v>N/A</v>
      </c>
      <c r="O58" s="3" t="str">
        <f t="shared" si="6"/>
        <v>N/A</v>
      </c>
      <c r="P58" s="3" t="str">
        <f t="shared" si="7"/>
        <v>N/A</v>
      </c>
      <c r="Q58" s="3">
        <f t="shared" si="8"/>
        <v>0</v>
      </c>
      <c r="R58" s="3" t="str">
        <f t="shared" si="9"/>
        <v>N/A</v>
      </c>
      <c r="S58" s="3" t="str">
        <f t="shared" si="10"/>
        <v>N/A</v>
      </c>
      <c r="T58" s="3" t="str">
        <f t="shared" si="11"/>
        <v>N/A</v>
      </c>
      <c r="U58" s="3" t="str">
        <f t="shared" si="12"/>
        <v>N/A</v>
      </c>
      <c r="V58" s="3" t="str">
        <f t="shared" si="13"/>
        <v>N/A</v>
      </c>
      <c r="W58" s="3" t="str">
        <f t="shared" si="14"/>
        <v>N/A</v>
      </c>
      <c r="X58" s="3" t="str">
        <f t="shared" si="15"/>
        <v>N/A</v>
      </c>
      <c r="Y58" s="3" t="str">
        <f t="shared" si="16"/>
        <v>N/A</v>
      </c>
      <c r="Z58" s="3" t="str">
        <f t="shared" si="17"/>
        <v>N/A</v>
      </c>
      <c r="AA58" s="3" t="str">
        <f t="shared" si="18"/>
        <v>N/A</v>
      </c>
      <c r="AB58" s="3" t="str">
        <f t="shared" si="19"/>
        <v>N/A</v>
      </c>
      <c r="AC58" s="3" t="str">
        <f t="shared" si="20"/>
        <v>N/A</v>
      </c>
      <c r="AD58" s="3" t="str">
        <f t="shared" si="21"/>
        <v>N/A</v>
      </c>
      <c r="AE58" s="3" t="str">
        <f t="shared" si="22"/>
        <v>N/A</v>
      </c>
      <c r="AF58" s="3" t="str">
        <f t="shared" si="23"/>
        <v>N/A</v>
      </c>
    </row>
    <row r="59" spans="1:32" x14ac:dyDescent="0.35">
      <c r="A59" t="s">
        <v>175</v>
      </c>
      <c r="B59" t="s">
        <v>183</v>
      </c>
      <c r="C59" t="s">
        <v>536</v>
      </c>
      <c r="D59" t="s">
        <v>103</v>
      </c>
      <c r="E59">
        <v>135</v>
      </c>
      <c r="F59" t="s">
        <v>1666</v>
      </c>
      <c r="G59">
        <v>0.03</v>
      </c>
      <c r="H59" t="s">
        <v>1197</v>
      </c>
      <c r="I59" s="3" t="str">
        <f t="shared" si="0"/>
        <v>not eligible</v>
      </c>
      <c r="J59" s="3" t="str">
        <f t="shared" si="1"/>
        <v>N/A</v>
      </c>
      <c r="K59" s="3">
        <f t="shared" si="2"/>
        <v>0</v>
      </c>
      <c r="L59" s="3" t="str">
        <f t="shared" si="3"/>
        <v>N/A</v>
      </c>
      <c r="M59" s="3" t="str">
        <f t="shared" si="4"/>
        <v>N/A</v>
      </c>
      <c r="N59" s="3" t="str">
        <f t="shared" si="5"/>
        <v>N/A</v>
      </c>
      <c r="O59" s="3" t="str">
        <f t="shared" si="6"/>
        <v>N/A</v>
      </c>
      <c r="P59" s="3" t="str">
        <f t="shared" si="7"/>
        <v>N/A</v>
      </c>
      <c r="Q59" s="3">
        <f t="shared" si="8"/>
        <v>0</v>
      </c>
      <c r="R59" s="3" t="str">
        <f t="shared" si="9"/>
        <v>N/A</v>
      </c>
      <c r="S59" s="3" t="str">
        <f t="shared" si="10"/>
        <v>N/A</v>
      </c>
      <c r="T59" s="3" t="str">
        <f t="shared" si="11"/>
        <v>N/A</v>
      </c>
      <c r="U59" s="3" t="str">
        <f t="shared" si="12"/>
        <v>N/A</v>
      </c>
      <c r="V59" s="3" t="str">
        <f t="shared" si="13"/>
        <v>N/A</v>
      </c>
      <c r="W59" s="3" t="str">
        <f t="shared" si="14"/>
        <v>N/A</v>
      </c>
      <c r="X59" s="3" t="str">
        <f t="shared" si="15"/>
        <v>N/A</v>
      </c>
      <c r="Y59" s="3" t="str">
        <f t="shared" si="16"/>
        <v>N/A</v>
      </c>
      <c r="Z59" s="3" t="str">
        <f t="shared" si="17"/>
        <v>N/A</v>
      </c>
      <c r="AA59" s="3" t="str">
        <f t="shared" si="18"/>
        <v>N/A</v>
      </c>
      <c r="AB59" s="3" t="str">
        <f t="shared" si="19"/>
        <v>N/A</v>
      </c>
      <c r="AC59" s="3" t="str">
        <f t="shared" si="20"/>
        <v>N/A</v>
      </c>
      <c r="AD59" s="3" t="str">
        <f t="shared" si="21"/>
        <v>N/A</v>
      </c>
      <c r="AE59" s="3" t="str">
        <f t="shared" si="22"/>
        <v>N/A</v>
      </c>
      <c r="AF59" s="3" t="str">
        <f t="shared" si="23"/>
        <v>N/A</v>
      </c>
    </row>
    <row r="60" spans="1:32" x14ac:dyDescent="0.35">
      <c r="A60" t="s">
        <v>175</v>
      </c>
      <c r="B60" t="s">
        <v>183</v>
      </c>
      <c r="C60" t="s">
        <v>1053</v>
      </c>
      <c r="D60" t="s">
        <v>103</v>
      </c>
      <c r="E60">
        <v>151</v>
      </c>
      <c r="F60" t="s">
        <v>1666</v>
      </c>
      <c r="G60">
        <v>0.03</v>
      </c>
      <c r="H60" t="s">
        <v>1197</v>
      </c>
      <c r="I60" s="3" t="str">
        <f t="shared" si="0"/>
        <v>not eligible</v>
      </c>
      <c r="J60" s="3" t="str">
        <f t="shared" si="1"/>
        <v>N/A</v>
      </c>
      <c r="K60" s="3">
        <f t="shared" si="2"/>
        <v>0</v>
      </c>
      <c r="L60" s="3" t="str">
        <f t="shared" si="3"/>
        <v>N/A</v>
      </c>
      <c r="M60" s="3" t="str">
        <f t="shared" si="4"/>
        <v>N/A</v>
      </c>
      <c r="N60" s="3" t="str">
        <f t="shared" si="5"/>
        <v>N/A</v>
      </c>
      <c r="O60" s="3" t="str">
        <f t="shared" si="6"/>
        <v>N/A</v>
      </c>
      <c r="P60" s="3" t="str">
        <f t="shared" si="7"/>
        <v>N/A</v>
      </c>
      <c r="Q60" s="3">
        <f t="shared" si="8"/>
        <v>0</v>
      </c>
      <c r="R60" s="3" t="str">
        <f t="shared" si="9"/>
        <v>N/A</v>
      </c>
      <c r="S60" s="3" t="str">
        <f t="shared" si="10"/>
        <v>N/A</v>
      </c>
      <c r="T60" s="3" t="str">
        <f t="shared" si="11"/>
        <v>N/A</v>
      </c>
      <c r="U60" s="3" t="str">
        <f t="shared" si="12"/>
        <v>N/A</v>
      </c>
      <c r="V60" s="3" t="str">
        <f t="shared" si="13"/>
        <v>N/A</v>
      </c>
      <c r="W60" s="3" t="str">
        <f t="shared" si="14"/>
        <v>N/A</v>
      </c>
      <c r="X60" s="3" t="str">
        <f t="shared" si="15"/>
        <v>N/A</v>
      </c>
      <c r="Y60" s="3" t="str">
        <f t="shared" si="16"/>
        <v>N/A</v>
      </c>
      <c r="Z60" s="3" t="str">
        <f t="shared" si="17"/>
        <v>N/A</v>
      </c>
      <c r="AA60" s="3" t="str">
        <f t="shared" si="18"/>
        <v>N/A</v>
      </c>
      <c r="AB60" s="3" t="str">
        <f t="shared" si="19"/>
        <v>N/A</v>
      </c>
      <c r="AC60" s="3" t="str">
        <f t="shared" si="20"/>
        <v>N/A</v>
      </c>
      <c r="AD60" s="3" t="str">
        <f t="shared" si="21"/>
        <v>N/A</v>
      </c>
      <c r="AE60" s="3" t="str">
        <f t="shared" si="22"/>
        <v>N/A</v>
      </c>
      <c r="AF60" s="3" t="str">
        <f t="shared" si="23"/>
        <v>N/A</v>
      </c>
    </row>
    <row r="61" spans="1:32" x14ac:dyDescent="0.35">
      <c r="A61" t="s">
        <v>175</v>
      </c>
      <c r="B61" t="s">
        <v>295</v>
      </c>
      <c r="C61" t="s">
        <v>932</v>
      </c>
      <c r="D61" t="s">
        <v>103</v>
      </c>
      <c r="E61" s="1">
        <v>73102</v>
      </c>
      <c r="F61" t="s">
        <v>1688</v>
      </c>
      <c r="G61">
        <v>16.239999999999998</v>
      </c>
      <c r="H61" t="s">
        <v>187</v>
      </c>
      <c r="I61" s="3">
        <f t="shared" si="0"/>
        <v>127928.5</v>
      </c>
      <c r="J61" s="3" t="str">
        <f t="shared" si="1"/>
        <v>N/A</v>
      </c>
      <c r="K61" s="3">
        <f t="shared" si="2"/>
        <v>127928.5</v>
      </c>
      <c r="L61" s="3" t="str">
        <f t="shared" si="3"/>
        <v>N/A</v>
      </c>
      <c r="M61" s="3" t="str">
        <f t="shared" si="4"/>
        <v>N/A</v>
      </c>
      <c r="N61" s="3" t="str">
        <f t="shared" si="5"/>
        <v>N/A</v>
      </c>
      <c r="O61" s="3" t="str">
        <f t="shared" si="6"/>
        <v>N/A</v>
      </c>
      <c r="P61" s="3" t="str">
        <f t="shared" si="7"/>
        <v>N/A</v>
      </c>
      <c r="Q61" s="3">
        <f t="shared" si="8"/>
        <v>127928.5</v>
      </c>
      <c r="R61" s="3" t="str">
        <f t="shared" si="9"/>
        <v>N/A</v>
      </c>
      <c r="S61" s="3" t="str">
        <f t="shared" si="10"/>
        <v>N/A</v>
      </c>
      <c r="T61" s="3" t="str">
        <f t="shared" si="11"/>
        <v>N/A</v>
      </c>
      <c r="U61" s="3" t="str">
        <f t="shared" si="12"/>
        <v>N/A</v>
      </c>
      <c r="V61" s="3" t="str">
        <f t="shared" si="13"/>
        <v>N/A</v>
      </c>
      <c r="W61" s="3" t="str">
        <f t="shared" si="14"/>
        <v>N/A</v>
      </c>
      <c r="X61" s="3" t="str">
        <f t="shared" si="15"/>
        <v>N/A</v>
      </c>
      <c r="Y61" s="3" t="str">
        <f t="shared" si="16"/>
        <v>N/A</v>
      </c>
      <c r="Z61" s="3" t="str">
        <f t="shared" si="17"/>
        <v>N/A</v>
      </c>
      <c r="AA61" s="3" t="str">
        <f t="shared" si="18"/>
        <v>N/A</v>
      </c>
      <c r="AB61" s="3" t="str">
        <f t="shared" si="19"/>
        <v>N/A</v>
      </c>
      <c r="AC61" s="3" t="str">
        <f t="shared" si="20"/>
        <v>N/A</v>
      </c>
      <c r="AD61" s="3" t="str">
        <f t="shared" si="21"/>
        <v>N/A</v>
      </c>
      <c r="AE61" s="3" t="str">
        <f t="shared" si="22"/>
        <v>N/A</v>
      </c>
      <c r="AF61" s="3" t="str">
        <f t="shared" si="23"/>
        <v>N/A</v>
      </c>
    </row>
    <row r="62" spans="1:32" x14ac:dyDescent="0.35">
      <c r="A62" t="s">
        <v>175</v>
      </c>
      <c r="B62" t="s">
        <v>295</v>
      </c>
      <c r="C62" t="s">
        <v>1159</v>
      </c>
      <c r="D62" t="s">
        <v>103</v>
      </c>
      <c r="E62">
        <v>564</v>
      </c>
      <c r="F62" t="s">
        <v>1689</v>
      </c>
      <c r="G62">
        <v>0.13</v>
      </c>
      <c r="H62" t="s">
        <v>1197</v>
      </c>
      <c r="I62" s="3" t="str">
        <f t="shared" si="0"/>
        <v>not eligible</v>
      </c>
      <c r="J62" s="3" t="str">
        <f t="shared" si="1"/>
        <v>N/A</v>
      </c>
      <c r="K62" s="3">
        <f t="shared" si="2"/>
        <v>0</v>
      </c>
      <c r="L62" s="3" t="str">
        <f t="shared" si="3"/>
        <v>N/A</v>
      </c>
      <c r="M62" s="3" t="str">
        <f t="shared" si="4"/>
        <v>N/A</v>
      </c>
      <c r="N62" s="3" t="str">
        <f t="shared" si="5"/>
        <v>N/A</v>
      </c>
      <c r="O62" s="3" t="str">
        <f t="shared" si="6"/>
        <v>N/A</v>
      </c>
      <c r="P62" s="3" t="str">
        <f t="shared" si="7"/>
        <v>N/A</v>
      </c>
      <c r="Q62" s="3">
        <f t="shared" si="8"/>
        <v>0</v>
      </c>
      <c r="R62" s="3" t="str">
        <f t="shared" si="9"/>
        <v>N/A</v>
      </c>
      <c r="S62" s="3" t="str">
        <f t="shared" si="10"/>
        <v>N/A</v>
      </c>
      <c r="T62" s="3" t="str">
        <f t="shared" si="11"/>
        <v>N/A</v>
      </c>
      <c r="U62" s="3" t="str">
        <f t="shared" si="12"/>
        <v>N/A</v>
      </c>
      <c r="V62" s="3" t="str">
        <f t="shared" si="13"/>
        <v>N/A</v>
      </c>
      <c r="W62" s="3" t="str">
        <f t="shared" si="14"/>
        <v>N/A</v>
      </c>
      <c r="X62" s="3" t="str">
        <f t="shared" si="15"/>
        <v>N/A</v>
      </c>
      <c r="Y62" s="3" t="str">
        <f t="shared" si="16"/>
        <v>N/A</v>
      </c>
      <c r="Z62" s="3" t="str">
        <f t="shared" si="17"/>
        <v>N/A</v>
      </c>
      <c r="AA62" s="3" t="str">
        <f t="shared" si="18"/>
        <v>N/A</v>
      </c>
      <c r="AB62" s="3" t="str">
        <f t="shared" si="19"/>
        <v>N/A</v>
      </c>
      <c r="AC62" s="3" t="str">
        <f t="shared" si="20"/>
        <v>N/A</v>
      </c>
      <c r="AD62" s="3" t="str">
        <f t="shared" si="21"/>
        <v>N/A</v>
      </c>
      <c r="AE62" s="3" t="str">
        <f t="shared" si="22"/>
        <v>N/A</v>
      </c>
      <c r="AF62" s="3" t="str">
        <f t="shared" si="23"/>
        <v>N/A</v>
      </c>
    </row>
    <row r="63" spans="1:32" x14ac:dyDescent="0.35">
      <c r="A63" t="s">
        <v>175</v>
      </c>
      <c r="B63" t="s">
        <v>295</v>
      </c>
      <c r="C63" t="s">
        <v>408</v>
      </c>
      <c r="D63" t="s">
        <v>103</v>
      </c>
      <c r="E63">
        <v>505</v>
      </c>
      <c r="F63" t="s">
        <v>1690</v>
      </c>
      <c r="G63">
        <v>0.11</v>
      </c>
      <c r="H63" t="s">
        <v>1197</v>
      </c>
      <c r="I63" s="3" t="str">
        <f t="shared" si="0"/>
        <v>not eligible</v>
      </c>
      <c r="J63" s="3" t="str">
        <f t="shared" si="1"/>
        <v>N/A</v>
      </c>
      <c r="K63" s="3">
        <f t="shared" si="2"/>
        <v>0</v>
      </c>
      <c r="L63" s="3" t="str">
        <f t="shared" si="3"/>
        <v>N/A</v>
      </c>
      <c r="M63" s="3" t="str">
        <f t="shared" si="4"/>
        <v>N/A</v>
      </c>
      <c r="N63" s="3" t="str">
        <f t="shared" si="5"/>
        <v>N/A</v>
      </c>
      <c r="O63" s="3" t="str">
        <f t="shared" si="6"/>
        <v>N/A</v>
      </c>
      <c r="P63" s="3" t="str">
        <f t="shared" si="7"/>
        <v>N/A</v>
      </c>
      <c r="Q63" s="3">
        <f t="shared" si="8"/>
        <v>0</v>
      </c>
      <c r="R63" s="3" t="str">
        <f t="shared" si="9"/>
        <v>N/A</v>
      </c>
      <c r="S63" s="3" t="str">
        <f t="shared" si="10"/>
        <v>N/A</v>
      </c>
      <c r="T63" s="3" t="str">
        <f t="shared" si="11"/>
        <v>N/A</v>
      </c>
      <c r="U63" s="3" t="str">
        <f t="shared" si="12"/>
        <v>N/A</v>
      </c>
      <c r="V63" s="3" t="str">
        <f t="shared" si="13"/>
        <v>N/A</v>
      </c>
      <c r="W63" s="3" t="str">
        <f t="shared" si="14"/>
        <v>N/A</v>
      </c>
      <c r="X63" s="3" t="str">
        <f t="shared" si="15"/>
        <v>N/A</v>
      </c>
      <c r="Y63" s="3" t="str">
        <f t="shared" si="16"/>
        <v>N/A</v>
      </c>
      <c r="Z63" s="3" t="str">
        <f t="shared" si="17"/>
        <v>N/A</v>
      </c>
      <c r="AA63" s="3" t="str">
        <f t="shared" si="18"/>
        <v>N/A</v>
      </c>
      <c r="AB63" s="3" t="str">
        <f t="shared" si="19"/>
        <v>N/A</v>
      </c>
      <c r="AC63" s="3" t="str">
        <f t="shared" si="20"/>
        <v>N/A</v>
      </c>
      <c r="AD63" s="3" t="str">
        <f t="shared" si="21"/>
        <v>N/A</v>
      </c>
      <c r="AE63" s="3" t="str">
        <f t="shared" si="22"/>
        <v>N/A</v>
      </c>
      <c r="AF63" s="3" t="str">
        <f t="shared" si="23"/>
        <v>N/A</v>
      </c>
    </row>
    <row r="64" spans="1:32" x14ac:dyDescent="0.35">
      <c r="A64" t="s">
        <v>175</v>
      </c>
      <c r="B64" t="s">
        <v>295</v>
      </c>
      <c r="C64" t="s">
        <v>925</v>
      </c>
      <c r="D64" t="s">
        <v>103</v>
      </c>
      <c r="E64">
        <v>203</v>
      </c>
      <c r="F64" t="s">
        <v>1663</v>
      </c>
      <c r="G64">
        <v>0.05</v>
      </c>
      <c r="H64" t="s">
        <v>1197</v>
      </c>
      <c r="I64" s="3" t="str">
        <f t="shared" si="0"/>
        <v>not eligible</v>
      </c>
      <c r="J64" s="3" t="str">
        <f t="shared" si="1"/>
        <v>N/A</v>
      </c>
      <c r="K64" s="3">
        <f t="shared" si="2"/>
        <v>0</v>
      </c>
      <c r="L64" s="3" t="str">
        <f t="shared" si="3"/>
        <v>N/A</v>
      </c>
      <c r="M64" s="3" t="str">
        <f t="shared" si="4"/>
        <v>N/A</v>
      </c>
      <c r="N64" s="3" t="str">
        <f t="shared" si="5"/>
        <v>N/A</v>
      </c>
      <c r="O64" s="3" t="str">
        <f t="shared" si="6"/>
        <v>N/A</v>
      </c>
      <c r="P64" s="3" t="str">
        <f t="shared" si="7"/>
        <v>N/A</v>
      </c>
      <c r="Q64" s="3">
        <f t="shared" si="8"/>
        <v>0</v>
      </c>
      <c r="R64" s="3" t="str">
        <f t="shared" si="9"/>
        <v>N/A</v>
      </c>
      <c r="S64" s="3" t="str">
        <f t="shared" si="10"/>
        <v>N/A</v>
      </c>
      <c r="T64" s="3" t="str">
        <f t="shared" si="11"/>
        <v>N/A</v>
      </c>
      <c r="U64" s="3" t="str">
        <f t="shared" si="12"/>
        <v>N/A</v>
      </c>
      <c r="V64" s="3" t="str">
        <f t="shared" si="13"/>
        <v>N/A</v>
      </c>
      <c r="W64" s="3" t="str">
        <f t="shared" si="14"/>
        <v>N/A</v>
      </c>
      <c r="X64" s="3" t="str">
        <f t="shared" si="15"/>
        <v>N/A</v>
      </c>
      <c r="Y64" s="3" t="str">
        <f t="shared" si="16"/>
        <v>N/A</v>
      </c>
      <c r="Z64" s="3" t="str">
        <f t="shared" si="17"/>
        <v>N/A</v>
      </c>
      <c r="AA64" s="3" t="str">
        <f t="shared" si="18"/>
        <v>N/A</v>
      </c>
      <c r="AB64" s="3" t="str">
        <f t="shared" si="19"/>
        <v>N/A</v>
      </c>
      <c r="AC64" s="3" t="str">
        <f t="shared" si="20"/>
        <v>N/A</v>
      </c>
      <c r="AD64" s="3" t="str">
        <f t="shared" si="21"/>
        <v>N/A</v>
      </c>
      <c r="AE64" s="3" t="str">
        <f t="shared" si="22"/>
        <v>N/A</v>
      </c>
      <c r="AF64" s="3" t="str">
        <f t="shared" si="23"/>
        <v>N/A</v>
      </c>
    </row>
    <row r="65" spans="1:32" x14ac:dyDescent="0.35">
      <c r="A65" t="s">
        <v>175</v>
      </c>
      <c r="B65" t="s">
        <v>295</v>
      </c>
      <c r="C65" t="s">
        <v>546</v>
      </c>
      <c r="D65" t="s">
        <v>103</v>
      </c>
      <c r="E65">
        <v>973</v>
      </c>
      <c r="F65" t="s">
        <v>1619</v>
      </c>
      <c r="G65">
        <v>0.22</v>
      </c>
      <c r="H65" t="s">
        <v>1197</v>
      </c>
      <c r="I65" s="3" t="str">
        <f t="shared" si="0"/>
        <v>not eligible</v>
      </c>
      <c r="J65" s="3" t="str">
        <f t="shared" si="1"/>
        <v>N/A</v>
      </c>
      <c r="K65" s="3">
        <f t="shared" si="2"/>
        <v>0</v>
      </c>
      <c r="L65" s="3" t="str">
        <f t="shared" si="3"/>
        <v>N/A</v>
      </c>
      <c r="M65" s="3" t="str">
        <f t="shared" si="4"/>
        <v>N/A</v>
      </c>
      <c r="N65" s="3" t="str">
        <f t="shared" si="5"/>
        <v>N/A</v>
      </c>
      <c r="O65" s="3" t="str">
        <f t="shared" si="6"/>
        <v>N/A</v>
      </c>
      <c r="P65" s="3" t="str">
        <f t="shared" si="7"/>
        <v>N/A</v>
      </c>
      <c r="Q65" s="3">
        <f t="shared" si="8"/>
        <v>0</v>
      </c>
      <c r="R65" s="3" t="str">
        <f t="shared" si="9"/>
        <v>N/A</v>
      </c>
      <c r="S65" s="3" t="str">
        <f t="shared" si="10"/>
        <v>N/A</v>
      </c>
      <c r="T65" s="3" t="str">
        <f t="shared" si="11"/>
        <v>N/A</v>
      </c>
      <c r="U65" s="3" t="str">
        <f t="shared" si="12"/>
        <v>N/A</v>
      </c>
      <c r="V65" s="3" t="str">
        <f t="shared" si="13"/>
        <v>N/A</v>
      </c>
      <c r="W65" s="3" t="str">
        <f t="shared" si="14"/>
        <v>N/A</v>
      </c>
      <c r="X65" s="3" t="str">
        <f t="shared" si="15"/>
        <v>N/A</v>
      </c>
      <c r="Y65" s="3" t="str">
        <f t="shared" si="16"/>
        <v>N/A</v>
      </c>
      <c r="Z65" s="3" t="str">
        <f t="shared" si="17"/>
        <v>N/A</v>
      </c>
      <c r="AA65" s="3" t="str">
        <f t="shared" si="18"/>
        <v>N/A</v>
      </c>
      <c r="AB65" s="3" t="str">
        <f t="shared" si="19"/>
        <v>N/A</v>
      </c>
      <c r="AC65" s="3" t="str">
        <f t="shared" si="20"/>
        <v>N/A</v>
      </c>
      <c r="AD65" s="3" t="str">
        <f t="shared" si="21"/>
        <v>N/A</v>
      </c>
      <c r="AE65" s="3" t="str">
        <f t="shared" si="22"/>
        <v>N/A</v>
      </c>
      <c r="AF65" s="3" t="str">
        <f t="shared" si="23"/>
        <v>N/A</v>
      </c>
    </row>
    <row r="66" spans="1:32" x14ac:dyDescent="0.35">
      <c r="A66" t="s">
        <v>175</v>
      </c>
      <c r="B66" t="s">
        <v>227</v>
      </c>
      <c r="C66" t="s">
        <v>960</v>
      </c>
      <c r="D66" t="s">
        <v>103</v>
      </c>
      <c r="E66" s="1">
        <v>28296</v>
      </c>
      <c r="F66" t="s">
        <v>1691</v>
      </c>
      <c r="G66">
        <v>6.2</v>
      </c>
      <c r="H66" t="s">
        <v>1197</v>
      </c>
      <c r="I66" s="3">
        <f t="shared" ref="I66:I129" si="24">IF(G66&gt;=4,E66*1.75,"not eligible")</f>
        <v>49518</v>
      </c>
      <c r="J66" s="3" t="str">
        <f t="shared" ref="J66:J129" si="25">IF(AND(I66="not eligible",H66="Yes"),E66*1.75,"N/A")</f>
        <v>N/A</v>
      </c>
      <c r="K66" s="3">
        <f t="shared" ref="K66:K129" si="26">SUM(I66:J66)</f>
        <v>49518</v>
      </c>
      <c r="L66" s="3" t="str">
        <f t="shared" ref="L66:L129" si="27">IF($D66="Australian Labor Party",$K66,"N/A")</f>
        <v>N/A</v>
      </c>
      <c r="M66" s="3" t="str">
        <f t="shared" ref="M66:M129" si="28">IF($D66="Liberal",$K66,"N/A")</f>
        <v>N/A</v>
      </c>
      <c r="N66" s="3" t="str">
        <f t="shared" ref="N66:N129" si="29">IF($D66="DERRYN HINCH'S JUSTICE PARTY",$K66,"N/A")</f>
        <v>N/A</v>
      </c>
      <c r="O66" s="3" t="str">
        <f t="shared" ref="O66:O129" si="30">IF($D66="LIBERAL DEMOCRATS",$K66,"N/A")</f>
        <v>N/A</v>
      </c>
      <c r="P66" s="3" t="str">
        <f t="shared" ref="P66:P129" si="31">IF($D66="ANIMAL JUSTICE PARTY",$K66,"N/A")</f>
        <v>N/A</v>
      </c>
      <c r="Q66" s="3">
        <f t="shared" ref="Q66:Q129" si="32">IF($D66="AUSTRALIAN GREENS",$K66,"N/A")</f>
        <v>49518</v>
      </c>
      <c r="R66" s="3" t="str">
        <f t="shared" ref="R66:R129" si="33">IF($D66="FIONA PATTEN'S REASON PARTY",$K66,"N/A")</f>
        <v>N/A</v>
      </c>
      <c r="S66" s="3" t="str">
        <f t="shared" ref="S66:S129" si="34">IF($D66="THE NATIONALS",$K66,"N/A")</f>
        <v>N/A</v>
      </c>
      <c r="T66" s="3" t="str">
        <f t="shared" ref="T66:T129" si="35">IF($D66="SHOOTERS, FISHERS &amp; FARMERS VIC",$K66,"N/A")</f>
        <v>N/A</v>
      </c>
      <c r="U66" s="3" t="str">
        <f t="shared" ref="U66:U129" si="36">IF($D66="SUSTAINABLE AUSTRALIA",$K66,"N/A")</f>
        <v>N/A</v>
      </c>
      <c r="V66" s="3" t="str">
        <f t="shared" ref="V66:V129" si="37">IF($D66="TRANSPORT MATTERS",$K66,"N/A")</f>
        <v>N/A</v>
      </c>
      <c r="W66" s="3" t="str">
        <f t="shared" ref="W66:W129" si="38">IF($D66="AUSSIE BATTLER PARTY",$K66,"N/A")</f>
        <v>N/A</v>
      </c>
      <c r="X66" s="3" t="str">
        <f t="shared" ref="X66:X129" si="39">IF($D66="AUSTRALIAN COUNTRY PARTY",$K66,"N/A")</f>
        <v>N/A</v>
      </c>
      <c r="Y66" s="3" t="str">
        <f t="shared" ref="Y66:Y129" si="40">IF($D66="AUSTRALIAN LIBERTY ALLIANCE",$K66,"N/A")</f>
        <v>N/A</v>
      </c>
      <c r="Z66" s="3" t="str">
        <f t="shared" ref="Z66:Z129" si="41">IF($D66="HEALTH AUSTRALIA PARTY",$K66,"N/A")</f>
        <v>N/A</v>
      </c>
      <c r="AA66" s="3" t="str">
        <f t="shared" ref="AA66:AA129" si="42">IF($D66="HUDSON 4 NV",$K66,"N/A")</f>
        <v>N/A</v>
      </c>
      <c r="AB66" s="3" t="str">
        <f t="shared" ref="AB66:AB129" si="43">IF($D66="LABOUR DLP",$K66,"N/A")</f>
        <v>N/A</v>
      </c>
      <c r="AC66" s="3" t="str">
        <f t="shared" ref="AC66:AC129" si="44">IF($D66="VICTORIAN SOCIALISTS",$K66,"N/A")</f>
        <v>N/A</v>
      </c>
      <c r="AD66" s="3" t="str">
        <f t="shared" ref="AD66:AD129" si="45">IF($D66="VOLUNTARY EUTHANASIA PARTY (VICTORIA)",$K66,"N/A")</f>
        <v>N/A</v>
      </c>
      <c r="AE66" s="3" t="str">
        <f t="shared" ref="AE66:AE129" si="46">IF($D66="VOTE 1 LOCAL JOBS",$K66,"N/A")</f>
        <v>N/A</v>
      </c>
      <c r="AF66" s="3" t="str">
        <f t="shared" ref="AF66:AF129" si="47">IF($D66="",$K66,"N/A")</f>
        <v>N/A</v>
      </c>
    </row>
    <row r="67" spans="1:32" x14ac:dyDescent="0.35">
      <c r="A67" t="s">
        <v>175</v>
      </c>
      <c r="B67" t="s">
        <v>227</v>
      </c>
      <c r="C67" t="s">
        <v>1049</v>
      </c>
      <c r="D67" t="s">
        <v>103</v>
      </c>
      <c r="E67">
        <v>435</v>
      </c>
      <c r="F67" t="s">
        <v>1692</v>
      </c>
      <c r="G67">
        <v>0.1</v>
      </c>
      <c r="H67" t="s">
        <v>1197</v>
      </c>
      <c r="I67" s="3" t="str">
        <f t="shared" si="24"/>
        <v>not eligible</v>
      </c>
      <c r="J67" s="3" t="str">
        <f t="shared" si="25"/>
        <v>N/A</v>
      </c>
      <c r="K67" s="3">
        <f t="shared" si="26"/>
        <v>0</v>
      </c>
      <c r="L67" s="3" t="str">
        <f t="shared" si="27"/>
        <v>N/A</v>
      </c>
      <c r="M67" s="3" t="str">
        <f t="shared" si="28"/>
        <v>N/A</v>
      </c>
      <c r="N67" s="3" t="str">
        <f t="shared" si="29"/>
        <v>N/A</v>
      </c>
      <c r="O67" s="3" t="str">
        <f t="shared" si="30"/>
        <v>N/A</v>
      </c>
      <c r="P67" s="3" t="str">
        <f t="shared" si="31"/>
        <v>N/A</v>
      </c>
      <c r="Q67" s="3">
        <f t="shared" si="32"/>
        <v>0</v>
      </c>
      <c r="R67" s="3" t="str">
        <f t="shared" si="33"/>
        <v>N/A</v>
      </c>
      <c r="S67" s="3" t="str">
        <f t="shared" si="34"/>
        <v>N/A</v>
      </c>
      <c r="T67" s="3" t="str">
        <f t="shared" si="35"/>
        <v>N/A</v>
      </c>
      <c r="U67" s="3" t="str">
        <f t="shared" si="36"/>
        <v>N/A</v>
      </c>
      <c r="V67" s="3" t="str">
        <f t="shared" si="37"/>
        <v>N/A</v>
      </c>
      <c r="W67" s="3" t="str">
        <f t="shared" si="38"/>
        <v>N/A</v>
      </c>
      <c r="X67" s="3" t="str">
        <f t="shared" si="39"/>
        <v>N/A</v>
      </c>
      <c r="Y67" s="3" t="str">
        <f t="shared" si="40"/>
        <v>N/A</v>
      </c>
      <c r="Z67" s="3" t="str">
        <f t="shared" si="41"/>
        <v>N/A</v>
      </c>
      <c r="AA67" s="3" t="str">
        <f t="shared" si="42"/>
        <v>N/A</v>
      </c>
      <c r="AB67" s="3" t="str">
        <f t="shared" si="43"/>
        <v>N/A</v>
      </c>
      <c r="AC67" s="3" t="str">
        <f t="shared" si="44"/>
        <v>N/A</v>
      </c>
      <c r="AD67" s="3" t="str">
        <f t="shared" si="45"/>
        <v>N/A</v>
      </c>
      <c r="AE67" s="3" t="str">
        <f t="shared" si="46"/>
        <v>N/A</v>
      </c>
      <c r="AF67" s="3" t="str">
        <f t="shared" si="47"/>
        <v>N/A</v>
      </c>
    </row>
    <row r="68" spans="1:32" x14ac:dyDescent="0.35">
      <c r="A68" t="s">
        <v>175</v>
      </c>
      <c r="B68" t="s">
        <v>227</v>
      </c>
      <c r="C68" t="s">
        <v>761</v>
      </c>
      <c r="D68" t="s">
        <v>103</v>
      </c>
      <c r="E68">
        <v>545</v>
      </c>
      <c r="F68" t="s">
        <v>1693</v>
      </c>
      <c r="G68">
        <v>0.12</v>
      </c>
      <c r="H68" t="s">
        <v>1197</v>
      </c>
      <c r="I68" s="3" t="str">
        <f t="shared" si="24"/>
        <v>not eligible</v>
      </c>
      <c r="J68" s="3" t="str">
        <f t="shared" si="25"/>
        <v>N/A</v>
      </c>
      <c r="K68" s="3">
        <f t="shared" si="26"/>
        <v>0</v>
      </c>
      <c r="L68" s="3" t="str">
        <f t="shared" si="27"/>
        <v>N/A</v>
      </c>
      <c r="M68" s="3" t="str">
        <f t="shared" si="28"/>
        <v>N/A</v>
      </c>
      <c r="N68" s="3" t="str">
        <f t="shared" si="29"/>
        <v>N/A</v>
      </c>
      <c r="O68" s="3" t="str">
        <f t="shared" si="30"/>
        <v>N/A</v>
      </c>
      <c r="P68" s="3" t="str">
        <f t="shared" si="31"/>
        <v>N/A</v>
      </c>
      <c r="Q68" s="3">
        <f t="shared" si="32"/>
        <v>0</v>
      </c>
      <c r="R68" s="3" t="str">
        <f t="shared" si="33"/>
        <v>N/A</v>
      </c>
      <c r="S68" s="3" t="str">
        <f t="shared" si="34"/>
        <v>N/A</v>
      </c>
      <c r="T68" s="3" t="str">
        <f t="shared" si="35"/>
        <v>N/A</v>
      </c>
      <c r="U68" s="3" t="str">
        <f t="shared" si="36"/>
        <v>N/A</v>
      </c>
      <c r="V68" s="3" t="str">
        <f t="shared" si="37"/>
        <v>N/A</v>
      </c>
      <c r="W68" s="3" t="str">
        <f t="shared" si="38"/>
        <v>N/A</v>
      </c>
      <c r="X68" s="3" t="str">
        <f t="shared" si="39"/>
        <v>N/A</v>
      </c>
      <c r="Y68" s="3" t="str">
        <f t="shared" si="40"/>
        <v>N/A</v>
      </c>
      <c r="Z68" s="3" t="str">
        <f t="shared" si="41"/>
        <v>N/A</v>
      </c>
      <c r="AA68" s="3" t="str">
        <f t="shared" si="42"/>
        <v>N/A</v>
      </c>
      <c r="AB68" s="3" t="str">
        <f t="shared" si="43"/>
        <v>N/A</v>
      </c>
      <c r="AC68" s="3" t="str">
        <f t="shared" si="44"/>
        <v>N/A</v>
      </c>
      <c r="AD68" s="3" t="str">
        <f t="shared" si="45"/>
        <v>N/A</v>
      </c>
      <c r="AE68" s="3" t="str">
        <f t="shared" si="46"/>
        <v>N/A</v>
      </c>
      <c r="AF68" s="3" t="str">
        <f t="shared" si="47"/>
        <v>N/A</v>
      </c>
    </row>
    <row r="69" spans="1:32" x14ac:dyDescent="0.35">
      <c r="A69" t="s">
        <v>175</v>
      </c>
      <c r="B69" t="s">
        <v>227</v>
      </c>
      <c r="C69" t="s">
        <v>955</v>
      </c>
      <c r="D69" t="s">
        <v>103</v>
      </c>
      <c r="E69">
        <v>450</v>
      </c>
      <c r="F69" t="s">
        <v>1692</v>
      </c>
      <c r="G69">
        <v>0.1</v>
      </c>
      <c r="H69" t="s">
        <v>1197</v>
      </c>
      <c r="I69" s="3" t="str">
        <f t="shared" si="24"/>
        <v>not eligible</v>
      </c>
      <c r="J69" s="3" t="str">
        <f t="shared" si="25"/>
        <v>N/A</v>
      </c>
      <c r="K69" s="3">
        <f t="shared" si="26"/>
        <v>0</v>
      </c>
      <c r="L69" s="3" t="str">
        <f t="shared" si="27"/>
        <v>N/A</v>
      </c>
      <c r="M69" s="3" t="str">
        <f t="shared" si="28"/>
        <v>N/A</v>
      </c>
      <c r="N69" s="3" t="str">
        <f t="shared" si="29"/>
        <v>N/A</v>
      </c>
      <c r="O69" s="3" t="str">
        <f t="shared" si="30"/>
        <v>N/A</v>
      </c>
      <c r="P69" s="3" t="str">
        <f t="shared" si="31"/>
        <v>N/A</v>
      </c>
      <c r="Q69" s="3">
        <f t="shared" si="32"/>
        <v>0</v>
      </c>
      <c r="R69" s="3" t="str">
        <f t="shared" si="33"/>
        <v>N/A</v>
      </c>
      <c r="S69" s="3" t="str">
        <f t="shared" si="34"/>
        <v>N/A</v>
      </c>
      <c r="T69" s="3" t="str">
        <f t="shared" si="35"/>
        <v>N/A</v>
      </c>
      <c r="U69" s="3" t="str">
        <f t="shared" si="36"/>
        <v>N/A</v>
      </c>
      <c r="V69" s="3" t="str">
        <f t="shared" si="37"/>
        <v>N/A</v>
      </c>
      <c r="W69" s="3" t="str">
        <f t="shared" si="38"/>
        <v>N/A</v>
      </c>
      <c r="X69" s="3" t="str">
        <f t="shared" si="39"/>
        <v>N/A</v>
      </c>
      <c r="Y69" s="3" t="str">
        <f t="shared" si="40"/>
        <v>N/A</v>
      </c>
      <c r="Z69" s="3" t="str">
        <f t="shared" si="41"/>
        <v>N/A</v>
      </c>
      <c r="AA69" s="3" t="str">
        <f t="shared" si="42"/>
        <v>N/A</v>
      </c>
      <c r="AB69" s="3" t="str">
        <f t="shared" si="43"/>
        <v>N/A</v>
      </c>
      <c r="AC69" s="3" t="str">
        <f t="shared" si="44"/>
        <v>N/A</v>
      </c>
      <c r="AD69" s="3" t="str">
        <f t="shared" si="45"/>
        <v>N/A</v>
      </c>
      <c r="AE69" s="3" t="str">
        <f t="shared" si="46"/>
        <v>N/A</v>
      </c>
      <c r="AF69" s="3" t="str">
        <f t="shared" si="47"/>
        <v>N/A</v>
      </c>
    </row>
    <row r="70" spans="1:32" x14ac:dyDescent="0.35">
      <c r="A70" t="s">
        <v>175</v>
      </c>
      <c r="B70" t="s">
        <v>227</v>
      </c>
      <c r="C70" t="s">
        <v>1080</v>
      </c>
      <c r="D70" t="s">
        <v>103</v>
      </c>
      <c r="E70">
        <v>287</v>
      </c>
      <c r="F70" t="s">
        <v>1665</v>
      </c>
      <c r="G70">
        <v>0.06</v>
      </c>
      <c r="H70" t="s">
        <v>1197</v>
      </c>
      <c r="I70" s="3" t="str">
        <f t="shared" si="24"/>
        <v>not eligible</v>
      </c>
      <c r="J70" s="3" t="str">
        <f t="shared" si="25"/>
        <v>N/A</v>
      </c>
      <c r="K70" s="3">
        <f t="shared" si="26"/>
        <v>0</v>
      </c>
      <c r="L70" s="3" t="str">
        <f t="shared" si="27"/>
        <v>N/A</v>
      </c>
      <c r="M70" s="3" t="str">
        <f t="shared" si="28"/>
        <v>N/A</v>
      </c>
      <c r="N70" s="3" t="str">
        <f t="shared" si="29"/>
        <v>N/A</v>
      </c>
      <c r="O70" s="3" t="str">
        <f t="shared" si="30"/>
        <v>N/A</v>
      </c>
      <c r="P70" s="3" t="str">
        <f t="shared" si="31"/>
        <v>N/A</v>
      </c>
      <c r="Q70" s="3">
        <f t="shared" si="32"/>
        <v>0</v>
      </c>
      <c r="R70" s="3" t="str">
        <f t="shared" si="33"/>
        <v>N/A</v>
      </c>
      <c r="S70" s="3" t="str">
        <f t="shared" si="34"/>
        <v>N/A</v>
      </c>
      <c r="T70" s="3" t="str">
        <f t="shared" si="35"/>
        <v>N/A</v>
      </c>
      <c r="U70" s="3" t="str">
        <f t="shared" si="36"/>
        <v>N/A</v>
      </c>
      <c r="V70" s="3" t="str">
        <f t="shared" si="37"/>
        <v>N/A</v>
      </c>
      <c r="W70" s="3" t="str">
        <f t="shared" si="38"/>
        <v>N/A</v>
      </c>
      <c r="X70" s="3" t="str">
        <f t="shared" si="39"/>
        <v>N/A</v>
      </c>
      <c r="Y70" s="3" t="str">
        <f t="shared" si="40"/>
        <v>N/A</v>
      </c>
      <c r="Z70" s="3" t="str">
        <f t="shared" si="41"/>
        <v>N/A</v>
      </c>
      <c r="AA70" s="3" t="str">
        <f t="shared" si="42"/>
        <v>N/A</v>
      </c>
      <c r="AB70" s="3" t="str">
        <f t="shared" si="43"/>
        <v>N/A</v>
      </c>
      <c r="AC70" s="3" t="str">
        <f t="shared" si="44"/>
        <v>N/A</v>
      </c>
      <c r="AD70" s="3" t="str">
        <f t="shared" si="45"/>
        <v>N/A</v>
      </c>
      <c r="AE70" s="3" t="str">
        <f t="shared" si="46"/>
        <v>N/A</v>
      </c>
      <c r="AF70" s="3" t="str">
        <f t="shared" si="47"/>
        <v>N/A</v>
      </c>
    </row>
    <row r="71" spans="1:32" x14ac:dyDescent="0.35">
      <c r="A71" t="s">
        <v>175</v>
      </c>
      <c r="B71" t="s">
        <v>210</v>
      </c>
      <c r="C71" t="s">
        <v>1039</v>
      </c>
      <c r="D71" t="s">
        <v>103</v>
      </c>
      <c r="E71" s="1">
        <v>23251</v>
      </c>
      <c r="F71" t="s">
        <v>1694</v>
      </c>
      <c r="G71">
        <v>5.32</v>
      </c>
      <c r="H71" t="s">
        <v>1197</v>
      </c>
      <c r="I71" s="3">
        <f t="shared" si="24"/>
        <v>40689.25</v>
      </c>
      <c r="J71" s="3" t="str">
        <f t="shared" si="25"/>
        <v>N/A</v>
      </c>
      <c r="K71" s="3">
        <f t="shared" si="26"/>
        <v>40689.25</v>
      </c>
      <c r="L71" s="3" t="str">
        <f t="shared" si="27"/>
        <v>N/A</v>
      </c>
      <c r="M71" s="3" t="str">
        <f t="shared" si="28"/>
        <v>N/A</v>
      </c>
      <c r="N71" s="3" t="str">
        <f t="shared" si="29"/>
        <v>N/A</v>
      </c>
      <c r="O71" s="3" t="str">
        <f t="shared" si="30"/>
        <v>N/A</v>
      </c>
      <c r="P71" s="3" t="str">
        <f t="shared" si="31"/>
        <v>N/A</v>
      </c>
      <c r="Q71" s="3">
        <f t="shared" si="32"/>
        <v>40689.25</v>
      </c>
      <c r="R71" s="3" t="str">
        <f t="shared" si="33"/>
        <v>N/A</v>
      </c>
      <c r="S71" s="3" t="str">
        <f t="shared" si="34"/>
        <v>N/A</v>
      </c>
      <c r="T71" s="3" t="str">
        <f t="shared" si="35"/>
        <v>N/A</v>
      </c>
      <c r="U71" s="3" t="str">
        <f t="shared" si="36"/>
        <v>N/A</v>
      </c>
      <c r="V71" s="3" t="str">
        <f t="shared" si="37"/>
        <v>N/A</v>
      </c>
      <c r="W71" s="3" t="str">
        <f t="shared" si="38"/>
        <v>N/A</v>
      </c>
      <c r="X71" s="3" t="str">
        <f t="shared" si="39"/>
        <v>N/A</v>
      </c>
      <c r="Y71" s="3" t="str">
        <f t="shared" si="40"/>
        <v>N/A</v>
      </c>
      <c r="Z71" s="3" t="str">
        <f t="shared" si="41"/>
        <v>N/A</v>
      </c>
      <c r="AA71" s="3" t="str">
        <f t="shared" si="42"/>
        <v>N/A</v>
      </c>
      <c r="AB71" s="3" t="str">
        <f t="shared" si="43"/>
        <v>N/A</v>
      </c>
      <c r="AC71" s="3" t="str">
        <f t="shared" si="44"/>
        <v>N/A</v>
      </c>
      <c r="AD71" s="3" t="str">
        <f t="shared" si="45"/>
        <v>N/A</v>
      </c>
      <c r="AE71" s="3" t="str">
        <f t="shared" si="46"/>
        <v>N/A</v>
      </c>
      <c r="AF71" s="3" t="str">
        <f t="shared" si="47"/>
        <v>N/A</v>
      </c>
    </row>
    <row r="72" spans="1:32" x14ac:dyDescent="0.35">
      <c r="A72" t="s">
        <v>175</v>
      </c>
      <c r="B72" t="s">
        <v>210</v>
      </c>
      <c r="C72" t="s">
        <v>688</v>
      </c>
      <c r="D72" t="s">
        <v>103</v>
      </c>
      <c r="E72">
        <v>220</v>
      </c>
      <c r="F72" t="s">
        <v>1663</v>
      </c>
      <c r="G72">
        <v>0.05</v>
      </c>
      <c r="H72" t="s">
        <v>1197</v>
      </c>
      <c r="I72" s="3" t="str">
        <f t="shared" si="24"/>
        <v>not eligible</v>
      </c>
      <c r="J72" s="3" t="str">
        <f t="shared" si="25"/>
        <v>N/A</v>
      </c>
      <c r="K72" s="3">
        <f t="shared" si="26"/>
        <v>0</v>
      </c>
      <c r="L72" s="3" t="str">
        <f t="shared" si="27"/>
        <v>N/A</v>
      </c>
      <c r="M72" s="3" t="str">
        <f t="shared" si="28"/>
        <v>N/A</v>
      </c>
      <c r="N72" s="3" t="str">
        <f t="shared" si="29"/>
        <v>N/A</v>
      </c>
      <c r="O72" s="3" t="str">
        <f t="shared" si="30"/>
        <v>N/A</v>
      </c>
      <c r="P72" s="3" t="str">
        <f t="shared" si="31"/>
        <v>N/A</v>
      </c>
      <c r="Q72" s="3">
        <f t="shared" si="32"/>
        <v>0</v>
      </c>
      <c r="R72" s="3" t="str">
        <f t="shared" si="33"/>
        <v>N/A</v>
      </c>
      <c r="S72" s="3" t="str">
        <f t="shared" si="34"/>
        <v>N/A</v>
      </c>
      <c r="T72" s="3" t="str">
        <f t="shared" si="35"/>
        <v>N/A</v>
      </c>
      <c r="U72" s="3" t="str">
        <f t="shared" si="36"/>
        <v>N/A</v>
      </c>
      <c r="V72" s="3" t="str">
        <f t="shared" si="37"/>
        <v>N/A</v>
      </c>
      <c r="W72" s="3" t="str">
        <f t="shared" si="38"/>
        <v>N/A</v>
      </c>
      <c r="X72" s="3" t="str">
        <f t="shared" si="39"/>
        <v>N/A</v>
      </c>
      <c r="Y72" s="3" t="str">
        <f t="shared" si="40"/>
        <v>N/A</v>
      </c>
      <c r="Z72" s="3" t="str">
        <f t="shared" si="41"/>
        <v>N/A</v>
      </c>
      <c r="AA72" s="3" t="str">
        <f t="shared" si="42"/>
        <v>N/A</v>
      </c>
      <c r="AB72" s="3" t="str">
        <f t="shared" si="43"/>
        <v>N/A</v>
      </c>
      <c r="AC72" s="3" t="str">
        <f t="shared" si="44"/>
        <v>N/A</v>
      </c>
      <c r="AD72" s="3" t="str">
        <f t="shared" si="45"/>
        <v>N/A</v>
      </c>
      <c r="AE72" s="3" t="str">
        <f t="shared" si="46"/>
        <v>N/A</v>
      </c>
      <c r="AF72" s="3" t="str">
        <f t="shared" si="47"/>
        <v>N/A</v>
      </c>
    </row>
    <row r="73" spans="1:32" x14ac:dyDescent="0.35">
      <c r="A73" t="s">
        <v>175</v>
      </c>
      <c r="B73" t="s">
        <v>210</v>
      </c>
      <c r="C73" t="s">
        <v>815</v>
      </c>
      <c r="D73" t="s">
        <v>103</v>
      </c>
      <c r="E73">
        <v>299</v>
      </c>
      <c r="F73" t="s">
        <v>1695</v>
      </c>
      <c r="G73">
        <v>7.0000000000000007E-2</v>
      </c>
      <c r="H73" t="s">
        <v>1197</v>
      </c>
      <c r="I73" s="3" t="str">
        <f t="shared" si="24"/>
        <v>not eligible</v>
      </c>
      <c r="J73" s="3" t="str">
        <f t="shared" si="25"/>
        <v>N/A</v>
      </c>
      <c r="K73" s="3">
        <f t="shared" si="26"/>
        <v>0</v>
      </c>
      <c r="L73" s="3" t="str">
        <f t="shared" si="27"/>
        <v>N/A</v>
      </c>
      <c r="M73" s="3" t="str">
        <f t="shared" si="28"/>
        <v>N/A</v>
      </c>
      <c r="N73" s="3" t="str">
        <f t="shared" si="29"/>
        <v>N/A</v>
      </c>
      <c r="O73" s="3" t="str">
        <f t="shared" si="30"/>
        <v>N/A</v>
      </c>
      <c r="P73" s="3" t="str">
        <f t="shared" si="31"/>
        <v>N/A</v>
      </c>
      <c r="Q73" s="3">
        <f t="shared" si="32"/>
        <v>0</v>
      </c>
      <c r="R73" s="3" t="str">
        <f t="shared" si="33"/>
        <v>N/A</v>
      </c>
      <c r="S73" s="3" t="str">
        <f t="shared" si="34"/>
        <v>N/A</v>
      </c>
      <c r="T73" s="3" t="str">
        <f t="shared" si="35"/>
        <v>N/A</v>
      </c>
      <c r="U73" s="3" t="str">
        <f t="shared" si="36"/>
        <v>N/A</v>
      </c>
      <c r="V73" s="3" t="str">
        <f t="shared" si="37"/>
        <v>N/A</v>
      </c>
      <c r="W73" s="3" t="str">
        <f t="shared" si="38"/>
        <v>N/A</v>
      </c>
      <c r="X73" s="3" t="str">
        <f t="shared" si="39"/>
        <v>N/A</v>
      </c>
      <c r="Y73" s="3" t="str">
        <f t="shared" si="40"/>
        <v>N/A</v>
      </c>
      <c r="Z73" s="3" t="str">
        <f t="shared" si="41"/>
        <v>N/A</v>
      </c>
      <c r="AA73" s="3" t="str">
        <f t="shared" si="42"/>
        <v>N/A</v>
      </c>
      <c r="AB73" s="3" t="str">
        <f t="shared" si="43"/>
        <v>N/A</v>
      </c>
      <c r="AC73" s="3" t="str">
        <f t="shared" si="44"/>
        <v>N/A</v>
      </c>
      <c r="AD73" s="3" t="str">
        <f t="shared" si="45"/>
        <v>N/A</v>
      </c>
      <c r="AE73" s="3" t="str">
        <f t="shared" si="46"/>
        <v>N/A</v>
      </c>
      <c r="AF73" s="3" t="str">
        <f t="shared" si="47"/>
        <v>N/A</v>
      </c>
    </row>
    <row r="74" spans="1:32" x14ac:dyDescent="0.35">
      <c r="A74" t="s">
        <v>175</v>
      </c>
      <c r="B74" t="s">
        <v>210</v>
      </c>
      <c r="C74" t="s">
        <v>1113</v>
      </c>
      <c r="D74" t="s">
        <v>103</v>
      </c>
      <c r="E74">
        <v>80</v>
      </c>
      <c r="F74" t="s">
        <v>1673</v>
      </c>
      <c r="G74">
        <v>0.02</v>
      </c>
      <c r="H74" t="s">
        <v>1197</v>
      </c>
      <c r="I74" s="3" t="str">
        <f t="shared" si="24"/>
        <v>not eligible</v>
      </c>
      <c r="J74" s="3" t="str">
        <f t="shared" si="25"/>
        <v>N/A</v>
      </c>
      <c r="K74" s="3">
        <f t="shared" si="26"/>
        <v>0</v>
      </c>
      <c r="L74" s="3" t="str">
        <f t="shared" si="27"/>
        <v>N/A</v>
      </c>
      <c r="M74" s="3" t="str">
        <f t="shared" si="28"/>
        <v>N/A</v>
      </c>
      <c r="N74" s="3" t="str">
        <f t="shared" si="29"/>
        <v>N/A</v>
      </c>
      <c r="O74" s="3" t="str">
        <f t="shared" si="30"/>
        <v>N/A</v>
      </c>
      <c r="P74" s="3" t="str">
        <f t="shared" si="31"/>
        <v>N/A</v>
      </c>
      <c r="Q74" s="3">
        <f t="shared" si="32"/>
        <v>0</v>
      </c>
      <c r="R74" s="3" t="str">
        <f t="shared" si="33"/>
        <v>N/A</v>
      </c>
      <c r="S74" s="3" t="str">
        <f t="shared" si="34"/>
        <v>N/A</v>
      </c>
      <c r="T74" s="3" t="str">
        <f t="shared" si="35"/>
        <v>N/A</v>
      </c>
      <c r="U74" s="3" t="str">
        <f t="shared" si="36"/>
        <v>N/A</v>
      </c>
      <c r="V74" s="3" t="str">
        <f t="shared" si="37"/>
        <v>N/A</v>
      </c>
      <c r="W74" s="3" t="str">
        <f t="shared" si="38"/>
        <v>N/A</v>
      </c>
      <c r="X74" s="3" t="str">
        <f t="shared" si="39"/>
        <v>N/A</v>
      </c>
      <c r="Y74" s="3" t="str">
        <f t="shared" si="40"/>
        <v>N/A</v>
      </c>
      <c r="Z74" s="3" t="str">
        <f t="shared" si="41"/>
        <v>N/A</v>
      </c>
      <c r="AA74" s="3" t="str">
        <f t="shared" si="42"/>
        <v>N/A</v>
      </c>
      <c r="AB74" s="3" t="str">
        <f t="shared" si="43"/>
        <v>N/A</v>
      </c>
      <c r="AC74" s="3" t="str">
        <f t="shared" si="44"/>
        <v>N/A</v>
      </c>
      <c r="AD74" s="3" t="str">
        <f t="shared" si="45"/>
        <v>N/A</v>
      </c>
      <c r="AE74" s="3" t="str">
        <f t="shared" si="46"/>
        <v>N/A</v>
      </c>
      <c r="AF74" s="3" t="str">
        <f t="shared" si="47"/>
        <v>N/A</v>
      </c>
    </row>
    <row r="75" spans="1:32" x14ac:dyDescent="0.35">
      <c r="A75" t="s">
        <v>175</v>
      </c>
      <c r="B75" t="s">
        <v>210</v>
      </c>
      <c r="C75" t="s">
        <v>813</v>
      </c>
      <c r="D75" t="s">
        <v>103</v>
      </c>
      <c r="E75">
        <v>501</v>
      </c>
      <c r="F75" t="s">
        <v>1690</v>
      </c>
      <c r="G75">
        <v>0.11</v>
      </c>
      <c r="H75" t="s">
        <v>1197</v>
      </c>
      <c r="I75" s="3" t="str">
        <f t="shared" si="24"/>
        <v>not eligible</v>
      </c>
      <c r="J75" s="3" t="str">
        <f t="shared" si="25"/>
        <v>N/A</v>
      </c>
      <c r="K75" s="3">
        <f t="shared" si="26"/>
        <v>0</v>
      </c>
      <c r="L75" s="3" t="str">
        <f t="shared" si="27"/>
        <v>N/A</v>
      </c>
      <c r="M75" s="3" t="str">
        <f t="shared" si="28"/>
        <v>N/A</v>
      </c>
      <c r="N75" s="3" t="str">
        <f t="shared" si="29"/>
        <v>N/A</v>
      </c>
      <c r="O75" s="3" t="str">
        <f t="shared" si="30"/>
        <v>N/A</v>
      </c>
      <c r="P75" s="3" t="str">
        <f t="shared" si="31"/>
        <v>N/A</v>
      </c>
      <c r="Q75" s="3">
        <f t="shared" si="32"/>
        <v>0</v>
      </c>
      <c r="R75" s="3" t="str">
        <f t="shared" si="33"/>
        <v>N/A</v>
      </c>
      <c r="S75" s="3" t="str">
        <f t="shared" si="34"/>
        <v>N/A</v>
      </c>
      <c r="T75" s="3" t="str">
        <f t="shared" si="35"/>
        <v>N/A</v>
      </c>
      <c r="U75" s="3" t="str">
        <f t="shared" si="36"/>
        <v>N/A</v>
      </c>
      <c r="V75" s="3" t="str">
        <f t="shared" si="37"/>
        <v>N/A</v>
      </c>
      <c r="W75" s="3" t="str">
        <f t="shared" si="38"/>
        <v>N/A</v>
      </c>
      <c r="X75" s="3" t="str">
        <f t="shared" si="39"/>
        <v>N/A</v>
      </c>
      <c r="Y75" s="3" t="str">
        <f t="shared" si="40"/>
        <v>N/A</v>
      </c>
      <c r="Z75" s="3" t="str">
        <f t="shared" si="41"/>
        <v>N/A</v>
      </c>
      <c r="AA75" s="3" t="str">
        <f t="shared" si="42"/>
        <v>N/A</v>
      </c>
      <c r="AB75" s="3" t="str">
        <f t="shared" si="43"/>
        <v>N/A</v>
      </c>
      <c r="AC75" s="3" t="str">
        <f t="shared" si="44"/>
        <v>N/A</v>
      </c>
      <c r="AD75" s="3" t="str">
        <f t="shared" si="45"/>
        <v>N/A</v>
      </c>
      <c r="AE75" s="3" t="str">
        <f t="shared" si="46"/>
        <v>N/A</v>
      </c>
      <c r="AF75" s="3" t="str">
        <f t="shared" si="47"/>
        <v>N/A</v>
      </c>
    </row>
    <row r="76" spans="1:32" x14ac:dyDescent="0.35">
      <c r="A76" t="s">
        <v>175</v>
      </c>
      <c r="B76" t="s">
        <v>214</v>
      </c>
      <c r="C76" t="s">
        <v>890</v>
      </c>
      <c r="D76" t="s">
        <v>103</v>
      </c>
      <c r="E76" s="1">
        <v>55207</v>
      </c>
      <c r="F76" t="s">
        <v>1696</v>
      </c>
      <c r="G76">
        <v>12.85</v>
      </c>
      <c r="H76" t="s">
        <v>1197</v>
      </c>
      <c r="I76" s="3">
        <f t="shared" si="24"/>
        <v>96612.25</v>
      </c>
      <c r="J76" s="3" t="str">
        <f t="shared" si="25"/>
        <v>N/A</v>
      </c>
      <c r="K76" s="3">
        <f t="shared" si="26"/>
        <v>96612.25</v>
      </c>
      <c r="L76" s="3" t="str">
        <f t="shared" si="27"/>
        <v>N/A</v>
      </c>
      <c r="M76" s="3" t="str">
        <f t="shared" si="28"/>
        <v>N/A</v>
      </c>
      <c r="N76" s="3" t="str">
        <f t="shared" si="29"/>
        <v>N/A</v>
      </c>
      <c r="O76" s="3" t="str">
        <f t="shared" si="30"/>
        <v>N/A</v>
      </c>
      <c r="P76" s="3" t="str">
        <f t="shared" si="31"/>
        <v>N/A</v>
      </c>
      <c r="Q76" s="3">
        <f t="shared" si="32"/>
        <v>96612.25</v>
      </c>
      <c r="R76" s="3" t="str">
        <f t="shared" si="33"/>
        <v>N/A</v>
      </c>
      <c r="S76" s="3" t="str">
        <f t="shared" si="34"/>
        <v>N/A</v>
      </c>
      <c r="T76" s="3" t="str">
        <f t="shared" si="35"/>
        <v>N/A</v>
      </c>
      <c r="U76" s="3" t="str">
        <f t="shared" si="36"/>
        <v>N/A</v>
      </c>
      <c r="V76" s="3" t="str">
        <f t="shared" si="37"/>
        <v>N/A</v>
      </c>
      <c r="W76" s="3" t="str">
        <f t="shared" si="38"/>
        <v>N/A</v>
      </c>
      <c r="X76" s="3" t="str">
        <f t="shared" si="39"/>
        <v>N/A</v>
      </c>
      <c r="Y76" s="3" t="str">
        <f t="shared" si="40"/>
        <v>N/A</v>
      </c>
      <c r="Z76" s="3" t="str">
        <f t="shared" si="41"/>
        <v>N/A</v>
      </c>
      <c r="AA76" s="3" t="str">
        <f t="shared" si="42"/>
        <v>N/A</v>
      </c>
      <c r="AB76" s="3" t="str">
        <f t="shared" si="43"/>
        <v>N/A</v>
      </c>
      <c r="AC76" s="3" t="str">
        <f t="shared" si="44"/>
        <v>N/A</v>
      </c>
      <c r="AD76" s="3" t="str">
        <f t="shared" si="45"/>
        <v>N/A</v>
      </c>
      <c r="AE76" s="3" t="str">
        <f t="shared" si="46"/>
        <v>N/A</v>
      </c>
      <c r="AF76" s="3" t="str">
        <f t="shared" si="47"/>
        <v>N/A</v>
      </c>
    </row>
    <row r="77" spans="1:32" x14ac:dyDescent="0.35">
      <c r="A77" t="s">
        <v>175</v>
      </c>
      <c r="B77" t="s">
        <v>214</v>
      </c>
      <c r="C77" t="s">
        <v>637</v>
      </c>
      <c r="D77" t="s">
        <v>103</v>
      </c>
      <c r="E77">
        <v>643</v>
      </c>
      <c r="F77" t="s">
        <v>1685</v>
      </c>
      <c r="G77">
        <v>0.15</v>
      </c>
      <c r="H77" t="s">
        <v>1197</v>
      </c>
      <c r="I77" s="3" t="str">
        <f t="shared" si="24"/>
        <v>not eligible</v>
      </c>
      <c r="J77" s="3" t="str">
        <f t="shared" si="25"/>
        <v>N/A</v>
      </c>
      <c r="K77" s="3">
        <f t="shared" si="26"/>
        <v>0</v>
      </c>
      <c r="L77" s="3" t="str">
        <f t="shared" si="27"/>
        <v>N/A</v>
      </c>
      <c r="M77" s="3" t="str">
        <f t="shared" si="28"/>
        <v>N/A</v>
      </c>
      <c r="N77" s="3" t="str">
        <f t="shared" si="29"/>
        <v>N/A</v>
      </c>
      <c r="O77" s="3" t="str">
        <f t="shared" si="30"/>
        <v>N/A</v>
      </c>
      <c r="P77" s="3" t="str">
        <f t="shared" si="31"/>
        <v>N/A</v>
      </c>
      <c r="Q77" s="3">
        <f t="shared" si="32"/>
        <v>0</v>
      </c>
      <c r="R77" s="3" t="str">
        <f t="shared" si="33"/>
        <v>N/A</v>
      </c>
      <c r="S77" s="3" t="str">
        <f t="shared" si="34"/>
        <v>N/A</v>
      </c>
      <c r="T77" s="3" t="str">
        <f t="shared" si="35"/>
        <v>N/A</v>
      </c>
      <c r="U77" s="3" t="str">
        <f t="shared" si="36"/>
        <v>N/A</v>
      </c>
      <c r="V77" s="3" t="str">
        <f t="shared" si="37"/>
        <v>N/A</v>
      </c>
      <c r="W77" s="3" t="str">
        <f t="shared" si="38"/>
        <v>N/A</v>
      </c>
      <c r="X77" s="3" t="str">
        <f t="shared" si="39"/>
        <v>N/A</v>
      </c>
      <c r="Y77" s="3" t="str">
        <f t="shared" si="40"/>
        <v>N/A</v>
      </c>
      <c r="Z77" s="3" t="str">
        <f t="shared" si="41"/>
        <v>N/A</v>
      </c>
      <c r="AA77" s="3" t="str">
        <f t="shared" si="42"/>
        <v>N/A</v>
      </c>
      <c r="AB77" s="3" t="str">
        <f t="shared" si="43"/>
        <v>N/A</v>
      </c>
      <c r="AC77" s="3" t="str">
        <f t="shared" si="44"/>
        <v>N/A</v>
      </c>
      <c r="AD77" s="3" t="str">
        <f t="shared" si="45"/>
        <v>N/A</v>
      </c>
      <c r="AE77" s="3" t="str">
        <f t="shared" si="46"/>
        <v>N/A</v>
      </c>
      <c r="AF77" s="3" t="str">
        <f t="shared" si="47"/>
        <v>N/A</v>
      </c>
    </row>
    <row r="78" spans="1:32" x14ac:dyDescent="0.35">
      <c r="A78" t="s">
        <v>175</v>
      </c>
      <c r="B78" t="s">
        <v>214</v>
      </c>
      <c r="C78" t="s">
        <v>934</v>
      </c>
      <c r="D78" t="s">
        <v>103</v>
      </c>
      <c r="E78">
        <v>874</v>
      </c>
      <c r="F78" t="s">
        <v>1697</v>
      </c>
      <c r="G78">
        <v>0.2</v>
      </c>
      <c r="H78" t="s">
        <v>1197</v>
      </c>
      <c r="I78" s="3" t="str">
        <f t="shared" si="24"/>
        <v>not eligible</v>
      </c>
      <c r="J78" s="3" t="str">
        <f t="shared" si="25"/>
        <v>N/A</v>
      </c>
      <c r="K78" s="3">
        <f t="shared" si="26"/>
        <v>0</v>
      </c>
      <c r="L78" s="3" t="str">
        <f t="shared" si="27"/>
        <v>N/A</v>
      </c>
      <c r="M78" s="3" t="str">
        <f t="shared" si="28"/>
        <v>N/A</v>
      </c>
      <c r="N78" s="3" t="str">
        <f t="shared" si="29"/>
        <v>N/A</v>
      </c>
      <c r="O78" s="3" t="str">
        <f t="shared" si="30"/>
        <v>N/A</v>
      </c>
      <c r="P78" s="3" t="str">
        <f t="shared" si="31"/>
        <v>N/A</v>
      </c>
      <c r="Q78" s="3">
        <f t="shared" si="32"/>
        <v>0</v>
      </c>
      <c r="R78" s="3" t="str">
        <f t="shared" si="33"/>
        <v>N/A</v>
      </c>
      <c r="S78" s="3" t="str">
        <f t="shared" si="34"/>
        <v>N/A</v>
      </c>
      <c r="T78" s="3" t="str">
        <f t="shared" si="35"/>
        <v>N/A</v>
      </c>
      <c r="U78" s="3" t="str">
        <f t="shared" si="36"/>
        <v>N/A</v>
      </c>
      <c r="V78" s="3" t="str">
        <f t="shared" si="37"/>
        <v>N/A</v>
      </c>
      <c r="W78" s="3" t="str">
        <f t="shared" si="38"/>
        <v>N/A</v>
      </c>
      <c r="X78" s="3" t="str">
        <f t="shared" si="39"/>
        <v>N/A</v>
      </c>
      <c r="Y78" s="3" t="str">
        <f t="shared" si="40"/>
        <v>N/A</v>
      </c>
      <c r="Z78" s="3" t="str">
        <f t="shared" si="41"/>
        <v>N/A</v>
      </c>
      <c r="AA78" s="3" t="str">
        <f t="shared" si="42"/>
        <v>N/A</v>
      </c>
      <c r="AB78" s="3" t="str">
        <f t="shared" si="43"/>
        <v>N/A</v>
      </c>
      <c r="AC78" s="3" t="str">
        <f t="shared" si="44"/>
        <v>N/A</v>
      </c>
      <c r="AD78" s="3" t="str">
        <f t="shared" si="45"/>
        <v>N/A</v>
      </c>
      <c r="AE78" s="3" t="str">
        <f t="shared" si="46"/>
        <v>N/A</v>
      </c>
      <c r="AF78" s="3" t="str">
        <f t="shared" si="47"/>
        <v>N/A</v>
      </c>
    </row>
    <row r="79" spans="1:32" x14ac:dyDescent="0.35">
      <c r="A79" t="s">
        <v>175</v>
      </c>
      <c r="B79" t="s">
        <v>214</v>
      </c>
      <c r="C79" t="s">
        <v>507</v>
      </c>
      <c r="D79" t="s">
        <v>103</v>
      </c>
      <c r="E79">
        <v>172</v>
      </c>
      <c r="F79" t="s">
        <v>1667</v>
      </c>
      <c r="G79">
        <v>0.04</v>
      </c>
      <c r="H79" t="s">
        <v>1197</v>
      </c>
      <c r="I79" s="3" t="str">
        <f t="shared" si="24"/>
        <v>not eligible</v>
      </c>
      <c r="J79" s="3" t="str">
        <f t="shared" si="25"/>
        <v>N/A</v>
      </c>
      <c r="K79" s="3">
        <f t="shared" si="26"/>
        <v>0</v>
      </c>
      <c r="L79" s="3" t="str">
        <f t="shared" si="27"/>
        <v>N/A</v>
      </c>
      <c r="M79" s="3" t="str">
        <f t="shared" si="28"/>
        <v>N/A</v>
      </c>
      <c r="N79" s="3" t="str">
        <f t="shared" si="29"/>
        <v>N/A</v>
      </c>
      <c r="O79" s="3" t="str">
        <f t="shared" si="30"/>
        <v>N/A</v>
      </c>
      <c r="P79" s="3" t="str">
        <f t="shared" si="31"/>
        <v>N/A</v>
      </c>
      <c r="Q79" s="3">
        <f t="shared" si="32"/>
        <v>0</v>
      </c>
      <c r="R79" s="3" t="str">
        <f t="shared" si="33"/>
        <v>N/A</v>
      </c>
      <c r="S79" s="3" t="str">
        <f t="shared" si="34"/>
        <v>N/A</v>
      </c>
      <c r="T79" s="3" t="str">
        <f t="shared" si="35"/>
        <v>N/A</v>
      </c>
      <c r="U79" s="3" t="str">
        <f t="shared" si="36"/>
        <v>N/A</v>
      </c>
      <c r="V79" s="3" t="str">
        <f t="shared" si="37"/>
        <v>N/A</v>
      </c>
      <c r="W79" s="3" t="str">
        <f t="shared" si="38"/>
        <v>N/A</v>
      </c>
      <c r="X79" s="3" t="str">
        <f t="shared" si="39"/>
        <v>N/A</v>
      </c>
      <c r="Y79" s="3" t="str">
        <f t="shared" si="40"/>
        <v>N/A</v>
      </c>
      <c r="Z79" s="3" t="str">
        <f t="shared" si="41"/>
        <v>N/A</v>
      </c>
      <c r="AA79" s="3" t="str">
        <f t="shared" si="42"/>
        <v>N/A</v>
      </c>
      <c r="AB79" s="3" t="str">
        <f t="shared" si="43"/>
        <v>N/A</v>
      </c>
      <c r="AC79" s="3" t="str">
        <f t="shared" si="44"/>
        <v>N/A</v>
      </c>
      <c r="AD79" s="3" t="str">
        <f t="shared" si="45"/>
        <v>N/A</v>
      </c>
      <c r="AE79" s="3" t="str">
        <f t="shared" si="46"/>
        <v>N/A</v>
      </c>
      <c r="AF79" s="3" t="str">
        <f t="shared" si="47"/>
        <v>N/A</v>
      </c>
    </row>
    <row r="80" spans="1:32" x14ac:dyDescent="0.35">
      <c r="A80" t="s">
        <v>175</v>
      </c>
      <c r="B80" t="s">
        <v>214</v>
      </c>
      <c r="C80" t="s">
        <v>273</v>
      </c>
      <c r="D80" t="s">
        <v>103</v>
      </c>
      <c r="E80">
        <v>935</v>
      </c>
      <c r="F80" t="s">
        <v>1619</v>
      </c>
      <c r="G80">
        <v>0.22</v>
      </c>
      <c r="H80" t="s">
        <v>1197</v>
      </c>
      <c r="I80" s="3" t="str">
        <f t="shared" si="24"/>
        <v>not eligible</v>
      </c>
      <c r="J80" s="3" t="str">
        <f t="shared" si="25"/>
        <v>N/A</v>
      </c>
      <c r="K80" s="3">
        <f t="shared" si="26"/>
        <v>0</v>
      </c>
      <c r="L80" s="3" t="str">
        <f t="shared" si="27"/>
        <v>N/A</v>
      </c>
      <c r="M80" s="3" t="str">
        <f t="shared" si="28"/>
        <v>N/A</v>
      </c>
      <c r="N80" s="3" t="str">
        <f t="shared" si="29"/>
        <v>N/A</v>
      </c>
      <c r="O80" s="3" t="str">
        <f t="shared" si="30"/>
        <v>N/A</v>
      </c>
      <c r="P80" s="3" t="str">
        <f t="shared" si="31"/>
        <v>N/A</v>
      </c>
      <c r="Q80" s="3">
        <f t="shared" si="32"/>
        <v>0</v>
      </c>
      <c r="R80" s="3" t="str">
        <f t="shared" si="33"/>
        <v>N/A</v>
      </c>
      <c r="S80" s="3" t="str">
        <f t="shared" si="34"/>
        <v>N/A</v>
      </c>
      <c r="T80" s="3" t="str">
        <f t="shared" si="35"/>
        <v>N/A</v>
      </c>
      <c r="U80" s="3" t="str">
        <f t="shared" si="36"/>
        <v>N/A</v>
      </c>
      <c r="V80" s="3" t="str">
        <f t="shared" si="37"/>
        <v>N/A</v>
      </c>
      <c r="W80" s="3" t="str">
        <f t="shared" si="38"/>
        <v>N/A</v>
      </c>
      <c r="X80" s="3" t="str">
        <f t="shared" si="39"/>
        <v>N/A</v>
      </c>
      <c r="Y80" s="3" t="str">
        <f t="shared" si="40"/>
        <v>N/A</v>
      </c>
      <c r="Z80" s="3" t="str">
        <f t="shared" si="41"/>
        <v>N/A</v>
      </c>
      <c r="AA80" s="3" t="str">
        <f t="shared" si="42"/>
        <v>N/A</v>
      </c>
      <c r="AB80" s="3" t="str">
        <f t="shared" si="43"/>
        <v>N/A</v>
      </c>
      <c r="AC80" s="3" t="str">
        <f t="shared" si="44"/>
        <v>N/A</v>
      </c>
      <c r="AD80" s="3" t="str">
        <f t="shared" si="45"/>
        <v>N/A</v>
      </c>
      <c r="AE80" s="3" t="str">
        <f t="shared" si="46"/>
        <v>N/A</v>
      </c>
      <c r="AF80" s="3" t="str">
        <f t="shared" si="47"/>
        <v>N/A</v>
      </c>
    </row>
    <row r="81" spans="1:32" x14ac:dyDescent="0.35">
      <c r="A81" t="s">
        <v>175</v>
      </c>
      <c r="B81" t="s">
        <v>176</v>
      </c>
      <c r="C81" t="s">
        <v>1094</v>
      </c>
      <c r="D81" t="s">
        <v>103</v>
      </c>
      <c r="E81" s="1">
        <v>38079</v>
      </c>
      <c r="F81" t="s">
        <v>1698</v>
      </c>
      <c r="G81">
        <v>8.2200000000000006</v>
      </c>
      <c r="H81" t="s">
        <v>1197</v>
      </c>
      <c r="I81" s="3">
        <f t="shared" si="24"/>
        <v>66638.25</v>
      </c>
      <c r="J81" s="3" t="str">
        <f t="shared" si="25"/>
        <v>N/A</v>
      </c>
      <c r="K81" s="3">
        <f t="shared" si="26"/>
        <v>66638.25</v>
      </c>
      <c r="L81" s="3" t="str">
        <f t="shared" si="27"/>
        <v>N/A</v>
      </c>
      <c r="M81" s="3" t="str">
        <f t="shared" si="28"/>
        <v>N/A</v>
      </c>
      <c r="N81" s="3" t="str">
        <f t="shared" si="29"/>
        <v>N/A</v>
      </c>
      <c r="O81" s="3" t="str">
        <f t="shared" si="30"/>
        <v>N/A</v>
      </c>
      <c r="P81" s="3" t="str">
        <f t="shared" si="31"/>
        <v>N/A</v>
      </c>
      <c r="Q81" s="3">
        <f t="shared" si="32"/>
        <v>66638.25</v>
      </c>
      <c r="R81" s="3" t="str">
        <f t="shared" si="33"/>
        <v>N/A</v>
      </c>
      <c r="S81" s="3" t="str">
        <f t="shared" si="34"/>
        <v>N/A</v>
      </c>
      <c r="T81" s="3" t="str">
        <f t="shared" si="35"/>
        <v>N/A</v>
      </c>
      <c r="U81" s="3" t="str">
        <f t="shared" si="36"/>
        <v>N/A</v>
      </c>
      <c r="V81" s="3" t="str">
        <f t="shared" si="37"/>
        <v>N/A</v>
      </c>
      <c r="W81" s="3" t="str">
        <f t="shared" si="38"/>
        <v>N/A</v>
      </c>
      <c r="X81" s="3" t="str">
        <f t="shared" si="39"/>
        <v>N/A</v>
      </c>
      <c r="Y81" s="3" t="str">
        <f t="shared" si="40"/>
        <v>N/A</v>
      </c>
      <c r="Z81" s="3" t="str">
        <f t="shared" si="41"/>
        <v>N/A</v>
      </c>
      <c r="AA81" s="3" t="str">
        <f t="shared" si="42"/>
        <v>N/A</v>
      </c>
      <c r="AB81" s="3" t="str">
        <f t="shared" si="43"/>
        <v>N/A</v>
      </c>
      <c r="AC81" s="3" t="str">
        <f t="shared" si="44"/>
        <v>N/A</v>
      </c>
      <c r="AD81" s="3" t="str">
        <f t="shared" si="45"/>
        <v>N/A</v>
      </c>
      <c r="AE81" s="3" t="str">
        <f t="shared" si="46"/>
        <v>N/A</v>
      </c>
      <c r="AF81" s="3" t="str">
        <f t="shared" si="47"/>
        <v>N/A</v>
      </c>
    </row>
    <row r="82" spans="1:32" x14ac:dyDescent="0.35">
      <c r="A82" t="s">
        <v>175</v>
      </c>
      <c r="B82" t="s">
        <v>176</v>
      </c>
      <c r="C82" t="s">
        <v>349</v>
      </c>
      <c r="D82" t="s">
        <v>103</v>
      </c>
      <c r="E82">
        <v>411</v>
      </c>
      <c r="F82" t="s">
        <v>1687</v>
      </c>
      <c r="G82">
        <v>0.09</v>
      </c>
      <c r="H82" t="s">
        <v>1197</v>
      </c>
      <c r="I82" s="3" t="str">
        <f t="shared" si="24"/>
        <v>not eligible</v>
      </c>
      <c r="J82" s="3" t="str">
        <f t="shared" si="25"/>
        <v>N/A</v>
      </c>
      <c r="K82" s="3">
        <f t="shared" si="26"/>
        <v>0</v>
      </c>
      <c r="L82" s="3" t="str">
        <f t="shared" si="27"/>
        <v>N/A</v>
      </c>
      <c r="M82" s="3" t="str">
        <f t="shared" si="28"/>
        <v>N/A</v>
      </c>
      <c r="N82" s="3" t="str">
        <f t="shared" si="29"/>
        <v>N/A</v>
      </c>
      <c r="O82" s="3" t="str">
        <f t="shared" si="30"/>
        <v>N/A</v>
      </c>
      <c r="P82" s="3" t="str">
        <f t="shared" si="31"/>
        <v>N/A</v>
      </c>
      <c r="Q82" s="3">
        <f t="shared" si="32"/>
        <v>0</v>
      </c>
      <c r="R82" s="3" t="str">
        <f t="shared" si="33"/>
        <v>N/A</v>
      </c>
      <c r="S82" s="3" t="str">
        <f t="shared" si="34"/>
        <v>N/A</v>
      </c>
      <c r="T82" s="3" t="str">
        <f t="shared" si="35"/>
        <v>N/A</v>
      </c>
      <c r="U82" s="3" t="str">
        <f t="shared" si="36"/>
        <v>N/A</v>
      </c>
      <c r="V82" s="3" t="str">
        <f t="shared" si="37"/>
        <v>N/A</v>
      </c>
      <c r="W82" s="3" t="str">
        <f t="shared" si="38"/>
        <v>N/A</v>
      </c>
      <c r="X82" s="3" t="str">
        <f t="shared" si="39"/>
        <v>N/A</v>
      </c>
      <c r="Y82" s="3" t="str">
        <f t="shared" si="40"/>
        <v>N/A</v>
      </c>
      <c r="Z82" s="3" t="str">
        <f t="shared" si="41"/>
        <v>N/A</v>
      </c>
      <c r="AA82" s="3" t="str">
        <f t="shared" si="42"/>
        <v>N/A</v>
      </c>
      <c r="AB82" s="3" t="str">
        <f t="shared" si="43"/>
        <v>N/A</v>
      </c>
      <c r="AC82" s="3" t="str">
        <f t="shared" si="44"/>
        <v>N/A</v>
      </c>
      <c r="AD82" s="3" t="str">
        <f t="shared" si="45"/>
        <v>N/A</v>
      </c>
      <c r="AE82" s="3" t="str">
        <f t="shared" si="46"/>
        <v>N/A</v>
      </c>
      <c r="AF82" s="3" t="str">
        <f t="shared" si="47"/>
        <v>N/A</v>
      </c>
    </row>
    <row r="83" spans="1:32" x14ac:dyDescent="0.35">
      <c r="A83" t="s">
        <v>175</v>
      </c>
      <c r="B83" t="s">
        <v>176</v>
      </c>
      <c r="C83" t="s">
        <v>1078</v>
      </c>
      <c r="D83" t="s">
        <v>103</v>
      </c>
      <c r="E83">
        <v>726</v>
      </c>
      <c r="F83" t="s">
        <v>1680</v>
      </c>
      <c r="G83">
        <v>0.16</v>
      </c>
      <c r="H83" t="s">
        <v>1197</v>
      </c>
      <c r="I83" s="3" t="str">
        <f t="shared" si="24"/>
        <v>not eligible</v>
      </c>
      <c r="J83" s="3" t="str">
        <f t="shared" si="25"/>
        <v>N/A</v>
      </c>
      <c r="K83" s="3">
        <f t="shared" si="26"/>
        <v>0</v>
      </c>
      <c r="L83" s="3" t="str">
        <f t="shared" si="27"/>
        <v>N/A</v>
      </c>
      <c r="M83" s="3" t="str">
        <f t="shared" si="28"/>
        <v>N/A</v>
      </c>
      <c r="N83" s="3" t="str">
        <f t="shared" si="29"/>
        <v>N/A</v>
      </c>
      <c r="O83" s="3" t="str">
        <f t="shared" si="30"/>
        <v>N/A</v>
      </c>
      <c r="P83" s="3" t="str">
        <f t="shared" si="31"/>
        <v>N/A</v>
      </c>
      <c r="Q83" s="3">
        <f t="shared" si="32"/>
        <v>0</v>
      </c>
      <c r="R83" s="3" t="str">
        <f t="shared" si="33"/>
        <v>N/A</v>
      </c>
      <c r="S83" s="3" t="str">
        <f t="shared" si="34"/>
        <v>N/A</v>
      </c>
      <c r="T83" s="3" t="str">
        <f t="shared" si="35"/>
        <v>N/A</v>
      </c>
      <c r="U83" s="3" t="str">
        <f t="shared" si="36"/>
        <v>N/A</v>
      </c>
      <c r="V83" s="3" t="str">
        <f t="shared" si="37"/>
        <v>N/A</v>
      </c>
      <c r="W83" s="3" t="str">
        <f t="shared" si="38"/>
        <v>N/A</v>
      </c>
      <c r="X83" s="3" t="str">
        <f t="shared" si="39"/>
        <v>N/A</v>
      </c>
      <c r="Y83" s="3" t="str">
        <f t="shared" si="40"/>
        <v>N/A</v>
      </c>
      <c r="Z83" s="3" t="str">
        <f t="shared" si="41"/>
        <v>N/A</v>
      </c>
      <c r="AA83" s="3" t="str">
        <f t="shared" si="42"/>
        <v>N/A</v>
      </c>
      <c r="AB83" s="3" t="str">
        <f t="shared" si="43"/>
        <v>N/A</v>
      </c>
      <c r="AC83" s="3" t="str">
        <f t="shared" si="44"/>
        <v>N/A</v>
      </c>
      <c r="AD83" s="3" t="str">
        <f t="shared" si="45"/>
        <v>N/A</v>
      </c>
      <c r="AE83" s="3" t="str">
        <f t="shared" si="46"/>
        <v>N/A</v>
      </c>
      <c r="AF83" s="3" t="str">
        <f t="shared" si="47"/>
        <v>N/A</v>
      </c>
    </row>
    <row r="84" spans="1:32" x14ac:dyDescent="0.35">
      <c r="A84" t="s">
        <v>175</v>
      </c>
      <c r="B84" t="s">
        <v>176</v>
      </c>
      <c r="C84" t="s">
        <v>892</v>
      </c>
      <c r="D84" t="s">
        <v>103</v>
      </c>
      <c r="E84">
        <v>595</v>
      </c>
      <c r="F84" t="s">
        <v>1689</v>
      </c>
      <c r="G84">
        <v>0.13</v>
      </c>
      <c r="H84" t="s">
        <v>1197</v>
      </c>
      <c r="I84" s="3" t="str">
        <f t="shared" si="24"/>
        <v>not eligible</v>
      </c>
      <c r="J84" s="3" t="str">
        <f t="shared" si="25"/>
        <v>N/A</v>
      </c>
      <c r="K84" s="3">
        <f t="shared" si="26"/>
        <v>0</v>
      </c>
      <c r="L84" s="3" t="str">
        <f t="shared" si="27"/>
        <v>N/A</v>
      </c>
      <c r="M84" s="3" t="str">
        <f t="shared" si="28"/>
        <v>N/A</v>
      </c>
      <c r="N84" s="3" t="str">
        <f t="shared" si="29"/>
        <v>N/A</v>
      </c>
      <c r="O84" s="3" t="str">
        <f t="shared" si="30"/>
        <v>N/A</v>
      </c>
      <c r="P84" s="3" t="str">
        <f t="shared" si="31"/>
        <v>N/A</v>
      </c>
      <c r="Q84" s="3">
        <f t="shared" si="32"/>
        <v>0</v>
      </c>
      <c r="R84" s="3" t="str">
        <f t="shared" si="33"/>
        <v>N/A</v>
      </c>
      <c r="S84" s="3" t="str">
        <f t="shared" si="34"/>
        <v>N/A</v>
      </c>
      <c r="T84" s="3" t="str">
        <f t="shared" si="35"/>
        <v>N/A</v>
      </c>
      <c r="U84" s="3" t="str">
        <f t="shared" si="36"/>
        <v>N/A</v>
      </c>
      <c r="V84" s="3" t="str">
        <f t="shared" si="37"/>
        <v>N/A</v>
      </c>
      <c r="W84" s="3" t="str">
        <f t="shared" si="38"/>
        <v>N/A</v>
      </c>
      <c r="X84" s="3" t="str">
        <f t="shared" si="39"/>
        <v>N/A</v>
      </c>
      <c r="Y84" s="3" t="str">
        <f t="shared" si="40"/>
        <v>N/A</v>
      </c>
      <c r="Z84" s="3" t="str">
        <f t="shared" si="41"/>
        <v>N/A</v>
      </c>
      <c r="AA84" s="3" t="str">
        <f t="shared" si="42"/>
        <v>N/A</v>
      </c>
      <c r="AB84" s="3" t="str">
        <f t="shared" si="43"/>
        <v>N/A</v>
      </c>
      <c r="AC84" s="3" t="str">
        <f t="shared" si="44"/>
        <v>N/A</v>
      </c>
      <c r="AD84" s="3" t="str">
        <f t="shared" si="45"/>
        <v>N/A</v>
      </c>
      <c r="AE84" s="3" t="str">
        <f t="shared" si="46"/>
        <v>N/A</v>
      </c>
      <c r="AF84" s="3" t="str">
        <f t="shared" si="47"/>
        <v>N/A</v>
      </c>
    </row>
    <row r="85" spans="1:32" x14ac:dyDescent="0.35">
      <c r="A85" t="s">
        <v>175</v>
      </c>
      <c r="B85" t="s">
        <v>176</v>
      </c>
      <c r="C85" t="s">
        <v>362</v>
      </c>
      <c r="D85" t="s">
        <v>103</v>
      </c>
      <c r="E85">
        <v>532</v>
      </c>
      <c r="F85" t="s">
        <v>1690</v>
      </c>
      <c r="G85">
        <v>0.11</v>
      </c>
      <c r="H85" t="s">
        <v>1197</v>
      </c>
      <c r="I85" s="3" t="str">
        <f t="shared" si="24"/>
        <v>not eligible</v>
      </c>
      <c r="J85" s="3" t="str">
        <f t="shared" si="25"/>
        <v>N/A</v>
      </c>
      <c r="K85" s="3">
        <f t="shared" si="26"/>
        <v>0</v>
      </c>
      <c r="L85" s="3" t="str">
        <f t="shared" si="27"/>
        <v>N/A</v>
      </c>
      <c r="M85" s="3" t="str">
        <f t="shared" si="28"/>
        <v>N/A</v>
      </c>
      <c r="N85" s="3" t="str">
        <f t="shared" si="29"/>
        <v>N/A</v>
      </c>
      <c r="O85" s="3" t="str">
        <f t="shared" si="30"/>
        <v>N/A</v>
      </c>
      <c r="P85" s="3" t="str">
        <f t="shared" si="31"/>
        <v>N/A</v>
      </c>
      <c r="Q85" s="3">
        <f t="shared" si="32"/>
        <v>0</v>
      </c>
      <c r="R85" s="3" t="str">
        <f t="shared" si="33"/>
        <v>N/A</v>
      </c>
      <c r="S85" s="3" t="str">
        <f t="shared" si="34"/>
        <v>N/A</v>
      </c>
      <c r="T85" s="3" t="str">
        <f t="shared" si="35"/>
        <v>N/A</v>
      </c>
      <c r="U85" s="3" t="str">
        <f t="shared" si="36"/>
        <v>N/A</v>
      </c>
      <c r="V85" s="3" t="str">
        <f t="shared" si="37"/>
        <v>N/A</v>
      </c>
      <c r="W85" s="3" t="str">
        <f t="shared" si="38"/>
        <v>N/A</v>
      </c>
      <c r="X85" s="3" t="str">
        <f t="shared" si="39"/>
        <v>N/A</v>
      </c>
      <c r="Y85" s="3" t="str">
        <f t="shared" si="40"/>
        <v>N/A</v>
      </c>
      <c r="Z85" s="3" t="str">
        <f t="shared" si="41"/>
        <v>N/A</v>
      </c>
      <c r="AA85" s="3" t="str">
        <f t="shared" si="42"/>
        <v>N/A</v>
      </c>
      <c r="AB85" s="3" t="str">
        <f t="shared" si="43"/>
        <v>N/A</v>
      </c>
      <c r="AC85" s="3" t="str">
        <f t="shared" si="44"/>
        <v>N/A</v>
      </c>
      <c r="AD85" s="3" t="str">
        <f t="shared" si="45"/>
        <v>N/A</v>
      </c>
      <c r="AE85" s="3" t="str">
        <f t="shared" si="46"/>
        <v>N/A</v>
      </c>
      <c r="AF85" s="3" t="str">
        <f t="shared" si="47"/>
        <v>N/A</v>
      </c>
    </row>
    <row r="86" spans="1:32" x14ac:dyDescent="0.35">
      <c r="A86" t="s">
        <v>175</v>
      </c>
      <c r="B86" t="s">
        <v>212</v>
      </c>
      <c r="C86" t="s">
        <v>428</v>
      </c>
      <c r="D86" t="s">
        <v>103</v>
      </c>
      <c r="E86" s="1">
        <v>32398</v>
      </c>
      <c r="F86" t="s">
        <v>1699</v>
      </c>
      <c r="G86">
        <v>7.04</v>
      </c>
      <c r="H86" t="s">
        <v>1197</v>
      </c>
      <c r="I86" s="3">
        <f t="shared" si="24"/>
        <v>56696.5</v>
      </c>
      <c r="J86" s="3" t="str">
        <f t="shared" si="25"/>
        <v>N/A</v>
      </c>
      <c r="K86" s="3">
        <f t="shared" si="26"/>
        <v>56696.5</v>
      </c>
      <c r="L86" s="3" t="str">
        <f t="shared" si="27"/>
        <v>N/A</v>
      </c>
      <c r="M86" s="3" t="str">
        <f t="shared" si="28"/>
        <v>N/A</v>
      </c>
      <c r="N86" s="3" t="str">
        <f t="shared" si="29"/>
        <v>N/A</v>
      </c>
      <c r="O86" s="3" t="str">
        <f t="shared" si="30"/>
        <v>N/A</v>
      </c>
      <c r="P86" s="3" t="str">
        <f t="shared" si="31"/>
        <v>N/A</v>
      </c>
      <c r="Q86" s="3">
        <f t="shared" si="32"/>
        <v>56696.5</v>
      </c>
      <c r="R86" s="3" t="str">
        <f t="shared" si="33"/>
        <v>N/A</v>
      </c>
      <c r="S86" s="3" t="str">
        <f t="shared" si="34"/>
        <v>N/A</v>
      </c>
      <c r="T86" s="3" t="str">
        <f t="shared" si="35"/>
        <v>N/A</v>
      </c>
      <c r="U86" s="3" t="str">
        <f t="shared" si="36"/>
        <v>N/A</v>
      </c>
      <c r="V86" s="3" t="str">
        <f t="shared" si="37"/>
        <v>N/A</v>
      </c>
      <c r="W86" s="3" t="str">
        <f t="shared" si="38"/>
        <v>N/A</v>
      </c>
      <c r="X86" s="3" t="str">
        <f t="shared" si="39"/>
        <v>N/A</v>
      </c>
      <c r="Y86" s="3" t="str">
        <f t="shared" si="40"/>
        <v>N/A</v>
      </c>
      <c r="Z86" s="3" t="str">
        <f t="shared" si="41"/>
        <v>N/A</v>
      </c>
      <c r="AA86" s="3" t="str">
        <f t="shared" si="42"/>
        <v>N/A</v>
      </c>
      <c r="AB86" s="3" t="str">
        <f t="shared" si="43"/>
        <v>N/A</v>
      </c>
      <c r="AC86" s="3" t="str">
        <f t="shared" si="44"/>
        <v>N/A</v>
      </c>
      <c r="AD86" s="3" t="str">
        <f t="shared" si="45"/>
        <v>N/A</v>
      </c>
      <c r="AE86" s="3" t="str">
        <f t="shared" si="46"/>
        <v>N/A</v>
      </c>
      <c r="AF86" s="3" t="str">
        <f t="shared" si="47"/>
        <v>N/A</v>
      </c>
    </row>
    <row r="87" spans="1:32" x14ac:dyDescent="0.35">
      <c r="A87" t="s">
        <v>175</v>
      </c>
      <c r="B87" t="s">
        <v>212</v>
      </c>
      <c r="C87" t="s">
        <v>338</v>
      </c>
      <c r="D87" t="s">
        <v>103</v>
      </c>
      <c r="E87">
        <v>653</v>
      </c>
      <c r="F87" t="s">
        <v>1700</v>
      </c>
      <c r="G87">
        <v>0.14000000000000001</v>
      </c>
      <c r="H87" t="s">
        <v>1197</v>
      </c>
      <c r="I87" s="3" t="str">
        <f t="shared" si="24"/>
        <v>not eligible</v>
      </c>
      <c r="J87" s="3" t="str">
        <f t="shared" si="25"/>
        <v>N/A</v>
      </c>
      <c r="K87" s="3">
        <f t="shared" si="26"/>
        <v>0</v>
      </c>
      <c r="L87" s="3" t="str">
        <f t="shared" si="27"/>
        <v>N/A</v>
      </c>
      <c r="M87" s="3" t="str">
        <f t="shared" si="28"/>
        <v>N/A</v>
      </c>
      <c r="N87" s="3" t="str">
        <f t="shared" si="29"/>
        <v>N/A</v>
      </c>
      <c r="O87" s="3" t="str">
        <f t="shared" si="30"/>
        <v>N/A</v>
      </c>
      <c r="P87" s="3" t="str">
        <f t="shared" si="31"/>
        <v>N/A</v>
      </c>
      <c r="Q87" s="3">
        <f t="shared" si="32"/>
        <v>0</v>
      </c>
      <c r="R87" s="3" t="str">
        <f t="shared" si="33"/>
        <v>N/A</v>
      </c>
      <c r="S87" s="3" t="str">
        <f t="shared" si="34"/>
        <v>N/A</v>
      </c>
      <c r="T87" s="3" t="str">
        <f t="shared" si="35"/>
        <v>N/A</v>
      </c>
      <c r="U87" s="3" t="str">
        <f t="shared" si="36"/>
        <v>N/A</v>
      </c>
      <c r="V87" s="3" t="str">
        <f t="shared" si="37"/>
        <v>N/A</v>
      </c>
      <c r="W87" s="3" t="str">
        <f t="shared" si="38"/>
        <v>N/A</v>
      </c>
      <c r="X87" s="3" t="str">
        <f t="shared" si="39"/>
        <v>N/A</v>
      </c>
      <c r="Y87" s="3" t="str">
        <f t="shared" si="40"/>
        <v>N/A</v>
      </c>
      <c r="Z87" s="3" t="str">
        <f t="shared" si="41"/>
        <v>N/A</v>
      </c>
      <c r="AA87" s="3" t="str">
        <f t="shared" si="42"/>
        <v>N/A</v>
      </c>
      <c r="AB87" s="3" t="str">
        <f t="shared" si="43"/>
        <v>N/A</v>
      </c>
      <c r="AC87" s="3" t="str">
        <f t="shared" si="44"/>
        <v>N/A</v>
      </c>
      <c r="AD87" s="3" t="str">
        <f t="shared" si="45"/>
        <v>N/A</v>
      </c>
      <c r="AE87" s="3" t="str">
        <f t="shared" si="46"/>
        <v>N/A</v>
      </c>
      <c r="AF87" s="3" t="str">
        <f t="shared" si="47"/>
        <v>N/A</v>
      </c>
    </row>
    <row r="88" spans="1:32" x14ac:dyDescent="0.35">
      <c r="A88" t="s">
        <v>175</v>
      </c>
      <c r="B88" t="s">
        <v>212</v>
      </c>
      <c r="C88" t="s">
        <v>804</v>
      </c>
      <c r="D88" t="s">
        <v>103</v>
      </c>
      <c r="E88">
        <v>409</v>
      </c>
      <c r="F88" t="s">
        <v>1687</v>
      </c>
      <c r="G88">
        <v>0.09</v>
      </c>
      <c r="H88" t="s">
        <v>1197</v>
      </c>
      <c r="I88" s="3" t="str">
        <f t="shared" si="24"/>
        <v>not eligible</v>
      </c>
      <c r="J88" s="3" t="str">
        <f t="shared" si="25"/>
        <v>N/A</v>
      </c>
      <c r="K88" s="3">
        <f t="shared" si="26"/>
        <v>0</v>
      </c>
      <c r="L88" s="3" t="str">
        <f t="shared" si="27"/>
        <v>N/A</v>
      </c>
      <c r="M88" s="3" t="str">
        <f t="shared" si="28"/>
        <v>N/A</v>
      </c>
      <c r="N88" s="3" t="str">
        <f t="shared" si="29"/>
        <v>N/A</v>
      </c>
      <c r="O88" s="3" t="str">
        <f t="shared" si="30"/>
        <v>N/A</v>
      </c>
      <c r="P88" s="3" t="str">
        <f t="shared" si="31"/>
        <v>N/A</v>
      </c>
      <c r="Q88" s="3">
        <f t="shared" si="32"/>
        <v>0</v>
      </c>
      <c r="R88" s="3" t="str">
        <f t="shared" si="33"/>
        <v>N/A</v>
      </c>
      <c r="S88" s="3" t="str">
        <f t="shared" si="34"/>
        <v>N/A</v>
      </c>
      <c r="T88" s="3" t="str">
        <f t="shared" si="35"/>
        <v>N/A</v>
      </c>
      <c r="U88" s="3" t="str">
        <f t="shared" si="36"/>
        <v>N/A</v>
      </c>
      <c r="V88" s="3" t="str">
        <f t="shared" si="37"/>
        <v>N/A</v>
      </c>
      <c r="W88" s="3" t="str">
        <f t="shared" si="38"/>
        <v>N/A</v>
      </c>
      <c r="X88" s="3" t="str">
        <f t="shared" si="39"/>
        <v>N/A</v>
      </c>
      <c r="Y88" s="3" t="str">
        <f t="shared" si="40"/>
        <v>N/A</v>
      </c>
      <c r="Z88" s="3" t="str">
        <f t="shared" si="41"/>
        <v>N/A</v>
      </c>
      <c r="AA88" s="3" t="str">
        <f t="shared" si="42"/>
        <v>N/A</v>
      </c>
      <c r="AB88" s="3" t="str">
        <f t="shared" si="43"/>
        <v>N/A</v>
      </c>
      <c r="AC88" s="3" t="str">
        <f t="shared" si="44"/>
        <v>N/A</v>
      </c>
      <c r="AD88" s="3" t="str">
        <f t="shared" si="45"/>
        <v>N/A</v>
      </c>
      <c r="AE88" s="3" t="str">
        <f t="shared" si="46"/>
        <v>N/A</v>
      </c>
      <c r="AF88" s="3" t="str">
        <f t="shared" si="47"/>
        <v>N/A</v>
      </c>
    </row>
    <row r="89" spans="1:32" x14ac:dyDescent="0.35">
      <c r="A89" t="s">
        <v>175</v>
      </c>
      <c r="B89" t="s">
        <v>212</v>
      </c>
      <c r="C89" t="s">
        <v>639</v>
      </c>
      <c r="D89" t="s">
        <v>103</v>
      </c>
      <c r="E89">
        <v>665</v>
      </c>
      <c r="F89" t="s">
        <v>1700</v>
      </c>
      <c r="G89">
        <v>0.14000000000000001</v>
      </c>
      <c r="H89" t="s">
        <v>1197</v>
      </c>
      <c r="I89" s="3" t="str">
        <f t="shared" si="24"/>
        <v>not eligible</v>
      </c>
      <c r="J89" s="3" t="str">
        <f t="shared" si="25"/>
        <v>N/A</v>
      </c>
      <c r="K89" s="3">
        <f t="shared" si="26"/>
        <v>0</v>
      </c>
      <c r="L89" s="3" t="str">
        <f t="shared" si="27"/>
        <v>N/A</v>
      </c>
      <c r="M89" s="3" t="str">
        <f t="shared" si="28"/>
        <v>N/A</v>
      </c>
      <c r="N89" s="3" t="str">
        <f t="shared" si="29"/>
        <v>N/A</v>
      </c>
      <c r="O89" s="3" t="str">
        <f t="shared" si="30"/>
        <v>N/A</v>
      </c>
      <c r="P89" s="3" t="str">
        <f t="shared" si="31"/>
        <v>N/A</v>
      </c>
      <c r="Q89" s="3">
        <f t="shared" si="32"/>
        <v>0</v>
      </c>
      <c r="R89" s="3" t="str">
        <f t="shared" si="33"/>
        <v>N/A</v>
      </c>
      <c r="S89" s="3" t="str">
        <f t="shared" si="34"/>
        <v>N/A</v>
      </c>
      <c r="T89" s="3" t="str">
        <f t="shared" si="35"/>
        <v>N/A</v>
      </c>
      <c r="U89" s="3" t="str">
        <f t="shared" si="36"/>
        <v>N/A</v>
      </c>
      <c r="V89" s="3" t="str">
        <f t="shared" si="37"/>
        <v>N/A</v>
      </c>
      <c r="W89" s="3" t="str">
        <f t="shared" si="38"/>
        <v>N/A</v>
      </c>
      <c r="X89" s="3" t="str">
        <f t="shared" si="39"/>
        <v>N/A</v>
      </c>
      <c r="Y89" s="3" t="str">
        <f t="shared" si="40"/>
        <v>N/A</v>
      </c>
      <c r="Z89" s="3" t="str">
        <f t="shared" si="41"/>
        <v>N/A</v>
      </c>
      <c r="AA89" s="3" t="str">
        <f t="shared" si="42"/>
        <v>N/A</v>
      </c>
      <c r="AB89" s="3" t="str">
        <f t="shared" si="43"/>
        <v>N/A</v>
      </c>
      <c r="AC89" s="3" t="str">
        <f t="shared" si="44"/>
        <v>N/A</v>
      </c>
      <c r="AD89" s="3" t="str">
        <f t="shared" si="45"/>
        <v>N/A</v>
      </c>
      <c r="AE89" s="3" t="str">
        <f t="shared" si="46"/>
        <v>N/A</v>
      </c>
      <c r="AF89" s="3" t="str">
        <f t="shared" si="47"/>
        <v>N/A</v>
      </c>
    </row>
    <row r="90" spans="1:32" x14ac:dyDescent="0.35">
      <c r="A90" t="s">
        <v>175</v>
      </c>
      <c r="B90" t="s">
        <v>212</v>
      </c>
      <c r="C90" t="s">
        <v>239</v>
      </c>
      <c r="D90" t="s">
        <v>103</v>
      </c>
      <c r="E90">
        <v>352</v>
      </c>
      <c r="F90" t="s">
        <v>1669</v>
      </c>
      <c r="G90">
        <v>0.08</v>
      </c>
      <c r="H90" t="s">
        <v>1197</v>
      </c>
      <c r="I90" s="3" t="str">
        <f t="shared" si="24"/>
        <v>not eligible</v>
      </c>
      <c r="J90" s="3" t="str">
        <f t="shared" si="25"/>
        <v>N/A</v>
      </c>
      <c r="K90" s="3">
        <f t="shared" si="26"/>
        <v>0</v>
      </c>
      <c r="L90" s="3" t="str">
        <f t="shared" si="27"/>
        <v>N/A</v>
      </c>
      <c r="M90" s="3" t="str">
        <f t="shared" si="28"/>
        <v>N/A</v>
      </c>
      <c r="N90" s="3" t="str">
        <f t="shared" si="29"/>
        <v>N/A</v>
      </c>
      <c r="O90" s="3" t="str">
        <f t="shared" si="30"/>
        <v>N/A</v>
      </c>
      <c r="P90" s="3" t="str">
        <f t="shared" si="31"/>
        <v>N/A</v>
      </c>
      <c r="Q90" s="3">
        <f t="shared" si="32"/>
        <v>0</v>
      </c>
      <c r="R90" s="3" t="str">
        <f t="shared" si="33"/>
        <v>N/A</v>
      </c>
      <c r="S90" s="3" t="str">
        <f t="shared" si="34"/>
        <v>N/A</v>
      </c>
      <c r="T90" s="3" t="str">
        <f t="shared" si="35"/>
        <v>N/A</v>
      </c>
      <c r="U90" s="3" t="str">
        <f t="shared" si="36"/>
        <v>N/A</v>
      </c>
      <c r="V90" s="3" t="str">
        <f t="shared" si="37"/>
        <v>N/A</v>
      </c>
      <c r="W90" s="3" t="str">
        <f t="shared" si="38"/>
        <v>N/A</v>
      </c>
      <c r="X90" s="3" t="str">
        <f t="shared" si="39"/>
        <v>N/A</v>
      </c>
      <c r="Y90" s="3" t="str">
        <f t="shared" si="40"/>
        <v>N/A</v>
      </c>
      <c r="Z90" s="3" t="str">
        <f t="shared" si="41"/>
        <v>N/A</v>
      </c>
      <c r="AA90" s="3" t="str">
        <f t="shared" si="42"/>
        <v>N/A</v>
      </c>
      <c r="AB90" s="3" t="str">
        <f t="shared" si="43"/>
        <v>N/A</v>
      </c>
      <c r="AC90" s="3" t="str">
        <f t="shared" si="44"/>
        <v>N/A</v>
      </c>
      <c r="AD90" s="3" t="str">
        <f t="shared" si="45"/>
        <v>N/A</v>
      </c>
      <c r="AE90" s="3" t="str">
        <f t="shared" si="46"/>
        <v>N/A</v>
      </c>
      <c r="AF90" s="3" t="str">
        <f t="shared" si="47"/>
        <v>N/A</v>
      </c>
    </row>
    <row r="91" spans="1:32" x14ac:dyDescent="0.35">
      <c r="A91" t="s">
        <v>175</v>
      </c>
      <c r="B91" t="s">
        <v>178</v>
      </c>
      <c r="C91" t="s">
        <v>712</v>
      </c>
      <c r="D91" t="s">
        <v>91</v>
      </c>
      <c r="E91" s="1">
        <v>151315</v>
      </c>
      <c r="F91" t="s">
        <v>1701</v>
      </c>
      <c r="G91">
        <v>36.15</v>
      </c>
      <c r="H91" t="s">
        <v>187</v>
      </c>
      <c r="I91" s="3">
        <f t="shared" si="24"/>
        <v>264801.25</v>
      </c>
      <c r="J91" s="3" t="str">
        <f t="shared" si="25"/>
        <v>N/A</v>
      </c>
      <c r="K91" s="3">
        <f t="shared" si="26"/>
        <v>264801.25</v>
      </c>
      <c r="L91" s="3">
        <f t="shared" si="27"/>
        <v>264801.25</v>
      </c>
      <c r="M91" s="3" t="str">
        <f t="shared" si="28"/>
        <v>N/A</v>
      </c>
      <c r="N91" s="3" t="str">
        <f t="shared" si="29"/>
        <v>N/A</v>
      </c>
      <c r="O91" s="3" t="str">
        <f t="shared" si="30"/>
        <v>N/A</v>
      </c>
      <c r="P91" s="3" t="str">
        <f t="shared" si="31"/>
        <v>N/A</v>
      </c>
      <c r="Q91" s="3" t="str">
        <f t="shared" si="32"/>
        <v>N/A</v>
      </c>
      <c r="R91" s="3" t="str">
        <f t="shared" si="33"/>
        <v>N/A</v>
      </c>
      <c r="S91" s="3" t="str">
        <f t="shared" si="34"/>
        <v>N/A</v>
      </c>
      <c r="T91" s="3" t="str">
        <f t="shared" si="35"/>
        <v>N/A</v>
      </c>
      <c r="U91" s="3" t="str">
        <f t="shared" si="36"/>
        <v>N/A</v>
      </c>
      <c r="V91" s="3" t="str">
        <f t="shared" si="37"/>
        <v>N/A</v>
      </c>
      <c r="W91" s="3" t="str">
        <f t="shared" si="38"/>
        <v>N/A</v>
      </c>
      <c r="X91" s="3" t="str">
        <f t="shared" si="39"/>
        <v>N/A</v>
      </c>
      <c r="Y91" s="3" t="str">
        <f t="shared" si="40"/>
        <v>N/A</v>
      </c>
      <c r="Z91" s="3" t="str">
        <f t="shared" si="41"/>
        <v>N/A</v>
      </c>
      <c r="AA91" s="3" t="str">
        <f t="shared" si="42"/>
        <v>N/A</v>
      </c>
      <c r="AB91" s="3" t="str">
        <f t="shared" si="43"/>
        <v>N/A</v>
      </c>
      <c r="AC91" s="3" t="str">
        <f t="shared" si="44"/>
        <v>N/A</v>
      </c>
      <c r="AD91" s="3" t="str">
        <f t="shared" si="45"/>
        <v>N/A</v>
      </c>
      <c r="AE91" s="3" t="str">
        <f t="shared" si="46"/>
        <v>N/A</v>
      </c>
      <c r="AF91" s="3" t="str">
        <f t="shared" si="47"/>
        <v>N/A</v>
      </c>
    </row>
    <row r="92" spans="1:32" x14ac:dyDescent="0.35">
      <c r="A92" t="s">
        <v>175</v>
      </c>
      <c r="B92" t="s">
        <v>178</v>
      </c>
      <c r="C92" t="s">
        <v>1073</v>
      </c>
      <c r="D92" t="s">
        <v>91</v>
      </c>
      <c r="E92" s="1">
        <v>1462</v>
      </c>
      <c r="F92" t="s">
        <v>1702</v>
      </c>
      <c r="G92">
        <v>0.35</v>
      </c>
      <c r="H92" t="s">
        <v>187</v>
      </c>
      <c r="I92" s="3" t="str">
        <f t="shared" si="24"/>
        <v>not eligible</v>
      </c>
      <c r="J92" s="3">
        <f t="shared" si="25"/>
        <v>2558.5</v>
      </c>
      <c r="K92" s="3">
        <f t="shared" si="26"/>
        <v>2558.5</v>
      </c>
      <c r="L92" s="3">
        <f t="shared" si="27"/>
        <v>2558.5</v>
      </c>
      <c r="M92" s="3" t="str">
        <f t="shared" si="28"/>
        <v>N/A</v>
      </c>
      <c r="N92" s="3" t="str">
        <f t="shared" si="29"/>
        <v>N/A</v>
      </c>
      <c r="O92" s="3" t="str">
        <f t="shared" si="30"/>
        <v>N/A</v>
      </c>
      <c r="P92" s="3" t="str">
        <f t="shared" si="31"/>
        <v>N/A</v>
      </c>
      <c r="Q92" s="3" t="str">
        <f t="shared" si="32"/>
        <v>N/A</v>
      </c>
      <c r="R92" s="3" t="str">
        <f t="shared" si="33"/>
        <v>N/A</v>
      </c>
      <c r="S92" s="3" t="str">
        <f t="shared" si="34"/>
        <v>N/A</v>
      </c>
      <c r="T92" s="3" t="str">
        <f t="shared" si="35"/>
        <v>N/A</v>
      </c>
      <c r="U92" s="3" t="str">
        <f t="shared" si="36"/>
        <v>N/A</v>
      </c>
      <c r="V92" s="3" t="str">
        <f t="shared" si="37"/>
        <v>N/A</v>
      </c>
      <c r="W92" s="3" t="str">
        <f t="shared" si="38"/>
        <v>N/A</v>
      </c>
      <c r="X92" s="3" t="str">
        <f t="shared" si="39"/>
        <v>N/A</v>
      </c>
      <c r="Y92" s="3" t="str">
        <f t="shared" si="40"/>
        <v>N/A</v>
      </c>
      <c r="Z92" s="3" t="str">
        <f t="shared" si="41"/>
        <v>N/A</v>
      </c>
      <c r="AA92" s="3" t="str">
        <f t="shared" si="42"/>
        <v>N/A</v>
      </c>
      <c r="AB92" s="3" t="str">
        <f t="shared" si="43"/>
        <v>N/A</v>
      </c>
      <c r="AC92" s="3" t="str">
        <f t="shared" si="44"/>
        <v>N/A</v>
      </c>
      <c r="AD92" s="3" t="str">
        <f t="shared" si="45"/>
        <v>N/A</v>
      </c>
      <c r="AE92" s="3" t="str">
        <f t="shared" si="46"/>
        <v>N/A</v>
      </c>
      <c r="AF92" s="3" t="str">
        <f t="shared" si="47"/>
        <v>N/A</v>
      </c>
    </row>
    <row r="93" spans="1:32" x14ac:dyDescent="0.35">
      <c r="A93" t="s">
        <v>175</v>
      </c>
      <c r="B93" t="s">
        <v>178</v>
      </c>
      <c r="C93" t="s">
        <v>522</v>
      </c>
      <c r="D93" t="s">
        <v>91</v>
      </c>
      <c r="E93">
        <v>827</v>
      </c>
      <c r="F93" t="s">
        <v>1697</v>
      </c>
      <c r="G93">
        <v>0.2</v>
      </c>
      <c r="H93" t="s">
        <v>1197</v>
      </c>
      <c r="I93" s="3" t="str">
        <f t="shared" si="24"/>
        <v>not eligible</v>
      </c>
      <c r="J93" s="3" t="str">
        <f t="shared" si="25"/>
        <v>N/A</v>
      </c>
      <c r="K93" s="3">
        <f t="shared" si="26"/>
        <v>0</v>
      </c>
      <c r="L93" s="3">
        <f t="shared" si="27"/>
        <v>0</v>
      </c>
      <c r="M93" s="3" t="str">
        <f t="shared" si="28"/>
        <v>N/A</v>
      </c>
      <c r="N93" s="3" t="str">
        <f t="shared" si="29"/>
        <v>N/A</v>
      </c>
      <c r="O93" s="3" t="str">
        <f t="shared" si="30"/>
        <v>N/A</v>
      </c>
      <c r="P93" s="3" t="str">
        <f t="shared" si="31"/>
        <v>N/A</v>
      </c>
      <c r="Q93" s="3" t="str">
        <f t="shared" si="32"/>
        <v>N/A</v>
      </c>
      <c r="R93" s="3" t="str">
        <f t="shared" si="33"/>
        <v>N/A</v>
      </c>
      <c r="S93" s="3" t="str">
        <f t="shared" si="34"/>
        <v>N/A</v>
      </c>
      <c r="T93" s="3" t="str">
        <f t="shared" si="35"/>
        <v>N/A</v>
      </c>
      <c r="U93" s="3" t="str">
        <f t="shared" si="36"/>
        <v>N/A</v>
      </c>
      <c r="V93" s="3" t="str">
        <f t="shared" si="37"/>
        <v>N/A</v>
      </c>
      <c r="W93" s="3" t="str">
        <f t="shared" si="38"/>
        <v>N/A</v>
      </c>
      <c r="X93" s="3" t="str">
        <f t="shared" si="39"/>
        <v>N/A</v>
      </c>
      <c r="Y93" s="3" t="str">
        <f t="shared" si="40"/>
        <v>N/A</v>
      </c>
      <c r="Z93" s="3" t="str">
        <f t="shared" si="41"/>
        <v>N/A</v>
      </c>
      <c r="AA93" s="3" t="str">
        <f t="shared" si="42"/>
        <v>N/A</v>
      </c>
      <c r="AB93" s="3" t="str">
        <f t="shared" si="43"/>
        <v>N/A</v>
      </c>
      <c r="AC93" s="3" t="str">
        <f t="shared" si="44"/>
        <v>N/A</v>
      </c>
      <c r="AD93" s="3" t="str">
        <f t="shared" si="45"/>
        <v>N/A</v>
      </c>
      <c r="AE93" s="3" t="str">
        <f t="shared" si="46"/>
        <v>N/A</v>
      </c>
      <c r="AF93" s="3" t="str">
        <f t="shared" si="47"/>
        <v>N/A</v>
      </c>
    </row>
    <row r="94" spans="1:32" x14ac:dyDescent="0.35">
      <c r="A94" t="s">
        <v>175</v>
      </c>
      <c r="B94" t="s">
        <v>178</v>
      </c>
      <c r="C94" t="s">
        <v>179</v>
      </c>
      <c r="D94" t="s">
        <v>91</v>
      </c>
      <c r="E94">
        <v>700</v>
      </c>
      <c r="F94" t="s">
        <v>1703</v>
      </c>
      <c r="G94">
        <v>0.17</v>
      </c>
      <c r="H94" t="s">
        <v>1197</v>
      </c>
      <c r="I94" s="3" t="str">
        <f t="shared" si="24"/>
        <v>not eligible</v>
      </c>
      <c r="J94" s="3" t="str">
        <f t="shared" si="25"/>
        <v>N/A</v>
      </c>
      <c r="K94" s="3">
        <f t="shared" si="26"/>
        <v>0</v>
      </c>
      <c r="L94" s="3">
        <f t="shared" si="27"/>
        <v>0</v>
      </c>
      <c r="M94" s="3" t="str">
        <f t="shared" si="28"/>
        <v>N/A</v>
      </c>
      <c r="N94" s="3" t="str">
        <f t="shared" si="29"/>
        <v>N/A</v>
      </c>
      <c r="O94" s="3" t="str">
        <f t="shared" si="30"/>
        <v>N/A</v>
      </c>
      <c r="P94" s="3" t="str">
        <f t="shared" si="31"/>
        <v>N/A</v>
      </c>
      <c r="Q94" s="3" t="str">
        <f t="shared" si="32"/>
        <v>N/A</v>
      </c>
      <c r="R94" s="3" t="str">
        <f t="shared" si="33"/>
        <v>N/A</v>
      </c>
      <c r="S94" s="3" t="str">
        <f t="shared" si="34"/>
        <v>N/A</v>
      </c>
      <c r="T94" s="3" t="str">
        <f t="shared" si="35"/>
        <v>N/A</v>
      </c>
      <c r="U94" s="3" t="str">
        <f t="shared" si="36"/>
        <v>N/A</v>
      </c>
      <c r="V94" s="3" t="str">
        <f t="shared" si="37"/>
        <v>N/A</v>
      </c>
      <c r="W94" s="3" t="str">
        <f t="shared" si="38"/>
        <v>N/A</v>
      </c>
      <c r="X94" s="3" t="str">
        <f t="shared" si="39"/>
        <v>N/A</v>
      </c>
      <c r="Y94" s="3" t="str">
        <f t="shared" si="40"/>
        <v>N/A</v>
      </c>
      <c r="Z94" s="3" t="str">
        <f t="shared" si="41"/>
        <v>N/A</v>
      </c>
      <c r="AA94" s="3" t="str">
        <f t="shared" si="42"/>
        <v>N/A</v>
      </c>
      <c r="AB94" s="3" t="str">
        <f t="shared" si="43"/>
        <v>N/A</v>
      </c>
      <c r="AC94" s="3" t="str">
        <f t="shared" si="44"/>
        <v>N/A</v>
      </c>
      <c r="AD94" s="3" t="str">
        <f t="shared" si="45"/>
        <v>N/A</v>
      </c>
      <c r="AE94" s="3" t="str">
        <f t="shared" si="46"/>
        <v>N/A</v>
      </c>
      <c r="AF94" s="3" t="str">
        <f t="shared" si="47"/>
        <v>N/A</v>
      </c>
    </row>
    <row r="95" spans="1:32" x14ac:dyDescent="0.35">
      <c r="A95" t="s">
        <v>175</v>
      </c>
      <c r="B95" t="s">
        <v>178</v>
      </c>
      <c r="C95" t="s">
        <v>1074</v>
      </c>
      <c r="D95" t="s">
        <v>91</v>
      </c>
      <c r="E95">
        <v>412</v>
      </c>
      <c r="F95" t="s">
        <v>1692</v>
      </c>
      <c r="G95">
        <v>0.1</v>
      </c>
      <c r="H95" t="s">
        <v>1197</v>
      </c>
      <c r="I95" s="3" t="str">
        <f t="shared" si="24"/>
        <v>not eligible</v>
      </c>
      <c r="J95" s="3" t="str">
        <f t="shared" si="25"/>
        <v>N/A</v>
      </c>
      <c r="K95" s="3">
        <f t="shared" si="26"/>
        <v>0</v>
      </c>
      <c r="L95" s="3">
        <f t="shared" si="27"/>
        <v>0</v>
      </c>
      <c r="M95" s="3" t="str">
        <f t="shared" si="28"/>
        <v>N/A</v>
      </c>
      <c r="N95" s="3" t="str">
        <f t="shared" si="29"/>
        <v>N/A</v>
      </c>
      <c r="O95" s="3" t="str">
        <f t="shared" si="30"/>
        <v>N/A</v>
      </c>
      <c r="P95" s="3" t="str">
        <f t="shared" si="31"/>
        <v>N/A</v>
      </c>
      <c r="Q95" s="3" t="str">
        <f t="shared" si="32"/>
        <v>N/A</v>
      </c>
      <c r="R95" s="3" t="str">
        <f t="shared" si="33"/>
        <v>N/A</v>
      </c>
      <c r="S95" s="3" t="str">
        <f t="shared" si="34"/>
        <v>N/A</v>
      </c>
      <c r="T95" s="3" t="str">
        <f t="shared" si="35"/>
        <v>N/A</v>
      </c>
      <c r="U95" s="3" t="str">
        <f t="shared" si="36"/>
        <v>N/A</v>
      </c>
      <c r="V95" s="3" t="str">
        <f t="shared" si="37"/>
        <v>N/A</v>
      </c>
      <c r="W95" s="3" t="str">
        <f t="shared" si="38"/>
        <v>N/A</v>
      </c>
      <c r="X95" s="3" t="str">
        <f t="shared" si="39"/>
        <v>N/A</v>
      </c>
      <c r="Y95" s="3" t="str">
        <f t="shared" si="40"/>
        <v>N/A</v>
      </c>
      <c r="Z95" s="3" t="str">
        <f t="shared" si="41"/>
        <v>N/A</v>
      </c>
      <c r="AA95" s="3" t="str">
        <f t="shared" si="42"/>
        <v>N/A</v>
      </c>
      <c r="AB95" s="3" t="str">
        <f t="shared" si="43"/>
        <v>N/A</v>
      </c>
      <c r="AC95" s="3" t="str">
        <f t="shared" si="44"/>
        <v>N/A</v>
      </c>
      <c r="AD95" s="3" t="str">
        <f t="shared" si="45"/>
        <v>N/A</v>
      </c>
      <c r="AE95" s="3" t="str">
        <f t="shared" si="46"/>
        <v>N/A</v>
      </c>
      <c r="AF95" s="3" t="str">
        <f t="shared" si="47"/>
        <v>N/A</v>
      </c>
    </row>
    <row r="96" spans="1:32" x14ac:dyDescent="0.35">
      <c r="A96" t="s">
        <v>175</v>
      </c>
      <c r="B96" t="s">
        <v>183</v>
      </c>
      <c r="C96" t="s">
        <v>532</v>
      </c>
      <c r="D96" t="s">
        <v>91</v>
      </c>
      <c r="E96" s="1">
        <v>153088</v>
      </c>
      <c r="F96" t="s">
        <v>1615</v>
      </c>
      <c r="G96">
        <v>32.74</v>
      </c>
      <c r="H96" t="s">
        <v>187</v>
      </c>
      <c r="I96" s="3">
        <f t="shared" si="24"/>
        <v>267904</v>
      </c>
      <c r="J96" s="3" t="str">
        <f t="shared" si="25"/>
        <v>N/A</v>
      </c>
      <c r="K96" s="3">
        <f t="shared" si="26"/>
        <v>267904</v>
      </c>
      <c r="L96" s="3">
        <f t="shared" si="27"/>
        <v>267904</v>
      </c>
      <c r="M96" s="3" t="str">
        <f t="shared" si="28"/>
        <v>N/A</v>
      </c>
      <c r="N96" s="3" t="str">
        <f t="shared" si="29"/>
        <v>N/A</v>
      </c>
      <c r="O96" s="3" t="str">
        <f t="shared" si="30"/>
        <v>N/A</v>
      </c>
      <c r="P96" s="3" t="str">
        <f t="shared" si="31"/>
        <v>N/A</v>
      </c>
      <c r="Q96" s="3" t="str">
        <f t="shared" si="32"/>
        <v>N/A</v>
      </c>
      <c r="R96" s="3" t="str">
        <f t="shared" si="33"/>
        <v>N/A</v>
      </c>
      <c r="S96" s="3" t="str">
        <f t="shared" si="34"/>
        <v>N/A</v>
      </c>
      <c r="T96" s="3" t="str">
        <f t="shared" si="35"/>
        <v>N/A</v>
      </c>
      <c r="U96" s="3" t="str">
        <f t="shared" si="36"/>
        <v>N/A</v>
      </c>
      <c r="V96" s="3" t="str">
        <f t="shared" si="37"/>
        <v>N/A</v>
      </c>
      <c r="W96" s="3" t="str">
        <f t="shared" si="38"/>
        <v>N/A</v>
      </c>
      <c r="X96" s="3" t="str">
        <f t="shared" si="39"/>
        <v>N/A</v>
      </c>
      <c r="Y96" s="3" t="str">
        <f t="shared" si="40"/>
        <v>N/A</v>
      </c>
      <c r="Z96" s="3" t="str">
        <f t="shared" si="41"/>
        <v>N/A</v>
      </c>
      <c r="AA96" s="3" t="str">
        <f t="shared" si="42"/>
        <v>N/A</v>
      </c>
      <c r="AB96" s="3" t="str">
        <f t="shared" si="43"/>
        <v>N/A</v>
      </c>
      <c r="AC96" s="3" t="str">
        <f t="shared" si="44"/>
        <v>N/A</v>
      </c>
      <c r="AD96" s="3" t="str">
        <f t="shared" si="45"/>
        <v>N/A</v>
      </c>
      <c r="AE96" s="3" t="str">
        <f t="shared" si="46"/>
        <v>N/A</v>
      </c>
      <c r="AF96" s="3" t="str">
        <f t="shared" si="47"/>
        <v>N/A</v>
      </c>
    </row>
    <row r="97" spans="1:32" x14ac:dyDescent="0.35">
      <c r="A97" t="s">
        <v>175</v>
      </c>
      <c r="B97" t="s">
        <v>183</v>
      </c>
      <c r="C97" t="s">
        <v>1003</v>
      </c>
      <c r="D97" t="s">
        <v>91</v>
      </c>
      <c r="E97" s="1">
        <v>1697</v>
      </c>
      <c r="F97" t="s">
        <v>1704</v>
      </c>
      <c r="G97">
        <v>0.36</v>
      </c>
      <c r="H97" t="s">
        <v>187</v>
      </c>
      <c r="I97" s="3" t="str">
        <f t="shared" si="24"/>
        <v>not eligible</v>
      </c>
      <c r="J97" s="3">
        <f t="shared" si="25"/>
        <v>2969.75</v>
      </c>
      <c r="K97" s="3">
        <f t="shared" si="26"/>
        <v>2969.75</v>
      </c>
      <c r="L97" s="3">
        <f t="shared" si="27"/>
        <v>2969.75</v>
      </c>
      <c r="M97" s="3" t="str">
        <f t="shared" si="28"/>
        <v>N/A</v>
      </c>
      <c r="N97" s="3" t="str">
        <f t="shared" si="29"/>
        <v>N/A</v>
      </c>
      <c r="O97" s="3" t="str">
        <f t="shared" si="30"/>
        <v>N/A</v>
      </c>
      <c r="P97" s="3" t="str">
        <f t="shared" si="31"/>
        <v>N/A</v>
      </c>
      <c r="Q97" s="3" t="str">
        <f t="shared" si="32"/>
        <v>N/A</v>
      </c>
      <c r="R97" s="3" t="str">
        <f t="shared" si="33"/>
        <v>N/A</v>
      </c>
      <c r="S97" s="3" t="str">
        <f t="shared" si="34"/>
        <v>N/A</v>
      </c>
      <c r="T97" s="3" t="str">
        <f t="shared" si="35"/>
        <v>N/A</v>
      </c>
      <c r="U97" s="3" t="str">
        <f t="shared" si="36"/>
        <v>N/A</v>
      </c>
      <c r="V97" s="3" t="str">
        <f t="shared" si="37"/>
        <v>N/A</v>
      </c>
      <c r="W97" s="3" t="str">
        <f t="shared" si="38"/>
        <v>N/A</v>
      </c>
      <c r="X97" s="3" t="str">
        <f t="shared" si="39"/>
        <v>N/A</v>
      </c>
      <c r="Y97" s="3" t="str">
        <f t="shared" si="40"/>
        <v>N/A</v>
      </c>
      <c r="Z97" s="3" t="str">
        <f t="shared" si="41"/>
        <v>N/A</v>
      </c>
      <c r="AA97" s="3" t="str">
        <f t="shared" si="42"/>
        <v>N/A</v>
      </c>
      <c r="AB97" s="3" t="str">
        <f t="shared" si="43"/>
        <v>N/A</v>
      </c>
      <c r="AC97" s="3" t="str">
        <f t="shared" si="44"/>
        <v>N/A</v>
      </c>
      <c r="AD97" s="3" t="str">
        <f t="shared" si="45"/>
        <v>N/A</v>
      </c>
      <c r="AE97" s="3" t="str">
        <f t="shared" si="46"/>
        <v>N/A</v>
      </c>
      <c r="AF97" s="3" t="str">
        <f t="shared" si="47"/>
        <v>N/A</v>
      </c>
    </row>
    <row r="98" spans="1:32" x14ac:dyDescent="0.35">
      <c r="A98" t="s">
        <v>175</v>
      </c>
      <c r="B98" t="s">
        <v>183</v>
      </c>
      <c r="C98" t="s">
        <v>674</v>
      </c>
      <c r="D98" t="s">
        <v>91</v>
      </c>
      <c r="E98">
        <v>898</v>
      </c>
      <c r="F98" t="s">
        <v>1705</v>
      </c>
      <c r="G98">
        <v>0.19</v>
      </c>
      <c r="H98" t="s">
        <v>1197</v>
      </c>
      <c r="I98" s="3" t="str">
        <f t="shared" si="24"/>
        <v>not eligible</v>
      </c>
      <c r="J98" s="3" t="str">
        <f t="shared" si="25"/>
        <v>N/A</v>
      </c>
      <c r="K98" s="3">
        <f t="shared" si="26"/>
        <v>0</v>
      </c>
      <c r="L98" s="3">
        <f t="shared" si="27"/>
        <v>0</v>
      </c>
      <c r="M98" s="3" t="str">
        <f t="shared" si="28"/>
        <v>N/A</v>
      </c>
      <c r="N98" s="3" t="str">
        <f t="shared" si="29"/>
        <v>N/A</v>
      </c>
      <c r="O98" s="3" t="str">
        <f t="shared" si="30"/>
        <v>N/A</v>
      </c>
      <c r="P98" s="3" t="str">
        <f t="shared" si="31"/>
        <v>N/A</v>
      </c>
      <c r="Q98" s="3" t="str">
        <f t="shared" si="32"/>
        <v>N/A</v>
      </c>
      <c r="R98" s="3" t="str">
        <f t="shared" si="33"/>
        <v>N/A</v>
      </c>
      <c r="S98" s="3" t="str">
        <f t="shared" si="34"/>
        <v>N/A</v>
      </c>
      <c r="T98" s="3" t="str">
        <f t="shared" si="35"/>
        <v>N/A</v>
      </c>
      <c r="U98" s="3" t="str">
        <f t="shared" si="36"/>
        <v>N/A</v>
      </c>
      <c r="V98" s="3" t="str">
        <f t="shared" si="37"/>
        <v>N/A</v>
      </c>
      <c r="W98" s="3" t="str">
        <f t="shared" si="38"/>
        <v>N/A</v>
      </c>
      <c r="X98" s="3" t="str">
        <f t="shared" si="39"/>
        <v>N/A</v>
      </c>
      <c r="Y98" s="3" t="str">
        <f t="shared" si="40"/>
        <v>N/A</v>
      </c>
      <c r="Z98" s="3" t="str">
        <f t="shared" si="41"/>
        <v>N/A</v>
      </c>
      <c r="AA98" s="3" t="str">
        <f t="shared" si="42"/>
        <v>N/A</v>
      </c>
      <c r="AB98" s="3" t="str">
        <f t="shared" si="43"/>
        <v>N/A</v>
      </c>
      <c r="AC98" s="3" t="str">
        <f t="shared" si="44"/>
        <v>N/A</v>
      </c>
      <c r="AD98" s="3" t="str">
        <f t="shared" si="45"/>
        <v>N/A</v>
      </c>
      <c r="AE98" s="3" t="str">
        <f t="shared" si="46"/>
        <v>N/A</v>
      </c>
      <c r="AF98" s="3" t="str">
        <f t="shared" si="47"/>
        <v>N/A</v>
      </c>
    </row>
    <row r="99" spans="1:32" x14ac:dyDescent="0.35">
      <c r="A99" t="s">
        <v>175</v>
      </c>
      <c r="B99" t="s">
        <v>183</v>
      </c>
      <c r="C99" t="s">
        <v>373</v>
      </c>
      <c r="D99" t="s">
        <v>91</v>
      </c>
      <c r="E99" s="1">
        <v>1064</v>
      </c>
      <c r="F99" t="s">
        <v>1706</v>
      </c>
      <c r="G99">
        <v>0.23</v>
      </c>
      <c r="H99" t="s">
        <v>1197</v>
      </c>
      <c r="I99" s="3" t="str">
        <f t="shared" si="24"/>
        <v>not eligible</v>
      </c>
      <c r="J99" s="3" t="str">
        <f t="shared" si="25"/>
        <v>N/A</v>
      </c>
      <c r="K99" s="3">
        <f t="shared" si="26"/>
        <v>0</v>
      </c>
      <c r="L99" s="3">
        <f t="shared" si="27"/>
        <v>0</v>
      </c>
      <c r="M99" s="3" t="str">
        <f t="shared" si="28"/>
        <v>N/A</v>
      </c>
      <c r="N99" s="3" t="str">
        <f t="shared" si="29"/>
        <v>N/A</v>
      </c>
      <c r="O99" s="3" t="str">
        <f t="shared" si="30"/>
        <v>N/A</v>
      </c>
      <c r="P99" s="3" t="str">
        <f t="shared" si="31"/>
        <v>N/A</v>
      </c>
      <c r="Q99" s="3" t="str">
        <f t="shared" si="32"/>
        <v>N/A</v>
      </c>
      <c r="R99" s="3" t="str">
        <f t="shared" si="33"/>
        <v>N/A</v>
      </c>
      <c r="S99" s="3" t="str">
        <f t="shared" si="34"/>
        <v>N/A</v>
      </c>
      <c r="T99" s="3" t="str">
        <f t="shared" si="35"/>
        <v>N/A</v>
      </c>
      <c r="U99" s="3" t="str">
        <f t="shared" si="36"/>
        <v>N/A</v>
      </c>
      <c r="V99" s="3" t="str">
        <f t="shared" si="37"/>
        <v>N/A</v>
      </c>
      <c r="W99" s="3" t="str">
        <f t="shared" si="38"/>
        <v>N/A</v>
      </c>
      <c r="X99" s="3" t="str">
        <f t="shared" si="39"/>
        <v>N/A</v>
      </c>
      <c r="Y99" s="3" t="str">
        <f t="shared" si="40"/>
        <v>N/A</v>
      </c>
      <c r="Z99" s="3" t="str">
        <f t="shared" si="41"/>
        <v>N/A</v>
      </c>
      <c r="AA99" s="3" t="str">
        <f t="shared" si="42"/>
        <v>N/A</v>
      </c>
      <c r="AB99" s="3" t="str">
        <f t="shared" si="43"/>
        <v>N/A</v>
      </c>
      <c r="AC99" s="3" t="str">
        <f t="shared" si="44"/>
        <v>N/A</v>
      </c>
      <c r="AD99" s="3" t="str">
        <f t="shared" si="45"/>
        <v>N/A</v>
      </c>
      <c r="AE99" s="3" t="str">
        <f t="shared" si="46"/>
        <v>N/A</v>
      </c>
      <c r="AF99" s="3" t="str">
        <f t="shared" si="47"/>
        <v>N/A</v>
      </c>
    </row>
    <row r="100" spans="1:32" x14ac:dyDescent="0.35">
      <c r="A100" t="s">
        <v>175</v>
      </c>
      <c r="B100" t="s">
        <v>183</v>
      </c>
      <c r="C100" t="s">
        <v>1102</v>
      </c>
      <c r="D100" t="s">
        <v>91</v>
      </c>
      <c r="E100">
        <v>273</v>
      </c>
      <c r="F100" t="s">
        <v>1665</v>
      </c>
      <c r="G100">
        <v>0.06</v>
      </c>
      <c r="H100" t="s">
        <v>1197</v>
      </c>
      <c r="I100" s="3" t="str">
        <f t="shared" si="24"/>
        <v>not eligible</v>
      </c>
      <c r="J100" s="3" t="str">
        <f t="shared" si="25"/>
        <v>N/A</v>
      </c>
      <c r="K100" s="3">
        <f t="shared" si="26"/>
        <v>0</v>
      </c>
      <c r="L100" s="3">
        <f t="shared" si="27"/>
        <v>0</v>
      </c>
      <c r="M100" s="3" t="str">
        <f t="shared" si="28"/>
        <v>N/A</v>
      </c>
      <c r="N100" s="3" t="str">
        <f t="shared" si="29"/>
        <v>N/A</v>
      </c>
      <c r="O100" s="3" t="str">
        <f t="shared" si="30"/>
        <v>N/A</v>
      </c>
      <c r="P100" s="3" t="str">
        <f t="shared" si="31"/>
        <v>N/A</v>
      </c>
      <c r="Q100" s="3" t="str">
        <f t="shared" si="32"/>
        <v>N/A</v>
      </c>
      <c r="R100" s="3" t="str">
        <f t="shared" si="33"/>
        <v>N/A</v>
      </c>
      <c r="S100" s="3" t="str">
        <f t="shared" si="34"/>
        <v>N/A</v>
      </c>
      <c r="T100" s="3" t="str">
        <f t="shared" si="35"/>
        <v>N/A</v>
      </c>
      <c r="U100" s="3" t="str">
        <f t="shared" si="36"/>
        <v>N/A</v>
      </c>
      <c r="V100" s="3" t="str">
        <f t="shared" si="37"/>
        <v>N/A</v>
      </c>
      <c r="W100" s="3" t="str">
        <f t="shared" si="38"/>
        <v>N/A</v>
      </c>
      <c r="X100" s="3" t="str">
        <f t="shared" si="39"/>
        <v>N/A</v>
      </c>
      <c r="Y100" s="3" t="str">
        <f t="shared" si="40"/>
        <v>N/A</v>
      </c>
      <c r="Z100" s="3" t="str">
        <f t="shared" si="41"/>
        <v>N/A</v>
      </c>
      <c r="AA100" s="3" t="str">
        <f t="shared" si="42"/>
        <v>N/A</v>
      </c>
      <c r="AB100" s="3" t="str">
        <f t="shared" si="43"/>
        <v>N/A</v>
      </c>
      <c r="AC100" s="3" t="str">
        <f t="shared" si="44"/>
        <v>N/A</v>
      </c>
      <c r="AD100" s="3" t="str">
        <f t="shared" si="45"/>
        <v>N/A</v>
      </c>
      <c r="AE100" s="3" t="str">
        <f t="shared" si="46"/>
        <v>N/A</v>
      </c>
      <c r="AF100" s="3" t="str">
        <f t="shared" si="47"/>
        <v>N/A</v>
      </c>
    </row>
    <row r="101" spans="1:32" x14ac:dyDescent="0.35">
      <c r="A101" t="s">
        <v>175</v>
      </c>
      <c r="B101" t="s">
        <v>295</v>
      </c>
      <c r="C101" t="s">
        <v>808</v>
      </c>
      <c r="D101" t="s">
        <v>91</v>
      </c>
      <c r="E101" s="1">
        <v>187358</v>
      </c>
      <c r="F101" t="s">
        <v>1707</v>
      </c>
      <c r="G101">
        <v>41.61</v>
      </c>
      <c r="H101" t="s">
        <v>187</v>
      </c>
      <c r="I101" s="3">
        <f t="shared" si="24"/>
        <v>327876.5</v>
      </c>
      <c r="J101" s="3" t="str">
        <f t="shared" si="25"/>
        <v>N/A</v>
      </c>
      <c r="K101" s="3">
        <f t="shared" si="26"/>
        <v>327876.5</v>
      </c>
      <c r="L101" s="3">
        <f t="shared" si="27"/>
        <v>327876.5</v>
      </c>
      <c r="M101" s="3" t="str">
        <f t="shared" si="28"/>
        <v>N/A</v>
      </c>
      <c r="N101" s="3" t="str">
        <f t="shared" si="29"/>
        <v>N/A</v>
      </c>
      <c r="O101" s="3" t="str">
        <f t="shared" si="30"/>
        <v>N/A</v>
      </c>
      <c r="P101" s="3" t="str">
        <f t="shared" si="31"/>
        <v>N/A</v>
      </c>
      <c r="Q101" s="3" t="str">
        <f t="shared" si="32"/>
        <v>N/A</v>
      </c>
      <c r="R101" s="3" t="str">
        <f t="shared" si="33"/>
        <v>N/A</v>
      </c>
      <c r="S101" s="3" t="str">
        <f t="shared" si="34"/>
        <v>N/A</v>
      </c>
      <c r="T101" s="3" t="str">
        <f t="shared" si="35"/>
        <v>N/A</v>
      </c>
      <c r="U101" s="3" t="str">
        <f t="shared" si="36"/>
        <v>N/A</v>
      </c>
      <c r="V101" s="3" t="str">
        <f t="shared" si="37"/>
        <v>N/A</v>
      </c>
      <c r="W101" s="3" t="str">
        <f t="shared" si="38"/>
        <v>N/A</v>
      </c>
      <c r="X101" s="3" t="str">
        <f t="shared" si="39"/>
        <v>N/A</v>
      </c>
      <c r="Y101" s="3" t="str">
        <f t="shared" si="40"/>
        <v>N/A</v>
      </c>
      <c r="Z101" s="3" t="str">
        <f t="shared" si="41"/>
        <v>N/A</v>
      </c>
      <c r="AA101" s="3" t="str">
        <f t="shared" si="42"/>
        <v>N/A</v>
      </c>
      <c r="AB101" s="3" t="str">
        <f t="shared" si="43"/>
        <v>N/A</v>
      </c>
      <c r="AC101" s="3" t="str">
        <f t="shared" si="44"/>
        <v>N/A</v>
      </c>
      <c r="AD101" s="3" t="str">
        <f t="shared" si="45"/>
        <v>N/A</v>
      </c>
      <c r="AE101" s="3" t="str">
        <f t="shared" si="46"/>
        <v>N/A</v>
      </c>
      <c r="AF101" s="3" t="str">
        <f t="shared" si="47"/>
        <v>N/A</v>
      </c>
    </row>
    <row r="102" spans="1:32" x14ac:dyDescent="0.35">
      <c r="A102" t="s">
        <v>175</v>
      </c>
      <c r="B102" t="s">
        <v>295</v>
      </c>
      <c r="C102" t="s">
        <v>478</v>
      </c>
      <c r="D102" t="s">
        <v>91</v>
      </c>
      <c r="E102" s="1">
        <v>1192</v>
      </c>
      <c r="F102" t="s">
        <v>1684</v>
      </c>
      <c r="G102">
        <v>0.26</v>
      </c>
      <c r="H102" t="s">
        <v>187</v>
      </c>
      <c r="I102" s="3" t="str">
        <f t="shared" si="24"/>
        <v>not eligible</v>
      </c>
      <c r="J102" s="3">
        <f t="shared" si="25"/>
        <v>2086</v>
      </c>
      <c r="K102" s="3">
        <f t="shared" si="26"/>
        <v>2086</v>
      </c>
      <c r="L102" s="3">
        <f t="shared" si="27"/>
        <v>2086</v>
      </c>
      <c r="M102" s="3" t="str">
        <f t="shared" si="28"/>
        <v>N/A</v>
      </c>
      <c r="N102" s="3" t="str">
        <f t="shared" si="29"/>
        <v>N/A</v>
      </c>
      <c r="O102" s="3" t="str">
        <f t="shared" si="30"/>
        <v>N/A</v>
      </c>
      <c r="P102" s="3" t="str">
        <f t="shared" si="31"/>
        <v>N/A</v>
      </c>
      <c r="Q102" s="3" t="str">
        <f t="shared" si="32"/>
        <v>N/A</v>
      </c>
      <c r="R102" s="3" t="str">
        <f t="shared" si="33"/>
        <v>N/A</v>
      </c>
      <c r="S102" s="3" t="str">
        <f t="shared" si="34"/>
        <v>N/A</v>
      </c>
      <c r="T102" s="3" t="str">
        <f t="shared" si="35"/>
        <v>N/A</v>
      </c>
      <c r="U102" s="3" t="str">
        <f t="shared" si="36"/>
        <v>N/A</v>
      </c>
      <c r="V102" s="3" t="str">
        <f t="shared" si="37"/>
        <v>N/A</v>
      </c>
      <c r="W102" s="3" t="str">
        <f t="shared" si="38"/>
        <v>N/A</v>
      </c>
      <c r="X102" s="3" t="str">
        <f t="shared" si="39"/>
        <v>N/A</v>
      </c>
      <c r="Y102" s="3" t="str">
        <f t="shared" si="40"/>
        <v>N/A</v>
      </c>
      <c r="Z102" s="3" t="str">
        <f t="shared" si="41"/>
        <v>N/A</v>
      </c>
      <c r="AA102" s="3" t="str">
        <f t="shared" si="42"/>
        <v>N/A</v>
      </c>
      <c r="AB102" s="3" t="str">
        <f t="shared" si="43"/>
        <v>N/A</v>
      </c>
      <c r="AC102" s="3" t="str">
        <f t="shared" si="44"/>
        <v>N/A</v>
      </c>
      <c r="AD102" s="3" t="str">
        <f t="shared" si="45"/>
        <v>N/A</v>
      </c>
      <c r="AE102" s="3" t="str">
        <f t="shared" si="46"/>
        <v>N/A</v>
      </c>
      <c r="AF102" s="3" t="str">
        <f t="shared" si="47"/>
        <v>N/A</v>
      </c>
    </row>
    <row r="103" spans="1:32" x14ac:dyDescent="0.35">
      <c r="A103" t="s">
        <v>175</v>
      </c>
      <c r="B103" t="s">
        <v>295</v>
      </c>
      <c r="C103" t="s">
        <v>1154</v>
      </c>
      <c r="D103" t="s">
        <v>91</v>
      </c>
      <c r="E103" s="1">
        <v>1392</v>
      </c>
      <c r="F103" t="s">
        <v>1708</v>
      </c>
      <c r="G103">
        <v>0.31</v>
      </c>
      <c r="H103" t="s">
        <v>1197</v>
      </c>
      <c r="I103" s="3" t="str">
        <f t="shared" si="24"/>
        <v>not eligible</v>
      </c>
      <c r="J103" s="3" t="str">
        <f t="shared" si="25"/>
        <v>N/A</v>
      </c>
      <c r="K103" s="3">
        <f t="shared" si="26"/>
        <v>0</v>
      </c>
      <c r="L103" s="3">
        <f t="shared" si="27"/>
        <v>0</v>
      </c>
      <c r="M103" s="3" t="str">
        <f t="shared" si="28"/>
        <v>N/A</v>
      </c>
      <c r="N103" s="3" t="str">
        <f t="shared" si="29"/>
        <v>N/A</v>
      </c>
      <c r="O103" s="3" t="str">
        <f t="shared" si="30"/>
        <v>N/A</v>
      </c>
      <c r="P103" s="3" t="str">
        <f t="shared" si="31"/>
        <v>N/A</v>
      </c>
      <c r="Q103" s="3" t="str">
        <f t="shared" si="32"/>
        <v>N/A</v>
      </c>
      <c r="R103" s="3" t="str">
        <f t="shared" si="33"/>
        <v>N/A</v>
      </c>
      <c r="S103" s="3" t="str">
        <f t="shared" si="34"/>
        <v>N/A</v>
      </c>
      <c r="T103" s="3" t="str">
        <f t="shared" si="35"/>
        <v>N/A</v>
      </c>
      <c r="U103" s="3" t="str">
        <f t="shared" si="36"/>
        <v>N/A</v>
      </c>
      <c r="V103" s="3" t="str">
        <f t="shared" si="37"/>
        <v>N/A</v>
      </c>
      <c r="W103" s="3" t="str">
        <f t="shared" si="38"/>
        <v>N/A</v>
      </c>
      <c r="X103" s="3" t="str">
        <f t="shared" si="39"/>
        <v>N/A</v>
      </c>
      <c r="Y103" s="3" t="str">
        <f t="shared" si="40"/>
        <v>N/A</v>
      </c>
      <c r="Z103" s="3" t="str">
        <f t="shared" si="41"/>
        <v>N/A</v>
      </c>
      <c r="AA103" s="3" t="str">
        <f t="shared" si="42"/>
        <v>N/A</v>
      </c>
      <c r="AB103" s="3" t="str">
        <f t="shared" si="43"/>
        <v>N/A</v>
      </c>
      <c r="AC103" s="3" t="str">
        <f t="shared" si="44"/>
        <v>N/A</v>
      </c>
      <c r="AD103" s="3" t="str">
        <f t="shared" si="45"/>
        <v>N/A</v>
      </c>
      <c r="AE103" s="3" t="str">
        <f t="shared" si="46"/>
        <v>N/A</v>
      </c>
      <c r="AF103" s="3" t="str">
        <f t="shared" si="47"/>
        <v>N/A</v>
      </c>
    </row>
    <row r="104" spans="1:32" x14ac:dyDescent="0.35">
      <c r="A104" t="s">
        <v>175</v>
      </c>
      <c r="B104" t="s">
        <v>295</v>
      </c>
      <c r="C104" t="s">
        <v>1107</v>
      </c>
      <c r="D104" t="s">
        <v>91</v>
      </c>
      <c r="E104">
        <v>437</v>
      </c>
      <c r="F104" t="s">
        <v>1692</v>
      </c>
      <c r="G104">
        <v>0.1</v>
      </c>
      <c r="H104" t="s">
        <v>1197</v>
      </c>
      <c r="I104" s="3" t="str">
        <f t="shared" si="24"/>
        <v>not eligible</v>
      </c>
      <c r="J104" s="3" t="str">
        <f t="shared" si="25"/>
        <v>N/A</v>
      </c>
      <c r="K104" s="3">
        <f t="shared" si="26"/>
        <v>0</v>
      </c>
      <c r="L104" s="3">
        <f t="shared" si="27"/>
        <v>0</v>
      </c>
      <c r="M104" s="3" t="str">
        <f t="shared" si="28"/>
        <v>N/A</v>
      </c>
      <c r="N104" s="3" t="str">
        <f t="shared" si="29"/>
        <v>N/A</v>
      </c>
      <c r="O104" s="3" t="str">
        <f t="shared" si="30"/>
        <v>N/A</v>
      </c>
      <c r="P104" s="3" t="str">
        <f t="shared" si="31"/>
        <v>N/A</v>
      </c>
      <c r="Q104" s="3" t="str">
        <f t="shared" si="32"/>
        <v>N/A</v>
      </c>
      <c r="R104" s="3" t="str">
        <f t="shared" si="33"/>
        <v>N/A</v>
      </c>
      <c r="S104" s="3" t="str">
        <f t="shared" si="34"/>
        <v>N/A</v>
      </c>
      <c r="T104" s="3" t="str">
        <f t="shared" si="35"/>
        <v>N/A</v>
      </c>
      <c r="U104" s="3" t="str">
        <f t="shared" si="36"/>
        <v>N/A</v>
      </c>
      <c r="V104" s="3" t="str">
        <f t="shared" si="37"/>
        <v>N/A</v>
      </c>
      <c r="W104" s="3" t="str">
        <f t="shared" si="38"/>
        <v>N/A</v>
      </c>
      <c r="X104" s="3" t="str">
        <f t="shared" si="39"/>
        <v>N/A</v>
      </c>
      <c r="Y104" s="3" t="str">
        <f t="shared" si="40"/>
        <v>N/A</v>
      </c>
      <c r="Z104" s="3" t="str">
        <f t="shared" si="41"/>
        <v>N/A</v>
      </c>
      <c r="AA104" s="3" t="str">
        <f t="shared" si="42"/>
        <v>N/A</v>
      </c>
      <c r="AB104" s="3" t="str">
        <f t="shared" si="43"/>
        <v>N/A</v>
      </c>
      <c r="AC104" s="3" t="str">
        <f t="shared" si="44"/>
        <v>N/A</v>
      </c>
      <c r="AD104" s="3" t="str">
        <f t="shared" si="45"/>
        <v>N/A</v>
      </c>
      <c r="AE104" s="3" t="str">
        <f t="shared" si="46"/>
        <v>N/A</v>
      </c>
      <c r="AF104" s="3" t="str">
        <f t="shared" si="47"/>
        <v>N/A</v>
      </c>
    </row>
    <row r="105" spans="1:32" x14ac:dyDescent="0.35">
      <c r="A105" t="s">
        <v>175</v>
      </c>
      <c r="B105" t="s">
        <v>295</v>
      </c>
      <c r="C105" t="s">
        <v>458</v>
      </c>
      <c r="D105" t="s">
        <v>91</v>
      </c>
      <c r="E105" s="1">
        <v>1358</v>
      </c>
      <c r="F105" t="s">
        <v>1709</v>
      </c>
      <c r="G105">
        <v>0.3</v>
      </c>
      <c r="H105" t="s">
        <v>1197</v>
      </c>
      <c r="I105" s="3" t="str">
        <f t="shared" si="24"/>
        <v>not eligible</v>
      </c>
      <c r="J105" s="3" t="str">
        <f t="shared" si="25"/>
        <v>N/A</v>
      </c>
      <c r="K105" s="3">
        <f t="shared" si="26"/>
        <v>0</v>
      </c>
      <c r="L105" s="3">
        <f t="shared" si="27"/>
        <v>0</v>
      </c>
      <c r="M105" s="3" t="str">
        <f t="shared" si="28"/>
        <v>N/A</v>
      </c>
      <c r="N105" s="3" t="str">
        <f t="shared" si="29"/>
        <v>N/A</v>
      </c>
      <c r="O105" s="3" t="str">
        <f t="shared" si="30"/>
        <v>N/A</v>
      </c>
      <c r="P105" s="3" t="str">
        <f t="shared" si="31"/>
        <v>N/A</v>
      </c>
      <c r="Q105" s="3" t="str">
        <f t="shared" si="32"/>
        <v>N/A</v>
      </c>
      <c r="R105" s="3" t="str">
        <f t="shared" si="33"/>
        <v>N/A</v>
      </c>
      <c r="S105" s="3" t="str">
        <f t="shared" si="34"/>
        <v>N/A</v>
      </c>
      <c r="T105" s="3" t="str">
        <f t="shared" si="35"/>
        <v>N/A</v>
      </c>
      <c r="U105" s="3" t="str">
        <f t="shared" si="36"/>
        <v>N/A</v>
      </c>
      <c r="V105" s="3" t="str">
        <f t="shared" si="37"/>
        <v>N/A</v>
      </c>
      <c r="W105" s="3" t="str">
        <f t="shared" si="38"/>
        <v>N/A</v>
      </c>
      <c r="X105" s="3" t="str">
        <f t="shared" si="39"/>
        <v>N/A</v>
      </c>
      <c r="Y105" s="3" t="str">
        <f t="shared" si="40"/>
        <v>N/A</v>
      </c>
      <c r="Z105" s="3" t="str">
        <f t="shared" si="41"/>
        <v>N/A</v>
      </c>
      <c r="AA105" s="3" t="str">
        <f t="shared" si="42"/>
        <v>N/A</v>
      </c>
      <c r="AB105" s="3" t="str">
        <f t="shared" si="43"/>
        <v>N/A</v>
      </c>
      <c r="AC105" s="3" t="str">
        <f t="shared" si="44"/>
        <v>N/A</v>
      </c>
      <c r="AD105" s="3" t="str">
        <f t="shared" si="45"/>
        <v>N/A</v>
      </c>
      <c r="AE105" s="3" t="str">
        <f t="shared" si="46"/>
        <v>N/A</v>
      </c>
      <c r="AF105" s="3" t="str">
        <f t="shared" si="47"/>
        <v>N/A</v>
      </c>
    </row>
    <row r="106" spans="1:32" x14ac:dyDescent="0.35">
      <c r="A106" t="s">
        <v>175</v>
      </c>
      <c r="B106" t="s">
        <v>227</v>
      </c>
      <c r="C106" t="s">
        <v>538</v>
      </c>
      <c r="D106" t="s">
        <v>91</v>
      </c>
      <c r="E106" s="1">
        <v>141662</v>
      </c>
      <c r="F106" t="s">
        <v>1710</v>
      </c>
      <c r="G106">
        <v>31.02</v>
      </c>
      <c r="H106" t="s">
        <v>187</v>
      </c>
      <c r="I106" s="3">
        <f t="shared" si="24"/>
        <v>247908.5</v>
      </c>
      <c r="J106" s="3" t="str">
        <f t="shared" si="25"/>
        <v>N/A</v>
      </c>
      <c r="K106" s="3">
        <f t="shared" si="26"/>
        <v>247908.5</v>
      </c>
      <c r="L106" s="3">
        <f t="shared" si="27"/>
        <v>247908.5</v>
      </c>
      <c r="M106" s="3" t="str">
        <f t="shared" si="28"/>
        <v>N/A</v>
      </c>
      <c r="N106" s="3" t="str">
        <f t="shared" si="29"/>
        <v>N/A</v>
      </c>
      <c r="O106" s="3" t="str">
        <f t="shared" si="30"/>
        <v>N/A</v>
      </c>
      <c r="P106" s="3" t="str">
        <f t="shared" si="31"/>
        <v>N/A</v>
      </c>
      <c r="Q106" s="3" t="str">
        <f t="shared" si="32"/>
        <v>N/A</v>
      </c>
      <c r="R106" s="3" t="str">
        <f t="shared" si="33"/>
        <v>N/A</v>
      </c>
      <c r="S106" s="3" t="str">
        <f t="shared" si="34"/>
        <v>N/A</v>
      </c>
      <c r="T106" s="3" t="str">
        <f t="shared" si="35"/>
        <v>N/A</v>
      </c>
      <c r="U106" s="3" t="str">
        <f t="shared" si="36"/>
        <v>N/A</v>
      </c>
      <c r="V106" s="3" t="str">
        <f t="shared" si="37"/>
        <v>N/A</v>
      </c>
      <c r="W106" s="3" t="str">
        <f t="shared" si="38"/>
        <v>N/A</v>
      </c>
      <c r="X106" s="3" t="str">
        <f t="shared" si="39"/>
        <v>N/A</v>
      </c>
      <c r="Y106" s="3" t="str">
        <f t="shared" si="40"/>
        <v>N/A</v>
      </c>
      <c r="Z106" s="3" t="str">
        <f t="shared" si="41"/>
        <v>N/A</v>
      </c>
      <c r="AA106" s="3" t="str">
        <f t="shared" si="42"/>
        <v>N/A</v>
      </c>
      <c r="AB106" s="3" t="str">
        <f t="shared" si="43"/>
        <v>N/A</v>
      </c>
      <c r="AC106" s="3" t="str">
        <f t="shared" si="44"/>
        <v>N/A</v>
      </c>
      <c r="AD106" s="3" t="str">
        <f t="shared" si="45"/>
        <v>N/A</v>
      </c>
      <c r="AE106" s="3" t="str">
        <f t="shared" si="46"/>
        <v>N/A</v>
      </c>
      <c r="AF106" s="3" t="str">
        <f t="shared" si="47"/>
        <v>N/A</v>
      </c>
    </row>
    <row r="107" spans="1:32" x14ac:dyDescent="0.35">
      <c r="A107" t="s">
        <v>175</v>
      </c>
      <c r="B107" t="s">
        <v>227</v>
      </c>
      <c r="C107" t="s">
        <v>1062</v>
      </c>
      <c r="D107" t="s">
        <v>91</v>
      </c>
      <c r="E107" s="1">
        <v>1973</v>
      </c>
      <c r="F107" t="s">
        <v>1711</v>
      </c>
      <c r="G107">
        <v>0.43</v>
      </c>
      <c r="H107" t="s">
        <v>187</v>
      </c>
      <c r="I107" s="3" t="str">
        <f t="shared" si="24"/>
        <v>not eligible</v>
      </c>
      <c r="J107" s="3">
        <f t="shared" si="25"/>
        <v>3452.75</v>
      </c>
      <c r="K107" s="3">
        <f t="shared" si="26"/>
        <v>3452.75</v>
      </c>
      <c r="L107" s="3">
        <f t="shared" si="27"/>
        <v>3452.75</v>
      </c>
      <c r="M107" s="3" t="str">
        <f t="shared" si="28"/>
        <v>N/A</v>
      </c>
      <c r="N107" s="3" t="str">
        <f t="shared" si="29"/>
        <v>N/A</v>
      </c>
      <c r="O107" s="3" t="str">
        <f t="shared" si="30"/>
        <v>N/A</v>
      </c>
      <c r="P107" s="3" t="str">
        <f t="shared" si="31"/>
        <v>N/A</v>
      </c>
      <c r="Q107" s="3" t="str">
        <f t="shared" si="32"/>
        <v>N/A</v>
      </c>
      <c r="R107" s="3" t="str">
        <f t="shared" si="33"/>
        <v>N/A</v>
      </c>
      <c r="S107" s="3" t="str">
        <f t="shared" si="34"/>
        <v>N/A</v>
      </c>
      <c r="T107" s="3" t="str">
        <f t="shared" si="35"/>
        <v>N/A</v>
      </c>
      <c r="U107" s="3" t="str">
        <f t="shared" si="36"/>
        <v>N/A</v>
      </c>
      <c r="V107" s="3" t="str">
        <f t="shared" si="37"/>
        <v>N/A</v>
      </c>
      <c r="W107" s="3" t="str">
        <f t="shared" si="38"/>
        <v>N/A</v>
      </c>
      <c r="X107" s="3" t="str">
        <f t="shared" si="39"/>
        <v>N/A</v>
      </c>
      <c r="Y107" s="3" t="str">
        <f t="shared" si="40"/>
        <v>N/A</v>
      </c>
      <c r="Z107" s="3" t="str">
        <f t="shared" si="41"/>
        <v>N/A</v>
      </c>
      <c r="AA107" s="3" t="str">
        <f t="shared" si="42"/>
        <v>N/A</v>
      </c>
      <c r="AB107" s="3" t="str">
        <f t="shared" si="43"/>
        <v>N/A</v>
      </c>
      <c r="AC107" s="3" t="str">
        <f t="shared" si="44"/>
        <v>N/A</v>
      </c>
      <c r="AD107" s="3" t="str">
        <f t="shared" si="45"/>
        <v>N/A</v>
      </c>
      <c r="AE107" s="3" t="str">
        <f t="shared" si="46"/>
        <v>N/A</v>
      </c>
      <c r="AF107" s="3" t="str">
        <f t="shared" si="47"/>
        <v>N/A</v>
      </c>
    </row>
    <row r="108" spans="1:32" x14ac:dyDescent="0.35">
      <c r="A108" t="s">
        <v>175</v>
      </c>
      <c r="B108" t="s">
        <v>227</v>
      </c>
      <c r="C108" t="s">
        <v>1019</v>
      </c>
      <c r="D108" t="s">
        <v>91</v>
      </c>
      <c r="E108">
        <v>524</v>
      </c>
      <c r="F108" t="s">
        <v>1690</v>
      </c>
      <c r="G108">
        <v>0.11</v>
      </c>
      <c r="H108" t="s">
        <v>1197</v>
      </c>
      <c r="I108" s="3" t="str">
        <f t="shared" si="24"/>
        <v>not eligible</v>
      </c>
      <c r="J108" s="3" t="str">
        <f t="shared" si="25"/>
        <v>N/A</v>
      </c>
      <c r="K108" s="3">
        <f t="shared" si="26"/>
        <v>0</v>
      </c>
      <c r="L108" s="3">
        <f t="shared" si="27"/>
        <v>0</v>
      </c>
      <c r="M108" s="3" t="str">
        <f t="shared" si="28"/>
        <v>N/A</v>
      </c>
      <c r="N108" s="3" t="str">
        <f t="shared" si="29"/>
        <v>N/A</v>
      </c>
      <c r="O108" s="3" t="str">
        <f t="shared" si="30"/>
        <v>N/A</v>
      </c>
      <c r="P108" s="3" t="str">
        <f t="shared" si="31"/>
        <v>N/A</v>
      </c>
      <c r="Q108" s="3" t="str">
        <f t="shared" si="32"/>
        <v>N/A</v>
      </c>
      <c r="R108" s="3" t="str">
        <f t="shared" si="33"/>
        <v>N/A</v>
      </c>
      <c r="S108" s="3" t="str">
        <f t="shared" si="34"/>
        <v>N/A</v>
      </c>
      <c r="T108" s="3" t="str">
        <f t="shared" si="35"/>
        <v>N/A</v>
      </c>
      <c r="U108" s="3" t="str">
        <f t="shared" si="36"/>
        <v>N/A</v>
      </c>
      <c r="V108" s="3" t="str">
        <f t="shared" si="37"/>
        <v>N/A</v>
      </c>
      <c r="W108" s="3" t="str">
        <f t="shared" si="38"/>
        <v>N/A</v>
      </c>
      <c r="X108" s="3" t="str">
        <f t="shared" si="39"/>
        <v>N/A</v>
      </c>
      <c r="Y108" s="3" t="str">
        <f t="shared" si="40"/>
        <v>N/A</v>
      </c>
      <c r="Z108" s="3" t="str">
        <f t="shared" si="41"/>
        <v>N/A</v>
      </c>
      <c r="AA108" s="3" t="str">
        <f t="shared" si="42"/>
        <v>N/A</v>
      </c>
      <c r="AB108" s="3" t="str">
        <f t="shared" si="43"/>
        <v>N/A</v>
      </c>
      <c r="AC108" s="3" t="str">
        <f t="shared" si="44"/>
        <v>N/A</v>
      </c>
      <c r="AD108" s="3" t="str">
        <f t="shared" si="45"/>
        <v>N/A</v>
      </c>
      <c r="AE108" s="3" t="str">
        <f t="shared" si="46"/>
        <v>N/A</v>
      </c>
      <c r="AF108" s="3" t="str">
        <f t="shared" si="47"/>
        <v>N/A</v>
      </c>
    </row>
    <row r="109" spans="1:32" x14ac:dyDescent="0.35">
      <c r="A109" t="s">
        <v>175</v>
      </c>
      <c r="B109" t="s">
        <v>227</v>
      </c>
      <c r="C109" t="s">
        <v>821</v>
      </c>
      <c r="D109" t="s">
        <v>91</v>
      </c>
      <c r="E109">
        <v>353</v>
      </c>
      <c r="F109" t="s">
        <v>1669</v>
      </c>
      <c r="G109">
        <v>0.08</v>
      </c>
      <c r="H109" t="s">
        <v>1197</v>
      </c>
      <c r="I109" s="3" t="str">
        <f t="shared" si="24"/>
        <v>not eligible</v>
      </c>
      <c r="J109" s="3" t="str">
        <f t="shared" si="25"/>
        <v>N/A</v>
      </c>
      <c r="K109" s="3">
        <f t="shared" si="26"/>
        <v>0</v>
      </c>
      <c r="L109" s="3">
        <f t="shared" si="27"/>
        <v>0</v>
      </c>
      <c r="M109" s="3" t="str">
        <f t="shared" si="28"/>
        <v>N/A</v>
      </c>
      <c r="N109" s="3" t="str">
        <f t="shared" si="29"/>
        <v>N/A</v>
      </c>
      <c r="O109" s="3" t="str">
        <f t="shared" si="30"/>
        <v>N/A</v>
      </c>
      <c r="P109" s="3" t="str">
        <f t="shared" si="31"/>
        <v>N/A</v>
      </c>
      <c r="Q109" s="3" t="str">
        <f t="shared" si="32"/>
        <v>N/A</v>
      </c>
      <c r="R109" s="3" t="str">
        <f t="shared" si="33"/>
        <v>N/A</v>
      </c>
      <c r="S109" s="3" t="str">
        <f t="shared" si="34"/>
        <v>N/A</v>
      </c>
      <c r="T109" s="3" t="str">
        <f t="shared" si="35"/>
        <v>N/A</v>
      </c>
      <c r="U109" s="3" t="str">
        <f t="shared" si="36"/>
        <v>N/A</v>
      </c>
      <c r="V109" s="3" t="str">
        <f t="shared" si="37"/>
        <v>N/A</v>
      </c>
      <c r="W109" s="3" t="str">
        <f t="shared" si="38"/>
        <v>N/A</v>
      </c>
      <c r="X109" s="3" t="str">
        <f t="shared" si="39"/>
        <v>N/A</v>
      </c>
      <c r="Y109" s="3" t="str">
        <f t="shared" si="40"/>
        <v>N/A</v>
      </c>
      <c r="Z109" s="3" t="str">
        <f t="shared" si="41"/>
        <v>N/A</v>
      </c>
      <c r="AA109" s="3" t="str">
        <f t="shared" si="42"/>
        <v>N/A</v>
      </c>
      <c r="AB109" s="3" t="str">
        <f t="shared" si="43"/>
        <v>N/A</v>
      </c>
      <c r="AC109" s="3" t="str">
        <f t="shared" si="44"/>
        <v>N/A</v>
      </c>
      <c r="AD109" s="3" t="str">
        <f t="shared" si="45"/>
        <v>N/A</v>
      </c>
      <c r="AE109" s="3" t="str">
        <f t="shared" si="46"/>
        <v>N/A</v>
      </c>
      <c r="AF109" s="3" t="str">
        <f t="shared" si="47"/>
        <v>N/A</v>
      </c>
    </row>
    <row r="110" spans="1:32" x14ac:dyDescent="0.35">
      <c r="A110" t="s">
        <v>175</v>
      </c>
      <c r="B110" t="s">
        <v>227</v>
      </c>
      <c r="C110" t="s">
        <v>763</v>
      </c>
      <c r="D110" t="s">
        <v>91</v>
      </c>
      <c r="E110">
        <v>821</v>
      </c>
      <c r="F110" t="s">
        <v>1712</v>
      </c>
      <c r="G110">
        <v>0.18</v>
      </c>
      <c r="H110" t="s">
        <v>1197</v>
      </c>
      <c r="I110" s="3" t="str">
        <f t="shared" si="24"/>
        <v>not eligible</v>
      </c>
      <c r="J110" s="3" t="str">
        <f t="shared" si="25"/>
        <v>N/A</v>
      </c>
      <c r="K110" s="3">
        <f t="shared" si="26"/>
        <v>0</v>
      </c>
      <c r="L110" s="3">
        <f t="shared" si="27"/>
        <v>0</v>
      </c>
      <c r="M110" s="3" t="str">
        <f t="shared" si="28"/>
        <v>N/A</v>
      </c>
      <c r="N110" s="3" t="str">
        <f t="shared" si="29"/>
        <v>N/A</v>
      </c>
      <c r="O110" s="3" t="str">
        <f t="shared" si="30"/>
        <v>N/A</v>
      </c>
      <c r="P110" s="3" t="str">
        <f t="shared" si="31"/>
        <v>N/A</v>
      </c>
      <c r="Q110" s="3" t="str">
        <f t="shared" si="32"/>
        <v>N/A</v>
      </c>
      <c r="R110" s="3" t="str">
        <f t="shared" si="33"/>
        <v>N/A</v>
      </c>
      <c r="S110" s="3" t="str">
        <f t="shared" si="34"/>
        <v>N/A</v>
      </c>
      <c r="T110" s="3" t="str">
        <f t="shared" si="35"/>
        <v>N/A</v>
      </c>
      <c r="U110" s="3" t="str">
        <f t="shared" si="36"/>
        <v>N/A</v>
      </c>
      <c r="V110" s="3" t="str">
        <f t="shared" si="37"/>
        <v>N/A</v>
      </c>
      <c r="W110" s="3" t="str">
        <f t="shared" si="38"/>
        <v>N/A</v>
      </c>
      <c r="X110" s="3" t="str">
        <f t="shared" si="39"/>
        <v>N/A</v>
      </c>
      <c r="Y110" s="3" t="str">
        <f t="shared" si="40"/>
        <v>N/A</v>
      </c>
      <c r="Z110" s="3" t="str">
        <f t="shared" si="41"/>
        <v>N/A</v>
      </c>
      <c r="AA110" s="3" t="str">
        <f t="shared" si="42"/>
        <v>N/A</v>
      </c>
      <c r="AB110" s="3" t="str">
        <f t="shared" si="43"/>
        <v>N/A</v>
      </c>
      <c r="AC110" s="3" t="str">
        <f t="shared" si="44"/>
        <v>N/A</v>
      </c>
      <c r="AD110" s="3" t="str">
        <f t="shared" si="45"/>
        <v>N/A</v>
      </c>
      <c r="AE110" s="3" t="str">
        <f t="shared" si="46"/>
        <v>N/A</v>
      </c>
      <c r="AF110" s="3" t="str">
        <f t="shared" si="47"/>
        <v>N/A</v>
      </c>
    </row>
    <row r="111" spans="1:32" x14ac:dyDescent="0.35">
      <c r="A111" t="s">
        <v>175</v>
      </c>
      <c r="B111" t="s">
        <v>210</v>
      </c>
      <c r="C111" t="s">
        <v>644</v>
      </c>
      <c r="D111" t="s">
        <v>91</v>
      </c>
      <c r="E111" s="1">
        <v>214730</v>
      </c>
      <c r="F111" t="s">
        <v>1343</v>
      </c>
      <c r="G111">
        <v>49.14</v>
      </c>
      <c r="H111" t="s">
        <v>187</v>
      </c>
      <c r="I111" s="3">
        <f t="shared" si="24"/>
        <v>375777.5</v>
      </c>
      <c r="J111" s="3" t="str">
        <f t="shared" si="25"/>
        <v>N/A</v>
      </c>
      <c r="K111" s="3">
        <f t="shared" si="26"/>
        <v>375777.5</v>
      </c>
      <c r="L111" s="3">
        <f t="shared" si="27"/>
        <v>375777.5</v>
      </c>
      <c r="M111" s="3" t="str">
        <f t="shared" si="28"/>
        <v>N/A</v>
      </c>
      <c r="N111" s="3" t="str">
        <f t="shared" si="29"/>
        <v>N/A</v>
      </c>
      <c r="O111" s="3" t="str">
        <f t="shared" si="30"/>
        <v>N/A</v>
      </c>
      <c r="P111" s="3" t="str">
        <f t="shared" si="31"/>
        <v>N/A</v>
      </c>
      <c r="Q111" s="3" t="str">
        <f t="shared" si="32"/>
        <v>N/A</v>
      </c>
      <c r="R111" s="3" t="str">
        <f t="shared" si="33"/>
        <v>N/A</v>
      </c>
      <c r="S111" s="3" t="str">
        <f t="shared" si="34"/>
        <v>N/A</v>
      </c>
      <c r="T111" s="3" t="str">
        <f t="shared" si="35"/>
        <v>N/A</v>
      </c>
      <c r="U111" s="3" t="str">
        <f t="shared" si="36"/>
        <v>N/A</v>
      </c>
      <c r="V111" s="3" t="str">
        <f t="shared" si="37"/>
        <v>N/A</v>
      </c>
      <c r="W111" s="3" t="str">
        <f t="shared" si="38"/>
        <v>N/A</v>
      </c>
      <c r="X111" s="3" t="str">
        <f t="shared" si="39"/>
        <v>N/A</v>
      </c>
      <c r="Y111" s="3" t="str">
        <f t="shared" si="40"/>
        <v>N/A</v>
      </c>
      <c r="Z111" s="3" t="str">
        <f t="shared" si="41"/>
        <v>N/A</v>
      </c>
      <c r="AA111" s="3" t="str">
        <f t="shared" si="42"/>
        <v>N/A</v>
      </c>
      <c r="AB111" s="3" t="str">
        <f t="shared" si="43"/>
        <v>N/A</v>
      </c>
      <c r="AC111" s="3" t="str">
        <f t="shared" si="44"/>
        <v>N/A</v>
      </c>
      <c r="AD111" s="3" t="str">
        <f t="shared" si="45"/>
        <v>N/A</v>
      </c>
      <c r="AE111" s="3" t="str">
        <f t="shared" si="46"/>
        <v>N/A</v>
      </c>
      <c r="AF111" s="3" t="str">
        <f t="shared" si="47"/>
        <v>N/A</v>
      </c>
    </row>
    <row r="112" spans="1:32" x14ac:dyDescent="0.35">
      <c r="A112" t="s">
        <v>175</v>
      </c>
      <c r="B112" t="s">
        <v>210</v>
      </c>
      <c r="C112" t="s">
        <v>1033</v>
      </c>
      <c r="D112" t="s">
        <v>91</v>
      </c>
      <c r="E112" s="1">
        <v>1012</v>
      </c>
      <c r="F112" t="s">
        <v>1706</v>
      </c>
      <c r="G112">
        <v>0.23</v>
      </c>
      <c r="H112" t="s">
        <v>187</v>
      </c>
      <c r="I112" s="3" t="str">
        <f t="shared" si="24"/>
        <v>not eligible</v>
      </c>
      <c r="J112" s="3">
        <f t="shared" si="25"/>
        <v>1771</v>
      </c>
      <c r="K112" s="3">
        <f t="shared" si="26"/>
        <v>1771</v>
      </c>
      <c r="L112" s="3">
        <f t="shared" si="27"/>
        <v>1771</v>
      </c>
      <c r="M112" s="3" t="str">
        <f t="shared" si="28"/>
        <v>N/A</v>
      </c>
      <c r="N112" s="3" t="str">
        <f t="shared" si="29"/>
        <v>N/A</v>
      </c>
      <c r="O112" s="3" t="str">
        <f t="shared" si="30"/>
        <v>N/A</v>
      </c>
      <c r="P112" s="3" t="str">
        <f t="shared" si="31"/>
        <v>N/A</v>
      </c>
      <c r="Q112" s="3" t="str">
        <f t="shared" si="32"/>
        <v>N/A</v>
      </c>
      <c r="R112" s="3" t="str">
        <f t="shared" si="33"/>
        <v>N/A</v>
      </c>
      <c r="S112" s="3" t="str">
        <f t="shared" si="34"/>
        <v>N/A</v>
      </c>
      <c r="T112" s="3" t="str">
        <f t="shared" si="35"/>
        <v>N/A</v>
      </c>
      <c r="U112" s="3" t="str">
        <f t="shared" si="36"/>
        <v>N/A</v>
      </c>
      <c r="V112" s="3" t="str">
        <f t="shared" si="37"/>
        <v>N/A</v>
      </c>
      <c r="W112" s="3" t="str">
        <f t="shared" si="38"/>
        <v>N/A</v>
      </c>
      <c r="X112" s="3" t="str">
        <f t="shared" si="39"/>
        <v>N/A</v>
      </c>
      <c r="Y112" s="3" t="str">
        <f t="shared" si="40"/>
        <v>N/A</v>
      </c>
      <c r="Z112" s="3" t="str">
        <f t="shared" si="41"/>
        <v>N/A</v>
      </c>
      <c r="AA112" s="3" t="str">
        <f t="shared" si="42"/>
        <v>N/A</v>
      </c>
      <c r="AB112" s="3" t="str">
        <f t="shared" si="43"/>
        <v>N/A</v>
      </c>
      <c r="AC112" s="3" t="str">
        <f t="shared" si="44"/>
        <v>N/A</v>
      </c>
      <c r="AD112" s="3" t="str">
        <f t="shared" si="45"/>
        <v>N/A</v>
      </c>
      <c r="AE112" s="3" t="str">
        <f t="shared" si="46"/>
        <v>N/A</v>
      </c>
      <c r="AF112" s="3" t="str">
        <f t="shared" si="47"/>
        <v>N/A</v>
      </c>
    </row>
    <row r="113" spans="1:32" x14ac:dyDescent="0.35">
      <c r="A113" t="s">
        <v>175</v>
      </c>
      <c r="B113" t="s">
        <v>210</v>
      </c>
      <c r="C113" t="s">
        <v>681</v>
      </c>
      <c r="D113" t="s">
        <v>91</v>
      </c>
      <c r="E113">
        <v>829</v>
      </c>
      <c r="F113" t="s">
        <v>1705</v>
      </c>
      <c r="G113">
        <v>0.19</v>
      </c>
      <c r="H113" t="s">
        <v>187</v>
      </c>
      <c r="I113" s="3" t="str">
        <f t="shared" si="24"/>
        <v>not eligible</v>
      </c>
      <c r="J113" s="3">
        <f t="shared" si="25"/>
        <v>1450.75</v>
      </c>
      <c r="K113" s="3">
        <f t="shared" si="26"/>
        <v>1450.75</v>
      </c>
      <c r="L113" s="3">
        <f t="shared" si="27"/>
        <v>1450.75</v>
      </c>
      <c r="M113" s="3" t="str">
        <f t="shared" si="28"/>
        <v>N/A</v>
      </c>
      <c r="N113" s="3" t="str">
        <f t="shared" si="29"/>
        <v>N/A</v>
      </c>
      <c r="O113" s="3" t="str">
        <f t="shared" si="30"/>
        <v>N/A</v>
      </c>
      <c r="P113" s="3" t="str">
        <f t="shared" si="31"/>
        <v>N/A</v>
      </c>
      <c r="Q113" s="3" t="str">
        <f t="shared" si="32"/>
        <v>N/A</v>
      </c>
      <c r="R113" s="3" t="str">
        <f t="shared" si="33"/>
        <v>N/A</v>
      </c>
      <c r="S113" s="3" t="str">
        <f t="shared" si="34"/>
        <v>N/A</v>
      </c>
      <c r="T113" s="3" t="str">
        <f t="shared" si="35"/>
        <v>N/A</v>
      </c>
      <c r="U113" s="3" t="str">
        <f t="shared" si="36"/>
        <v>N/A</v>
      </c>
      <c r="V113" s="3" t="str">
        <f t="shared" si="37"/>
        <v>N/A</v>
      </c>
      <c r="W113" s="3" t="str">
        <f t="shared" si="38"/>
        <v>N/A</v>
      </c>
      <c r="X113" s="3" t="str">
        <f t="shared" si="39"/>
        <v>N/A</v>
      </c>
      <c r="Y113" s="3" t="str">
        <f t="shared" si="40"/>
        <v>N/A</v>
      </c>
      <c r="Z113" s="3" t="str">
        <f t="shared" si="41"/>
        <v>N/A</v>
      </c>
      <c r="AA113" s="3" t="str">
        <f t="shared" si="42"/>
        <v>N/A</v>
      </c>
      <c r="AB113" s="3" t="str">
        <f t="shared" si="43"/>
        <v>N/A</v>
      </c>
      <c r="AC113" s="3" t="str">
        <f t="shared" si="44"/>
        <v>N/A</v>
      </c>
      <c r="AD113" s="3" t="str">
        <f t="shared" si="45"/>
        <v>N/A</v>
      </c>
      <c r="AE113" s="3" t="str">
        <f t="shared" si="46"/>
        <v>N/A</v>
      </c>
      <c r="AF113" s="3" t="str">
        <f t="shared" si="47"/>
        <v>N/A</v>
      </c>
    </row>
    <row r="114" spans="1:32" x14ac:dyDescent="0.35">
      <c r="A114" t="s">
        <v>175</v>
      </c>
      <c r="B114" t="s">
        <v>210</v>
      </c>
      <c r="C114" t="s">
        <v>982</v>
      </c>
      <c r="D114" t="s">
        <v>91</v>
      </c>
      <c r="E114">
        <v>363</v>
      </c>
      <c r="F114" t="s">
        <v>1669</v>
      </c>
      <c r="G114">
        <v>0.08</v>
      </c>
      <c r="H114" t="s">
        <v>1197</v>
      </c>
      <c r="I114" s="3" t="str">
        <f t="shared" si="24"/>
        <v>not eligible</v>
      </c>
      <c r="J114" s="3" t="str">
        <f t="shared" si="25"/>
        <v>N/A</v>
      </c>
      <c r="K114" s="3">
        <f t="shared" si="26"/>
        <v>0</v>
      </c>
      <c r="L114" s="3">
        <f t="shared" si="27"/>
        <v>0</v>
      </c>
      <c r="M114" s="3" t="str">
        <f t="shared" si="28"/>
        <v>N/A</v>
      </c>
      <c r="N114" s="3" t="str">
        <f t="shared" si="29"/>
        <v>N/A</v>
      </c>
      <c r="O114" s="3" t="str">
        <f t="shared" si="30"/>
        <v>N/A</v>
      </c>
      <c r="P114" s="3" t="str">
        <f t="shared" si="31"/>
        <v>N/A</v>
      </c>
      <c r="Q114" s="3" t="str">
        <f t="shared" si="32"/>
        <v>N/A</v>
      </c>
      <c r="R114" s="3" t="str">
        <f t="shared" si="33"/>
        <v>N/A</v>
      </c>
      <c r="S114" s="3" t="str">
        <f t="shared" si="34"/>
        <v>N/A</v>
      </c>
      <c r="T114" s="3" t="str">
        <f t="shared" si="35"/>
        <v>N/A</v>
      </c>
      <c r="U114" s="3" t="str">
        <f t="shared" si="36"/>
        <v>N/A</v>
      </c>
      <c r="V114" s="3" t="str">
        <f t="shared" si="37"/>
        <v>N/A</v>
      </c>
      <c r="W114" s="3" t="str">
        <f t="shared" si="38"/>
        <v>N/A</v>
      </c>
      <c r="X114" s="3" t="str">
        <f t="shared" si="39"/>
        <v>N/A</v>
      </c>
      <c r="Y114" s="3" t="str">
        <f t="shared" si="40"/>
        <v>N/A</v>
      </c>
      <c r="Z114" s="3" t="str">
        <f t="shared" si="41"/>
        <v>N/A</v>
      </c>
      <c r="AA114" s="3" t="str">
        <f t="shared" si="42"/>
        <v>N/A</v>
      </c>
      <c r="AB114" s="3" t="str">
        <f t="shared" si="43"/>
        <v>N/A</v>
      </c>
      <c r="AC114" s="3" t="str">
        <f t="shared" si="44"/>
        <v>N/A</v>
      </c>
      <c r="AD114" s="3" t="str">
        <f t="shared" si="45"/>
        <v>N/A</v>
      </c>
      <c r="AE114" s="3" t="str">
        <f t="shared" si="46"/>
        <v>N/A</v>
      </c>
      <c r="AF114" s="3" t="str">
        <f t="shared" si="47"/>
        <v>N/A</v>
      </c>
    </row>
    <row r="115" spans="1:32" x14ac:dyDescent="0.35">
      <c r="A115" t="s">
        <v>175</v>
      </c>
      <c r="B115" t="s">
        <v>210</v>
      </c>
      <c r="C115" t="s">
        <v>1038</v>
      </c>
      <c r="D115" t="s">
        <v>91</v>
      </c>
      <c r="E115" s="1">
        <v>1198</v>
      </c>
      <c r="F115" t="s">
        <v>1676</v>
      </c>
      <c r="G115">
        <v>0.27</v>
      </c>
      <c r="H115" t="s">
        <v>1197</v>
      </c>
      <c r="I115" s="3" t="str">
        <f t="shared" si="24"/>
        <v>not eligible</v>
      </c>
      <c r="J115" s="3" t="str">
        <f t="shared" si="25"/>
        <v>N/A</v>
      </c>
      <c r="K115" s="3">
        <f t="shared" si="26"/>
        <v>0</v>
      </c>
      <c r="L115" s="3">
        <f t="shared" si="27"/>
        <v>0</v>
      </c>
      <c r="M115" s="3" t="str">
        <f t="shared" si="28"/>
        <v>N/A</v>
      </c>
      <c r="N115" s="3" t="str">
        <f t="shared" si="29"/>
        <v>N/A</v>
      </c>
      <c r="O115" s="3" t="str">
        <f t="shared" si="30"/>
        <v>N/A</v>
      </c>
      <c r="P115" s="3" t="str">
        <f t="shared" si="31"/>
        <v>N/A</v>
      </c>
      <c r="Q115" s="3" t="str">
        <f t="shared" si="32"/>
        <v>N/A</v>
      </c>
      <c r="R115" s="3" t="str">
        <f t="shared" si="33"/>
        <v>N/A</v>
      </c>
      <c r="S115" s="3" t="str">
        <f t="shared" si="34"/>
        <v>N/A</v>
      </c>
      <c r="T115" s="3" t="str">
        <f t="shared" si="35"/>
        <v>N/A</v>
      </c>
      <c r="U115" s="3" t="str">
        <f t="shared" si="36"/>
        <v>N/A</v>
      </c>
      <c r="V115" s="3" t="str">
        <f t="shared" si="37"/>
        <v>N/A</v>
      </c>
      <c r="W115" s="3" t="str">
        <f t="shared" si="38"/>
        <v>N/A</v>
      </c>
      <c r="X115" s="3" t="str">
        <f t="shared" si="39"/>
        <v>N/A</v>
      </c>
      <c r="Y115" s="3" t="str">
        <f t="shared" si="40"/>
        <v>N/A</v>
      </c>
      <c r="Z115" s="3" t="str">
        <f t="shared" si="41"/>
        <v>N/A</v>
      </c>
      <c r="AA115" s="3" t="str">
        <f t="shared" si="42"/>
        <v>N/A</v>
      </c>
      <c r="AB115" s="3" t="str">
        <f t="shared" si="43"/>
        <v>N/A</v>
      </c>
      <c r="AC115" s="3" t="str">
        <f t="shared" si="44"/>
        <v>N/A</v>
      </c>
      <c r="AD115" s="3" t="str">
        <f t="shared" si="45"/>
        <v>N/A</v>
      </c>
      <c r="AE115" s="3" t="str">
        <f t="shared" si="46"/>
        <v>N/A</v>
      </c>
      <c r="AF115" s="3" t="str">
        <f t="shared" si="47"/>
        <v>N/A</v>
      </c>
    </row>
    <row r="116" spans="1:32" x14ac:dyDescent="0.35">
      <c r="A116" t="s">
        <v>175</v>
      </c>
      <c r="B116" t="s">
        <v>214</v>
      </c>
      <c r="C116" t="s">
        <v>420</v>
      </c>
      <c r="D116" t="s">
        <v>91</v>
      </c>
      <c r="E116" s="1">
        <v>143443</v>
      </c>
      <c r="F116" t="s">
        <v>1713</v>
      </c>
      <c r="G116">
        <v>33.39</v>
      </c>
      <c r="H116" t="s">
        <v>187</v>
      </c>
      <c r="I116" s="3">
        <f t="shared" si="24"/>
        <v>251025.25</v>
      </c>
      <c r="J116" s="3" t="str">
        <f t="shared" si="25"/>
        <v>N/A</v>
      </c>
      <c r="K116" s="3">
        <f t="shared" si="26"/>
        <v>251025.25</v>
      </c>
      <c r="L116" s="3">
        <f t="shared" si="27"/>
        <v>251025.25</v>
      </c>
      <c r="M116" s="3" t="str">
        <f t="shared" si="28"/>
        <v>N/A</v>
      </c>
      <c r="N116" s="3" t="str">
        <f t="shared" si="29"/>
        <v>N/A</v>
      </c>
      <c r="O116" s="3" t="str">
        <f t="shared" si="30"/>
        <v>N/A</v>
      </c>
      <c r="P116" s="3" t="str">
        <f t="shared" si="31"/>
        <v>N/A</v>
      </c>
      <c r="Q116" s="3" t="str">
        <f t="shared" si="32"/>
        <v>N/A</v>
      </c>
      <c r="R116" s="3" t="str">
        <f t="shared" si="33"/>
        <v>N/A</v>
      </c>
      <c r="S116" s="3" t="str">
        <f t="shared" si="34"/>
        <v>N/A</v>
      </c>
      <c r="T116" s="3" t="str">
        <f t="shared" si="35"/>
        <v>N/A</v>
      </c>
      <c r="U116" s="3" t="str">
        <f t="shared" si="36"/>
        <v>N/A</v>
      </c>
      <c r="V116" s="3" t="str">
        <f t="shared" si="37"/>
        <v>N/A</v>
      </c>
      <c r="W116" s="3" t="str">
        <f t="shared" si="38"/>
        <v>N/A</v>
      </c>
      <c r="X116" s="3" t="str">
        <f t="shared" si="39"/>
        <v>N/A</v>
      </c>
      <c r="Y116" s="3" t="str">
        <f t="shared" si="40"/>
        <v>N/A</v>
      </c>
      <c r="Z116" s="3" t="str">
        <f t="shared" si="41"/>
        <v>N/A</v>
      </c>
      <c r="AA116" s="3" t="str">
        <f t="shared" si="42"/>
        <v>N/A</v>
      </c>
      <c r="AB116" s="3" t="str">
        <f t="shared" si="43"/>
        <v>N/A</v>
      </c>
      <c r="AC116" s="3" t="str">
        <f t="shared" si="44"/>
        <v>N/A</v>
      </c>
      <c r="AD116" s="3" t="str">
        <f t="shared" si="45"/>
        <v>N/A</v>
      </c>
      <c r="AE116" s="3" t="str">
        <f t="shared" si="46"/>
        <v>N/A</v>
      </c>
      <c r="AF116" s="3" t="str">
        <f t="shared" si="47"/>
        <v>N/A</v>
      </c>
    </row>
    <row r="117" spans="1:32" x14ac:dyDescent="0.35">
      <c r="A117" t="s">
        <v>175</v>
      </c>
      <c r="B117" t="s">
        <v>214</v>
      </c>
      <c r="C117" t="s">
        <v>1070</v>
      </c>
      <c r="D117" t="s">
        <v>91</v>
      </c>
      <c r="E117" s="1">
        <v>2290</v>
      </c>
      <c r="F117" t="s">
        <v>1714</v>
      </c>
      <c r="G117">
        <v>0.53</v>
      </c>
      <c r="H117" t="s">
        <v>187</v>
      </c>
      <c r="I117" s="3" t="str">
        <f t="shared" si="24"/>
        <v>not eligible</v>
      </c>
      <c r="J117" s="3">
        <f t="shared" si="25"/>
        <v>4007.5</v>
      </c>
      <c r="K117" s="3">
        <f t="shared" si="26"/>
        <v>4007.5</v>
      </c>
      <c r="L117" s="3">
        <f t="shared" si="27"/>
        <v>4007.5</v>
      </c>
      <c r="M117" s="3" t="str">
        <f t="shared" si="28"/>
        <v>N/A</v>
      </c>
      <c r="N117" s="3" t="str">
        <f t="shared" si="29"/>
        <v>N/A</v>
      </c>
      <c r="O117" s="3" t="str">
        <f t="shared" si="30"/>
        <v>N/A</v>
      </c>
      <c r="P117" s="3" t="str">
        <f t="shared" si="31"/>
        <v>N/A</v>
      </c>
      <c r="Q117" s="3" t="str">
        <f t="shared" si="32"/>
        <v>N/A</v>
      </c>
      <c r="R117" s="3" t="str">
        <f t="shared" si="33"/>
        <v>N/A</v>
      </c>
      <c r="S117" s="3" t="str">
        <f t="shared" si="34"/>
        <v>N/A</v>
      </c>
      <c r="T117" s="3" t="str">
        <f t="shared" si="35"/>
        <v>N/A</v>
      </c>
      <c r="U117" s="3" t="str">
        <f t="shared" si="36"/>
        <v>N/A</v>
      </c>
      <c r="V117" s="3" t="str">
        <f t="shared" si="37"/>
        <v>N/A</v>
      </c>
      <c r="W117" s="3" t="str">
        <f t="shared" si="38"/>
        <v>N/A</v>
      </c>
      <c r="X117" s="3" t="str">
        <f t="shared" si="39"/>
        <v>N/A</v>
      </c>
      <c r="Y117" s="3" t="str">
        <f t="shared" si="40"/>
        <v>N/A</v>
      </c>
      <c r="Z117" s="3" t="str">
        <f t="shared" si="41"/>
        <v>N/A</v>
      </c>
      <c r="AA117" s="3" t="str">
        <f t="shared" si="42"/>
        <v>N/A</v>
      </c>
      <c r="AB117" s="3" t="str">
        <f t="shared" si="43"/>
        <v>N/A</v>
      </c>
      <c r="AC117" s="3" t="str">
        <f t="shared" si="44"/>
        <v>N/A</v>
      </c>
      <c r="AD117" s="3" t="str">
        <f t="shared" si="45"/>
        <v>N/A</v>
      </c>
      <c r="AE117" s="3" t="str">
        <f t="shared" si="46"/>
        <v>N/A</v>
      </c>
      <c r="AF117" s="3" t="str">
        <f t="shared" si="47"/>
        <v>N/A</v>
      </c>
    </row>
    <row r="118" spans="1:32" x14ac:dyDescent="0.35">
      <c r="A118" t="s">
        <v>175</v>
      </c>
      <c r="B118" t="s">
        <v>214</v>
      </c>
      <c r="C118" t="s">
        <v>215</v>
      </c>
      <c r="D118" t="s">
        <v>91</v>
      </c>
      <c r="E118" s="1">
        <v>1652</v>
      </c>
      <c r="F118" t="s">
        <v>1715</v>
      </c>
      <c r="G118">
        <v>0.38</v>
      </c>
      <c r="H118" t="s">
        <v>1197</v>
      </c>
      <c r="I118" s="3" t="str">
        <f t="shared" si="24"/>
        <v>not eligible</v>
      </c>
      <c r="J118" s="3" t="str">
        <f t="shared" si="25"/>
        <v>N/A</v>
      </c>
      <c r="K118" s="3">
        <f t="shared" si="26"/>
        <v>0</v>
      </c>
      <c r="L118" s="3">
        <f t="shared" si="27"/>
        <v>0</v>
      </c>
      <c r="M118" s="3" t="str">
        <f t="shared" si="28"/>
        <v>N/A</v>
      </c>
      <c r="N118" s="3" t="str">
        <f t="shared" si="29"/>
        <v>N/A</v>
      </c>
      <c r="O118" s="3" t="str">
        <f t="shared" si="30"/>
        <v>N/A</v>
      </c>
      <c r="P118" s="3" t="str">
        <f t="shared" si="31"/>
        <v>N/A</v>
      </c>
      <c r="Q118" s="3" t="str">
        <f t="shared" si="32"/>
        <v>N/A</v>
      </c>
      <c r="R118" s="3" t="str">
        <f t="shared" si="33"/>
        <v>N/A</v>
      </c>
      <c r="S118" s="3" t="str">
        <f t="shared" si="34"/>
        <v>N/A</v>
      </c>
      <c r="T118" s="3" t="str">
        <f t="shared" si="35"/>
        <v>N/A</v>
      </c>
      <c r="U118" s="3" t="str">
        <f t="shared" si="36"/>
        <v>N/A</v>
      </c>
      <c r="V118" s="3" t="str">
        <f t="shared" si="37"/>
        <v>N/A</v>
      </c>
      <c r="W118" s="3" t="str">
        <f t="shared" si="38"/>
        <v>N/A</v>
      </c>
      <c r="X118" s="3" t="str">
        <f t="shared" si="39"/>
        <v>N/A</v>
      </c>
      <c r="Y118" s="3" t="str">
        <f t="shared" si="40"/>
        <v>N/A</v>
      </c>
      <c r="Z118" s="3" t="str">
        <f t="shared" si="41"/>
        <v>N/A</v>
      </c>
      <c r="AA118" s="3" t="str">
        <f t="shared" si="42"/>
        <v>N/A</v>
      </c>
      <c r="AB118" s="3" t="str">
        <f t="shared" si="43"/>
        <v>N/A</v>
      </c>
      <c r="AC118" s="3" t="str">
        <f t="shared" si="44"/>
        <v>N/A</v>
      </c>
      <c r="AD118" s="3" t="str">
        <f t="shared" si="45"/>
        <v>N/A</v>
      </c>
      <c r="AE118" s="3" t="str">
        <f t="shared" si="46"/>
        <v>N/A</v>
      </c>
      <c r="AF118" s="3" t="str">
        <f t="shared" si="47"/>
        <v>N/A</v>
      </c>
    </row>
    <row r="119" spans="1:32" x14ac:dyDescent="0.35">
      <c r="A119" t="s">
        <v>175</v>
      </c>
      <c r="B119" t="s">
        <v>214</v>
      </c>
      <c r="C119" t="s">
        <v>676</v>
      </c>
      <c r="D119" t="s">
        <v>91</v>
      </c>
      <c r="E119">
        <v>605</v>
      </c>
      <c r="F119" t="s">
        <v>1700</v>
      </c>
      <c r="G119">
        <v>0.14000000000000001</v>
      </c>
      <c r="H119" t="s">
        <v>1197</v>
      </c>
      <c r="I119" s="3" t="str">
        <f t="shared" si="24"/>
        <v>not eligible</v>
      </c>
      <c r="J119" s="3" t="str">
        <f t="shared" si="25"/>
        <v>N/A</v>
      </c>
      <c r="K119" s="3">
        <f t="shared" si="26"/>
        <v>0</v>
      </c>
      <c r="L119" s="3">
        <f t="shared" si="27"/>
        <v>0</v>
      </c>
      <c r="M119" s="3" t="str">
        <f t="shared" si="28"/>
        <v>N/A</v>
      </c>
      <c r="N119" s="3" t="str">
        <f t="shared" si="29"/>
        <v>N/A</v>
      </c>
      <c r="O119" s="3" t="str">
        <f t="shared" si="30"/>
        <v>N/A</v>
      </c>
      <c r="P119" s="3" t="str">
        <f t="shared" si="31"/>
        <v>N/A</v>
      </c>
      <c r="Q119" s="3" t="str">
        <f t="shared" si="32"/>
        <v>N/A</v>
      </c>
      <c r="R119" s="3" t="str">
        <f t="shared" si="33"/>
        <v>N/A</v>
      </c>
      <c r="S119" s="3" t="str">
        <f t="shared" si="34"/>
        <v>N/A</v>
      </c>
      <c r="T119" s="3" t="str">
        <f t="shared" si="35"/>
        <v>N/A</v>
      </c>
      <c r="U119" s="3" t="str">
        <f t="shared" si="36"/>
        <v>N/A</v>
      </c>
      <c r="V119" s="3" t="str">
        <f t="shared" si="37"/>
        <v>N/A</v>
      </c>
      <c r="W119" s="3" t="str">
        <f t="shared" si="38"/>
        <v>N/A</v>
      </c>
      <c r="X119" s="3" t="str">
        <f t="shared" si="39"/>
        <v>N/A</v>
      </c>
      <c r="Y119" s="3" t="str">
        <f t="shared" si="40"/>
        <v>N/A</v>
      </c>
      <c r="Z119" s="3" t="str">
        <f t="shared" si="41"/>
        <v>N/A</v>
      </c>
      <c r="AA119" s="3" t="str">
        <f t="shared" si="42"/>
        <v>N/A</v>
      </c>
      <c r="AB119" s="3" t="str">
        <f t="shared" si="43"/>
        <v>N/A</v>
      </c>
      <c r="AC119" s="3" t="str">
        <f t="shared" si="44"/>
        <v>N/A</v>
      </c>
      <c r="AD119" s="3" t="str">
        <f t="shared" si="45"/>
        <v>N/A</v>
      </c>
      <c r="AE119" s="3" t="str">
        <f t="shared" si="46"/>
        <v>N/A</v>
      </c>
      <c r="AF119" s="3" t="str">
        <f t="shared" si="47"/>
        <v>N/A</v>
      </c>
    </row>
    <row r="120" spans="1:32" x14ac:dyDescent="0.35">
      <c r="A120" t="s">
        <v>175</v>
      </c>
      <c r="B120" t="s">
        <v>214</v>
      </c>
      <c r="C120" t="s">
        <v>272</v>
      </c>
      <c r="D120" t="s">
        <v>91</v>
      </c>
      <c r="E120">
        <v>551</v>
      </c>
      <c r="F120" t="s">
        <v>1689</v>
      </c>
      <c r="G120">
        <v>0.13</v>
      </c>
      <c r="H120" t="s">
        <v>1197</v>
      </c>
      <c r="I120" s="3" t="str">
        <f t="shared" si="24"/>
        <v>not eligible</v>
      </c>
      <c r="J120" s="3" t="str">
        <f t="shared" si="25"/>
        <v>N/A</v>
      </c>
      <c r="K120" s="3">
        <f t="shared" si="26"/>
        <v>0</v>
      </c>
      <c r="L120" s="3">
        <f t="shared" si="27"/>
        <v>0</v>
      </c>
      <c r="M120" s="3" t="str">
        <f t="shared" si="28"/>
        <v>N/A</v>
      </c>
      <c r="N120" s="3" t="str">
        <f t="shared" si="29"/>
        <v>N/A</v>
      </c>
      <c r="O120" s="3" t="str">
        <f t="shared" si="30"/>
        <v>N/A</v>
      </c>
      <c r="P120" s="3" t="str">
        <f t="shared" si="31"/>
        <v>N/A</v>
      </c>
      <c r="Q120" s="3" t="str">
        <f t="shared" si="32"/>
        <v>N/A</v>
      </c>
      <c r="R120" s="3" t="str">
        <f t="shared" si="33"/>
        <v>N/A</v>
      </c>
      <c r="S120" s="3" t="str">
        <f t="shared" si="34"/>
        <v>N/A</v>
      </c>
      <c r="T120" s="3" t="str">
        <f t="shared" si="35"/>
        <v>N/A</v>
      </c>
      <c r="U120" s="3" t="str">
        <f t="shared" si="36"/>
        <v>N/A</v>
      </c>
      <c r="V120" s="3" t="str">
        <f t="shared" si="37"/>
        <v>N/A</v>
      </c>
      <c r="W120" s="3" t="str">
        <f t="shared" si="38"/>
        <v>N/A</v>
      </c>
      <c r="X120" s="3" t="str">
        <f t="shared" si="39"/>
        <v>N/A</v>
      </c>
      <c r="Y120" s="3" t="str">
        <f t="shared" si="40"/>
        <v>N/A</v>
      </c>
      <c r="Z120" s="3" t="str">
        <f t="shared" si="41"/>
        <v>N/A</v>
      </c>
      <c r="AA120" s="3" t="str">
        <f t="shared" si="42"/>
        <v>N/A</v>
      </c>
      <c r="AB120" s="3" t="str">
        <f t="shared" si="43"/>
        <v>N/A</v>
      </c>
      <c r="AC120" s="3" t="str">
        <f t="shared" si="44"/>
        <v>N/A</v>
      </c>
      <c r="AD120" s="3" t="str">
        <f t="shared" si="45"/>
        <v>N/A</v>
      </c>
      <c r="AE120" s="3" t="str">
        <f t="shared" si="46"/>
        <v>N/A</v>
      </c>
      <c r="AF120" s="3" t="str">
        <f t="shared" si="47"/>
        <v>N/A</v>
      </c>
    </row>
    <row r="121" spans="1:32" x14ac:dyDescent="0.35">
      <c r="A121" t="s">
        <v>175</v>
      </c>
      <c r="B121" t="s">
        <v>176</v>
      </c>
      <c r="C121" t="s">
        <v>797</v>
      </c>
      <c r="D121" t="s">
        <v>91</v>
      </c>
      <c r="E121" s="1">
        <v>209635</v>
      </c>
      <c r="F121" t="s">
        <v>1457</v>
      </c>
      <c r="G121">
        <v>45.25</v>
      </c>
      <c r="H121" t="s">
        <v>187</v>
      </c>
      <c r="I121" s="3">
        <f t="shared" si="24"/>
        <v>366861.25</v>
      </c>
      <c r="J121" s="3" t="str">
        <f t="shared" si="25"/>
        <v>N/A</v>
      </c>
      <c r="K121" s="3">
        <f t="shared" si="26"/>
        <v>366861.25</v>
      </c>
      <c r="L121" s="3">
        <f t="shared" si="27"/>
        <v>366861.25</v>
      </c>
      <c r="M121" s="3" t="str">
        <f t="shared" si="28"/>
        <v>N/A</v>
      </c>
      <c r="N121" s="3" t="str">
        <f t="shared" si="29"/>
        <v>N/A</v>
      </c>
      <c r="O121" s="3" t="str">
        <f t="shared" si="30"/>
        <v>N/A</v>
      </c>
      <c r="P121" s="3" t="str">
        <f t="shared" si="31"/>
        <v>N/A</v>
      </c>
      <c r="Q121" s="3" t="str">
        <f t="shared" si="32"/>
        <v>N/A</v>
      </c>
      <c r="R121" s="3" t="str">
        <f t="shared" si="33"/>
        <v>N/A</v>
      </c>
      <c r="S121" s="3" t="str">
        <f t="shared" si="34"/>
        <v>N/A</v>
      </c>
      <c r="T121" s="3" t="str">
        <f t="shared" si="35"/>
        <v>N/A</v>
      </c>
      <c r="U121" s="3" t="str">
        <f t="shared" si="36"/>
        <v>N/A</v>
      </c>
      <c r="V121" s="3" t="str">
        <f t="shared" si="37"/>
        <v>N/A</v>
      </c>
      <c r="W121" s="3" t="str">
        <f t="shared" si="38"/>
        <v>N/A</v>
      </c>
      <c r="X121" s="3" t="str">
        <f t="shared" si="39"/>
        <v>N/A</v>
      </c>
      <c r="Y121" s="3" t="str">
        <f t="shared" si="40"/>
        <v>N/A</v>
      </c>
      <c r="Z121" s="3" t="str">
        <f t="shared" si="41"/>
        <v>N/A</v>
      </c>
      <c r="AA121" s="3" t="str">
        <f t="shared" si="42"/>
        <v>N/A</v>
      </c>
      <c r="AB121" s="3" t="str">
        <f t="shared" si="43"/>
        <v>N/A</v>
      </c>
      <c r="AC121" s="3" t="str">
        <f t="shared" si="44"/>
        <v>N/A</v>
      </c>
      <c r="AD121" s="3" t="str">
        <f t="shared" si="45"/>
        <v>N/A</v>
      </c>
      <c r="AE121" s="3" t="str">
        <f t="shared" si="46"/>
        <v>N/A</v>
      </c>
      <c r="AF121" s="3" t="str">
        <f t="shared" si="47"/>
        <v>N/A</v>
      </c>
    </row>
    <row r="122" spans="1:32" x14ac:dyDescent="0.35">
      <c r="A122" t="s">
        <v>175</v>
      </c>
      <c r="B122" t="s">
        <v>176</v>
      </c>
      <c r="C122" t="s">
        <v>1051</v>
      </c>
      <c r="D122" t="s">
        <v>91</v>
      </c>
      <c r="E122" s="1">
        <v>1444</v>
      </c>
      <c r="F122" t="s">
        <v>1708</v>
      </c>
      <c r="G122">
        <v>0.31</v>
      </c>
      <c r="H122" t="s">
        <v>187</v>
      </c>
      <c r="I122" s="3" t="str">
        <f t="shared" si="24"/>
        <v>not eligible</v>
      </c>
      <c r="J122" s="3">
        <f t="shared" si="25"/>
        <v>2527</v>
      </c>
      <c r="K122" s="3">
        <f t="shared" si="26"/>
        <v>2527</v>
      </c>
      <c r="L122" s="3">
        <f t="shared" si="27"/>
        <v>2527</v>
      </c>
      <c r="M122" s="3" t="str">
        <f t="shared" si="28"/>
        <v>N/A</v>
      </c>
      <c r="N122" s="3" t="str">
        <f t="shared" si="29"/>
        <v>N/A</v>
      </c>
      <c r="O122" s="3" t="str">
        <f t="shared" si="30"/>
        <v>N/A</v>
      </c>
      <c r="P122" s="3" t="str">
        <f t="shared" si="31"/>
        <v>N/A</v>
      </c>
      <c r="Q122" s="3" t="str">
        <f t="shared" si="32"/>
        <v>N/A</v>
      </c>
      <c r="R122" s="3" t="str">
        <f t="shared" si="33"/>
        <v>N/A</v>
      </c>
      <c r="S122" s="3" t="str">
        <f t="shared" si="34"/>
        <v>N/A</v>
      </c>
      <c r="T122" s="3" t="str">
        <f t="shared" si="35"/>
        <v>N/A</v>
      </c>
      <c r="U122" s="3" t="str">
        <f t="shared" si="36"/>
        <v>N/A</v>
      </c>
      <c r="V122" s="3" t="str">
        <f t="shared" si="37"/>
        <v>N/A</v>
      </c>
      <c r="W122" s="3" t="str">
        <f t="shared" si="38"/>
        <v>N/A</v>
      </c>
      <c r="X122" s="3" t="str">
        <f t="shared" si="39"/>
        <v>N/A</v>
      </c>
      <c r="Y122" s="3" t="str">
        <f t="shared" si="40"/>
        <v>N/A</v>
      </c>
      <c r="Z122" s="3" t="str">
        <f t="shared" si="41"/>
        <v>N/A</v>
      </c>
      <c r="AA122" s="3" t="str">
        <f t="shared" si="42"/>
        <v>N/A</v>
      </c>
      <c r="AB122" s="3" t="str">
        <f t="shared" si="43"/>
        <v>N/A</v>
      </c>
      <c r="AC122" s="3" t="str">
        <f t="shared" si="44"/>
        <v>N/A</v>
      </c>
      <c r="AD122" s="3" t="str">
        <f t="shared" si="45"/>
        <v>N/A</v>
      </c>
      <c r="AE122" s="3" t="str">
        <f t="shared" si="46"/>
        <v>N/A</v>
      </c>
      <c r="AF122" s="3" t="str">
        <f t="shared" si="47"/>
        <v>N/A</v>
      </c>
    </row>
    <row r="123" spans="1:32" x14ac:dyDescent="0.35">
      <c r="A123" t="s">
        <v>175</v>
      </c>
      <c r="B123" t="s">
        <v>176</v>
      </c>
      <c r="C123" t="s">
        <v>1100</v>
      </c>
      <c r="D123" t="s">
        <v>91</v>
      </c>
      <c r="E123">
        <v>430</v>
      </c>
      <c r="F123" t="s">
        <v>1687</v>
      </c>
      <c r="G123">
        <v>0.09</v>
      </c>
      <c r="H123" t="s">
        <v>187</v>
      </c>
      <c r="I123" s="3" t="str">
        <f t="shared" si="24"/>
        <v>not eligible</v>
      </c>
      <c r="J123" s="3">
        <f t="shared" si="25"/>
        <v>752.5</v>
      </c>
      <c r="K123" s="3">
        <f t="shared" si="26"/>
        <v>752.5</v>
      </c>
      <c r="L123" s="3">
        <f t="shared" si="27"/>
        <v>752.5</v>
      </c>
      <c r="M123" s="3" t="str">
        <f t="shared" si="28"/>
        <v>N/A</v>
      </c>
      <c r="N123" s="3" t="str">
        <f t="shared" si="29"/>
        <v>N/A</v>
      </c>
      <c r="O123" s="3" t="str">
        <f t="shared" si="30"/>
        <v>N/A</v>
      </c>
      <c r="P123" s="3" t="str">
        <f t="shared" si="31"/>
        <v>N/A</v>
      </c>
      <c r="Q123" s="3" t="str">
        <f t="shared" si="32"/>
        <v>N/A</v>
      </c>
      <c r="R123" s="3" t="str">
        <f t="shared" si="33"/>
        <v>N/A</v>
      </c>
      <c r="S123" s="3" t="str">
        <f t="shared" si="34"/>
        <v>N/A</v>
      </c>
      <c r="T123" s="3" t="str">
        <f t="shared" si="35"/>
        <v>N/A</v>
      </c>
      <c r="U123" s="3" t="str">
        <f t="shared" si="36"/>
        <v>N/A</v>
      </c>
      <c r="V123" s="3" t="str">
        <f t="shared" si="37"/>
        <v>N/A</v>
      </c>
      <c r="W123" s="3" t="str">
        <f t="shared" si="38"/>
        <v>N/A</v>
      </c>
      <c r="X123" s="3" t="str">
        <f t="shared" si="39"/>
        <v>N/A</v>
      </c>
      <c r="Y123" s="3" t="str">
        <f t="shared" si="40"/>
        <v>N/A</v>
      </c>
      <c r="Z123" s="3" t="str">
        <f t="shared" si="41"/>
        <v>N/A</v>
      </c>
      <c r="AA123" s="3" t="str">
        <f t="shared" si="42"/>
        <v>N/A</v>
      </c>
      <c r="AB123" s="3" t="str">
        <f t="shared" si="43"/>
        <v>N/A</v>
      </c>
      <c r="AC123" s="3" t="str">
        <f t="shared" si="44"/>
        <v>N/A</v>
      </c>
      <c r="AD123" s="3" t="str">
        <f t="shared" si="45"/>
        <v>N/A</v>
      </c>
      <c r="AE123" s="3" t="str">
        <f t="shared" si="46"/>
        <v>N/A</v>
      </c>
      <c r="AF123" s="3" t="str">
        <f t="shared" si="47"/>
        <v>N/A</v>
      </c>
    </row>
    <row r="124" spans="1:32" x14ac:dyDescent="0.35">
      <c r="A124" t="s">
        <v>175</v>
      </c>
      <c r="B124" t="s">
        <v>176</v>
      </c>
      <c r="C124" t="s">
        <v>917</v>
      </c>
      <c r="D124" t="s">
        <v>91</v>
      </c>
      <c r="E124">
        <v>847</v>
      </c>
      <c r="F124" t="s">
        <v>1712</v>
      </c>
      <c r="G124">
        <v>0.18</v>
      </c>
      <c r="H124" t="s">
        <v>1197</v>
      </c>
      <c r="I124" s="3" t="str">
        <f t="shared" si="24"/>
        <v>not eligible</v>
      </c>
      <c r="J124" s="3" t="str">
        <f t="shared" si="25"/>
        <v>N/A</v>
      </c>
      <c r="K124" s="3">
        <f t="shared" si="26"/>
        <v>0</v>
      </c>
      <c r="L124" s="3">
        <f t="shared" si="27"/>
        <v>0</v>
      </c>
      <c r="M124" s="3" t="str">
        <f t="shared" si="28"/>
        <v>N/A</v>
      </c>
      <c r="N124" s="3" t="str">
        <f t="shared" si="29"/>
        <v>N/A</v>
      </c>
      <c r="O124" s="3" t="str">
        <f t="shared" si="30"/>
        <v>N/A</v>
      </c>
      <c r="P124" s="3" t="str">
        <f t="shared" si="31"/>
        <v>N/A</v>
      </c>
      <c r="Q124" s="3" t="str">
        <f t="shared" si="32"/>
        <v>N/A</v>
      </c>
      <c r="R124" s="3" t="str">
        <f t="shared" si="33"/>
        <v>N/A</v>
      </c>
      <c r="S124" s="3" t="str">
        <f t="shared" si="34"/>
        <v>N/A</v>
      </c>
      <c r="T124" s="3" t="str">
        <f t="shared" si="35"/>
        <v>N/A</v>
      </c>
      <c r="U124" s="3" t="str">
        <f t="shared" si="36"/>
        <v>N/A</v>
      </c>
      <c r="V124" s="3" t="str">
        <f t="shared" si="37"/>
        <v>N/A</v>
      </c>
      <c r="W124" s="3" t="str">
        <f t="shared" si="38"/>
        <v>N/A</v>
      </c>
      <c r="X124" s="3" t="str">
        <f t="shared" si="39"/>
        <v>N/A</v>
      </c>
      <c r="Y124" s="3" t="str">
        <f t="shared" si="40"/>
        <v>N/A</v>
      </c>
      <c r="Z124" s="3" t="str">
        <f t="shared" si="41"/>
        <v>N/A</v>
      </c>
      <c r="AA124" s="3" t="str">
        <f t="shared" si="42"/>
        <v>N/A</v>
      </c>
      <c r="AB124" s="3" t="str">
        <f t="shared" si="43"/>
        <v>N/A</v>
      </c>
      <c r="AC124" s="3" t="str">
        <f t="shared" si="44"/>
        <v>N/A</v>
      </c>
      <c r="AD124" s="3" t="str">
        <f t="shared" si="45"/>
        <v>N/A</v>
      </c>
      <c r="AE124" s="3" t="str">
        <f t="shared" si="46"/>
        <v>N/A</v>
      </c>
      <c r="AF124" s="3" t="str">
        <f t="shared" si="47"/>
        <v>N/A</v>
      </c>
    </row>
    <row r="125" spans="1:32" x14ac:dyDescent="0.35">
      <c r="A125" t="s">
        <v>175</v>
      </c>
      <c r="B125" t="s">
        <v>176</v>
      </c>
      <c r="C125" t="s">
        <v>895</v>
      </c>
      <c r="D125" t="s">
        <v>91</v>
      </c>
      <c r="E125" s="1">
        <v>1852</v>
      </c>
      <c r="F125" t="s">
        <v>1716</v>
      </c>
      <c r="G125">
        <v>0.4</v>
      </c>
      <c r="H125" t="s">
        <v>1197</v>
      </c>
      <c r="I125" s="3" t="str">
        <f t="shared" si="24"/>
        <v>not eligible</v>
      </c>
      <c r="J125" s="3" t="str">
        <f t="shared" si="25"/>
        <v>N/A</v>
      </c>
      <c r="K125" s="3">
        <f t="shared" si="26"/>
        <v>0</v>
      </c>
      <c r="L125" s="3">
        <f t="shared" si="27"/>
        <v>0</v>
      </c>
      <c r="M125" s="3" t="str">
        <f t="shared" si="28"/>
        <v>N/A</v>
      </c>
      <c r="N125" s="3" t="str">
        <f t="shared" si="29"/>
        <v>N/A</v>
      </c>
      <c r="O125" s="3" t="str">
        <f t="shared" si="30"/>
        <v>N/A</v>
      </c>
      <c r="P125" s="3" t="str">
        <f t="shared" si="31"/>
        <v>N/A</v>
      </c>
      <c r="Q125" s="3" t="str">
        <f t="shared" si="32"/>
        <v>N/A</v>
      </c>
      <c r="R125" s="3" t="str">
        <f t="shared" si="33"/>
        <v>N/A</v>
      </c>
      <c r="S125" s="3" t="str">
        <f t="shared" si="34"/>
        <v>N/A</v>
      </c>
      <c r="T125" s="3" t="str">
        <f t="shared" si="35"/>
        <v>N/A</v>
      </c>
      <c r="U125" s="3" t="str">
        <f t="shared" si="36"/>
        <v>N/A</v>
      </c>
      <c r="V125" s="3" t="str">
        <f t="shared" si="37"/>
        <v>N/A</v>
      </c>
      <c r="W125" s="3" t="str">
        <f t="shared" si="38"/>
        <v>N/A</v>
      </c>
      <c r="X125" s="3" t="str">
        <f t="shared" si="39"/>
        <v>N/A</v>
      </c>
      <c r="Y125" s="3" t="str">
        <f t="shared" si="40"/>
        <v>N/A</v>
      </c>
      <c r="Z125" s="3" t="str">
        <f t="shared" si="41"/>
        <v>N/A</v>
      </c>
      <c r="AA125" s="3" t="str">
        <f t="shared" si="42"/>
        <v>N/A</v>
      </c>
      <c r="AB125" s="3" t="str">
        <f t="shared" si="43"/>
        <v>N/A</v>
      </c>
      <c r="AC125" s="3" t="str">
        <f t="shared" si="44"/>
        <v>N/A</v>
      </c>
      <c r="AD125" s="3" t="str">
        <f t="shared" si="45"/>
        <v>N/A</v>
      </c>
      <c r="AE125" s="3" t="str">
        <f t="shared" si="46"/>
        <v>N/A</v>
      </c>
      <c r="AF125" s="3" t="str">
        <f t="shared" si="47"/>
        <v>N/A</v>
      </c>
    </row>
    <row r="126" spans="1:32" x14ac:dyDescent="0.35">
      <c r="A126" t="s">
        <v>175</v>
      </c>
      <c r="B126" t="s">
        <v>212</v>
      </c>
      <c r="C126" t="s">
        <v>918</v>
      </c>
      <c r="D126" t="s">
        <v>91</v>
      </c>
      <c r="E126" s="1">
        <v>173174</v>
      </c>
      <c r="F126" t="s">
        <v>1513</v>
      </c>
      <c r="G126">
        <v>37.61</v>
      </c>
      <c r="H126" t="s">
        <v>187</v>
      </c>
      <c r="I126" s="3">
        <f t="shared" si="24"/>
        <v>303054.5</v>
      </c>
      <c r="J126" s="3" t="str">
        <f t="shared" si="25"/>
        <v>N/A</v>
      </c>
      <c r="K126" s="3">
        <f t="shared" si="26"/>
        <v>303054.5</v>
      </c>
      <c r="L126" s="3">
        <f t="shared" si="27"/>
        <v>303054.5</v>
      </c>
      <c r="M126" s="3" t="str">
        <f t="shared" si="28"/>
        <v>N/A</v>
      </c>
      <c r="N126" s="3" t="str">
        <f t="shared" si="29"/>
        <v>N/A</v>
      </c>
      <c r="O126" s="3" t="str">
        <f t="shared" si="30"/>
        <v>N/A</v>
      </c>
      <c r="P126" s="3" t="str">
        <f t="shared" si="31"/>
        <v>N/A</v>
      </c>
      <c r="Q126" s="3" t="str">
        <f t="shared" si="32"/>
        <v>N/A</v>
      </c>
      <c r="R126" s="3" t="str">
        <f t="shared" si="33"/>
        <v>N/A</v>
      </c>
      <c r="S126" s="3" t="str">
        <f t="shared" si="34"/>
        <v>N/A</v>
      </c>
      <c r="T126" s="3" t="str">
        <f t="shared" si="35"/>
        <v>N/A</v>
      </c>
      <c r="U126" s="3" t="str">
        <f t="shared" si="36"/>
        <v>N/A</v>
      </c>
      <c r="V126" s="3" t="str">
        <f t="shared" si="37"/>
        <v>N/A</v>
      </c>
      <c r="W126" s="3" t="str">
        <f t="shared" si="38"/>
        <v>N/A</v>
      </c>
      <c r="X126" s="3" t="str">
        <f t="shared" si="39"/>
        <v>N/A</v>
      </c>
      <c r="Y126" s="3" t="str">
        <f t="shared" si="40"/>
        <v>N/A</v>
      </c>
      <c r="Z126" s="3" t="str">
        <f t="shared" si="41"/>
        <v>N/A</v>
      </c>
      <c r="AA126" s="3" t="str">
        <f t="shared" si="42"/>
        <v>N/A</v>
      </c>
      <c r="AB126" s="3" t="str">
        <f t="shared" si="43"/>
        <v>N/A</v>
      </c>
      <c r="AC126" s="3" t="str">
        <f t="shared" si="44"/>
        <v>N/A</v>
      </c>
      <c r="AD126" s="3" t="str">
        <f t="shared" si="45"/>
        <v>N/A</v>
      </c>
      <c r="AE126" s="3" t="str">
        <f t="shared" si="46"/>
        <v>N/A</v>
      </c>
      <c r="AF126" s="3" t="str">
        <f t="shared" si="47"/>
        <v>N/A</v>
      </c>
    </row>
    <row r="127" spans="1:32" x14ac:dyDescent="0.35">
      <c r="A127" t="s">
        <v>175</v>
      </c>
      <c r="B127" t="s">
        <v>212</v>
      </c>
      <c r="C127" t="s">
        <v>1086</v>
      </c>
      <c r="D127" t="s">
        <v>91</v>
      </c>
      <c r="E127" s="1">
        <v>1307</v>
      </c>
      <c r="F127" t="s">
        <v>1717</v>
      </c>
      <c r="G127">
        <v>0.28000000000000003</v>
      </c>
      <c r="H127" t="s">
        <v>187</v>
      </c>
      <c r="I127" s="3" t="str">
        <f t="shared" si="24"/>
        <v>not eligible</v>
      </c>
      <c r="J127" s="3">
        <f t="shared" si="25"/>
        <v>2287.25</v>
      </c>
      <c r="K127" s="3">
        <f t="shared" si="26"/>
        <v>2287.25</v>
      </c>
      <c r="L127" s="3">
        <f t="shared" si="27"/>
        <v>2287.25</v>
      </c>
      <c r="M127" s="3" t="str">
        <f t="shared" si="28"/>
        <v>N/A</v>
      </c>
      <c r="N127" s="3" t="str">
        <f t="shared" si="29"/>
        <v>N/A</v>
      </c>
      <c r="O127" s="3" t="str">
        <f t="shared" si="30"/>
        <v>N/A</v>
      </c>
      <c r="P127" s="3" t="str">
        <f t="shared" si="31"/>
        <v>N/A</v>
      </c>
      <c r="Q127" s="3" t="str">
        <f t="shared" si="32"/>
        <v>N/A</v>
      </c>
      <c r="R127" s="3" t="str">
        <f t="shared" si="33"/>
        <v>N/A</v>
      </c>
      <c r="S127" s="3" t="str">
        <f t="shared" si="34"/>
        <v>N/A</v>
      </c>
      <c r="T127" s="3" t="str">
        <f t="shared" si="35"/>
        <v>N/A</v>
      </c>
      <c r="U127" s="3" t="str">
        <f t="shared" si="36"/>
        <v>N/A</v>
      </c>
      <c r="V127" s="3" t="str">
        <f t="shared" si="37"/>
        <v>N/A</v>
      </c>
      <c r="W127" s="3" t="str">
        <f t="shared" si="38"/>
        <v>N/A</v>
      </c>
      <c r="X127" s="3" t="str">
        <f t="shared" si="39"/>
        <v>N/A</v>
      </c>
      <c r="Y127" s="3" t="str">
        <f t="shared" si="40"/>
        <v>N/A</v>
      </c>
      <c r="Z127" s="3" t="str">
        <f t="shared" si="41"/>
        <v>N/A</v>
      </c>
      <c r="AA127" s="3" t="str">
        <f t="shared" si="42"/>
        <v>N/A</v>
      </c>
      <c r="AB127" s="3" t="str">
        <f t="shared" si="43"/>
        <v>N/A</v>
      </c>
      <c r="AC127" s="3" t="str">
        <f t="shared" si="44"/>
        <v>N/A</v>
      </c>
      <c r="AD127" s="3" t="str">
        <f t="shared" si="45"/>
        <v>N/A</v>
      </c>
      <c r="AE127" s="3" t="str">
        <f t="shared" si="46"/>
        <v>N/A</v>
      </c>
      <c r="AF127" s="3" t="str">
        <f t="shared" si="47"/>
        <v>N/A</v>
      </c>
    </row>
    <row r="128" spans="1:32" x14ac:dyDescent="0.35">
      <c r="A128" t="s">
        <v>175</v>
      </c>
      <c r="B128" t="s">
        <v>212</v>
      </c>
      <c r="C128" t="s">
        <v>1132</v>
      </c>
      <c r="D128" t="s">
        <v>91</v>
      </c>
      <c r="E128">
        <v>725</v>
      </c>
      <c r="F128" t="s">
        <v>1680</v>
      </c>
      <c r="G128">
        <v>0.16</v>
      </c>
      <c r="H128" t="s">
        <v>1197</v>
      </c>
      <c r="I128" s="3" t="str">
        <f t="shared" si="24"/>
        <v>not eligible</v>
      </c>
      <c r="J128" s="3" t="str">
        <f t="shared" si="25"/>
        <v>N/A</v>
      </c>
      <c r="K128" s="3">
        <f t="shared" si="26"/>
        <v>0</v>
      </c>
      <c r="L128" s="3">
        <f t="shared" si="27"/>
        <v>0</v>
      </c>
      <c r="M128" s="3" t="str">
        <f t="shared" si="28"/>
        <v>N/A</v>
      </c>
      <c r="N128" s="3" t="str">
        <f t="shared" si="29"/>
        <v>N/A</v>
      </c>
      <c r="O128" s="3" t="str">
        <f t="shared" si="30"/>
        <v>N/A</v>
      </c>
      <c r="P128" s="3" t="str">
        <f t="shared" si="31"/>
        <v>N/A</v>
      </c>
      <c r="Q128" s="3" t="str">
        <f t="shared" si="32"/>
        <v>N/A</v>
      </c>
      <c r="R128" s="3" t="str">
        <f t="shared" si="33"/>
        <v>N/A</v>
      </c>
      <c r="S128" s="3" t="str">
        <f t="shared" si="34"/>
        <v>N/A</v>
      </c>
      <c r="T128" s="3" t="str">
        <f t="shared" si="35"/>
        <v>N/A</v>
      </c>
      <c r="U128" s="3" t="str">
        <f t="shared" si="36"/>
        <v>N/A</v>
      </c>
      <c r="V128" s="3" t="str">
        <f t="shared" si="37"/>
        <v>N/A</v>
      </c>
      <c r="W128" s="3" t="str">
        <f t="shared" si="38"/>
        <v>N/A</v>
      </c>
      <c r="X128" s="3" t="str">
        <f t="shared" si="39"/>
        <v>N/A</v>
      </c>
      <c r="Y128" s="3" t="str">
        <f t="shared" si="40"/>
        <v>N/A</v>
      </c>
      <c r="Z128" s="3" t="str">
        <f t="shared" si="41"/>
        <v>N/A</v>
      </c>
      <c r="AA128" s="3" t="str">
        <f t="shared" si="42"/>
        <v>N/A</v>
      </c>
      <c r="AB128" s="3" t="str">
        <f t="shared" si="43"/>
        <v>N/A</v>
      </c>
      <c r="AC128" s="3" t="str">
        <f t="shared" si="44"/>
        <v>N/A</v>
      </c>
      <c r="AD128" s="3" t="str">
        <f t="shared" si="45"/>
        <v>N/A</v>
      </c>
      <c r="AE128" s="3" t="str">
        <f t="shared" si="46"/>
        <v>N/A</v>
      </c>
      <c r="AF128" s="3" t="str">
        <f t="shared" si="47"/>
        <v>N/A</v>
      </c>
    </row>
    <row r="129" spans="1:32" x14ac:dyDescent="0.35">
      <c r="A129" t="s">
        <v>175</v>
      </c>
      <c r="B129" t="s">
        <v>212</v>
      </c>
      <c r="C129" t="s">
        <v>863</v>
      </c>
      <c r="D129" t="s">
        <v>91</v>
      </c>
      <c r="E129">
        <v>256</v>
      </c>
      <c r="F129" t="s">
        <v>1665</v>
      </c>
      <c r="G129">
        <v>0.06</v>
      </c>
      <c r="H129" t="s">
        <v>1197</v>
      </c>
      <c r="I129" s="3" t="str">
        <f t="shared" si="24"/>
        <v>not eligible</v>
      </c>
      <c r="J129" s="3" t="str">
        <f t="shared" si="25"/>
        <v>N/A</v>
      </c>
      <c r="K129" s="3">
        <f t="shared" si="26"/>
        <v>0</v>
      </c>
      <c r="L129" s="3">
        <f t="shared" si="27"/>
        <v>0</v>
      </c>
      <c r="M129" s="3" t="str">
        <f t="shared" si="28"/>
        <v>N/A</v>
      </c>
      <c r="N129" s="3" t="str">
        <f t="shared" si="29"/>
        <v>N/A</v>
      </c>
      <c r="O129" s="3" t="str">
        <f t="shared" si="30"/>
        <v>N/A</v>
      </c>
      <c r="P129" s="3" t="str">
        <f t="shared" si="31"/>
        <v>N/A</v>
      </c>
      <c r="Q129" s="3" t="str">
        <f t="shared" si="32"/>
        <v>N/A</v>
      </c>
      <c r="R129" s="3" t="str">
        <f t="shared" si="33"/>
        <v>N/A</v>
      </c>
      <c r="S129" s="3" t="str">
        <f t="shared" si="34"/>
        <v>N/A</v>
      </c>
      <c r="T129" s="3" t="str">
        <f t="shared" si="35"/>
        <v>N/A</v>
      </c>
      <c r="U129" s="3" t="str">
        <f t="shared" si="36"/>
        <v>N/A</v>
      </c>
      <c r="V129" s="3" t="str">
        <f t="shared" si="37"/>
        <v>N/A</v>
      </c>
      <c r="W129" s="3" t="str">
        <f t="shared" si="38"/>
        <v>N/A</v>
      </c>
      <c r="X129" s="3" t="str">
        <f t="shared" si="39"/>
        <v>N/A</v>
      </c>
      <c r="Y129" s="3" t="str">
        <f t="shared" si="40"/>
        <v>N/A</v>
      </c>
      <c r="Z129" s="3" t="str">
        <f t="shared" si="41"/>
        <v>N/A</v>
      </c>
      <c r="AA129" s="3" t="str">
        <f t="shared" si="42"/>
        <v>N/A</v>
      </c>
      <c r="AB129" s="3" t="str">
        <f t="shared" si="43"/>
        <v>N/A</v>
      </c>
      <c r="AC129" s="3" t="str">
        <f t="shared" si="44"/>
        <v>N/A</v>
      </c>
      <c r="AD129" s="3" t="str">
        <f t="shared" si="45"/>
        <v>N/A</v>
      </c>
      <c r="AE129" s="3" t="str">
        <f t="shared" si="46"/>
        <v>N/A</v>
      </c>
      <c r="AF129" s="3" t="str">
        <f t="shared" si="47"/>
        <v>N/A</v>
      </c>
    </row>
    <row r="130" spans="1:32" x14ac:dyDescent="0.35">
      <c r="A130" t="s">
        <v>175</v>
      </c>
      <c r="B130" t="s">
        <v>212</v>
      </c>
      <c r="C130" t="s">
        <v>533</v>
      </c>
      <c r="D130" t="s">
        <v>91</v>
      </c>
      <c r="E130">
        <v>326</v>
      </c>
      <c r="F130" t="s">
        <v>1695</v>
      </c>
      <c r="G130">
        <v>7.0000000000000007E-2</v>
      </c>
      <c r="H130" t="s">
        <v>1197</v>
      </c>
      <c r="I130" s="3" t="str">
        <f t="shared" ref="I130:I193" si="48">IF(G130&gt;=4,E130*1.75,"not eligible")</f>
        <v>not eligible</v>
      </c>
      <c r="J130" s="3" t="str">
        <f t="shared" ref="J130:J193" si="49">IF(AND(I130="not eligible",H130="Yes"),E130*1.75,"N/A")</f>
        <v>N/A</v>
      </c>
      <c r="K130" s="3">
        <f t="shared" ref="K130:K193" si="50">SUM(I130:J130)</f>
        <v>0</v>
      </c>
      <c r="L130" s="3">
        <f t="shared" ref="L130:L193" si="51">IF($D130="Australian Labor Party",$K130,"N/A")</f>
        <v>0</v>
      </c>
      <c r="M130" s="3" t="str">
        <f t="shared" ref="M130:M193" si="52">IF($D130="Liberal",$K130,"N/A")</f>
        <v>N/A</v>
      </c>
      <c r="N130" s="3" t="str">
        <f t="shared" ref="N130:N193" si="53">IF($D130="DERRYN HINCH'S JUSTICE PARTY",$K130,"N/A")</f>
        <v>N/A</v>
      </c>
      <c r="O130" s="3" t="str">
        <f t="shared" ref="O130:O193" si="54">IF($D130="LIBERAL DEMOCRATS",$K130,"N/A")</f>
        <v>N/A</v>
      </c>
      <c r="P130" s="3" t="str">
        <f t="shared" ref="P130:P193" si="55">IF($D130="ANIMAL JUSTICE PARTY",$K130,"N/A")</f>
        <v>N/A</v>
      </c>
      <c r="Q130" s="3" t="str">
        <f t="shared" ref="Q130:Q193" si="56">IF($D130="AUSTRALIAN GREENS",$K130,"N/A")</f>
        <v>N/A</v>
      </c>
      <c r="R130" s="3" t="str">
        <f t="shared" ref="R130:R193" si="57">IF($D130="FIONA PATTEN'S REASON PARTY",$K130,"N/A")</f>
        <v>N/A</v>
      </c>
      <c r="S130" s="3" t="str">
        <f t="shared" ref="S130:S193" si="58">IF($D130="THE NATIONALS",$K130,"N/A")</f>
        <v>N/A</v>
      </c>
      <c r="T130" s="3" t="str">
        <f t="shared" ref="T130:T193" si="59">IF($D130="SHOOTERS, FISHERS &amp; FARMERS VIC",$K130,"N/A")</f>
        <v>N/A</v>
      </c>
      <c r="U130" s="3" t="str">
        <f t="shared" ref="U130:U193" si="60">IF($D130="SUSTAINABLE AUSTRALIA",$K130,"N/A")</f>
        <v>N/A</v>
      </c>
      <c r="V130" s="3" t="str">
        <f t="shared" ref="V130:V193" si="61">IF($D130="TRANSPORT MATTERS",$K130,"N/A")</f>
        <v>N/A</v>
      </c>
      <c r="W130" s="3" t="str">
        <f t="shared" ref="W130:W193" si="62">IF($D130="AUSSIE BATTLER PARTY",$K130,"N/A")</f>
        <v>N/A</v>
      </c>
      <c r="X130" s="3" t="str">
        <f t="shared" ref="X130:X193" si="63">IF($D130="AUSTRALIAN COUNTRY PARTY",$K130,"N/A")</f>
        <v>N/A</v>
      </c>
      <c r="Y130" s="3" t="str">
        <f t="shared" ref="Y130:Y193" si="64">IF($D130="AUSTRALIAN LIBERTY ALLIANCE",$K130,"N/A")</f>
        <v>N/A</v>
      </c>
      <c r="Z130" s="3" t="str">
        <f t="shared" ref="Z130:Z193" si="65">IF($D130="HEALTH AUSTRALIA PARTY",$K130,"N/A")</f>
        <v>N/A</v>
      </c>
      <c r="AA130" s="3" t="str">
        <f t="shared" ref="AA130:AA193" si="66">IF($D130="HUDSON 4 NV",$K130,"N/A")</f>
        <v>N/A</v>
      </c>
      <c r="AB130" s="3" t="str">
        <f t="shared" ref="AB130:AB193" si="67">IF($D130="LABOUR DLP",$K130,"N/A")</f>
        <v>N/A</v>
      </c>
      <c r="AC130" s="3" t="str">
        <f t="shared" ref="AC130:AC193" si="68">IF($D130="VICTORIAN SOCIALISTS",$K130,"N/A")</f>
        <v>N/A</v>
      </c>
      <c r="AD130" s="3" t="str">
        <f t="shared" ref="AD130:AD193" si="69">IF($D130="VOLUNTARY EUTHANASIA PARTY (VICTORIA)",$K130,"N/A")</f>
        <v>N/A</v>
      </c>
      <c r="AE130" s="3" t="str">
        <f t="shared" ref="AE130:AE193" si="70">IF($D130="VOTE 1 LOCAL JOBS",$K130,"N/A")</f>
        <v>N/A</v>
      </c>
      <c r="AF130" s="3" t="str">
        <f t="shared" ref="AF130:AF193" si="71">IF($D130="",$K130,"N/A")</f>
        <v>N/A</v>
      </c>
    </row>
    <row r="131" spans="1:32" x14ac:dyDescent="0.35">
      <c r="A131" t="s">
        <v>175</v>
      </c>
      <c r="B131" t="s">
        <v>178</v>
      </c>
      <c r="C131" t="s">
        <v>290</v>
      </c>
      <c r="D131" t="s">
        <v>113</v>
      </c>
      <c r="E131" s="1">
        <v>1859</v>
      </c>
      <c r="F131" t="s">
        <v>1718</v>
      </c>
      <c r="G131">
        <v>0.44</v>
      </c>
      <c r="H131" t="s">
        <v>1197</v>
      </c>
      <c r="I131" s="3" t="str">
        <f t="shared" si="48"/>
        <v>not eligible</v>
      </c>
      <c r="J131" s="3" t="str">
        <f t="shared" si="49"/>
        <v>N/A</v>
      </c>
      <c r="K131" s="3">
        <f t="shared" si="50"/>
        <v>0</v>
      </c>
      <c r="L131" s="3" t="str">
        <f t="shared" si="51"/>
        <v>N/A</v>
      </c>
      <c r="M131" s="3" t="str">
        <f t="shared" si="52"/>
        <v>N/A</v>
      </c>
      <c r="N131" s="3" t="str">
        <f t="shared" si="53"/>
        <v>N/A</v>
      </c>
      <c r="O131" s="3" t="str">
        <f t="shared" si="54"/>
        <v>N/A</v>
      </c>
      <c r="P131" s="3" t="str">
        <f t="shared" si="55"/>
        <v>N/A</v>
      </c>
      <c r="Q131" s="3" t="str">
        <f t="shared" si="56"/>
        <v>N/A</v>
      </c>
      <c r="R131" s="3" t="str">
        <f t="shared" si="57"/>
        <v>N/A</v>
      </c>
      <c r="S131" s="3" t="str">
        <f t="shared" si="58"/>
        <v>N/A</v>
      </c>
      <c r="T131" s="3" t="str">
        <f t="shared" si="59"/>
        <v>N/A</v>
      </c>
      <c r="U131" s="3" t="str">
        <f t="shared" si="60"/>
        <v>N/A</v>
      </c>
      <c r="V131" s="3" t="str">
        <f t="shared" si="61"/>
        <v>N/A</v>
      </c>
      <c r="W131" s="3" t="str">
        <f t="shared" si="62"/>
        <v>N/A</v>
      </c>
      <c r="X131" s="3" t="str">
        <f t="shared" si="63"/>
        <v>N/A</v>
      </c>
      <c r="Y131" s="3">
        <f t="shared" si="64"/>
        <v>0</v>
      </c>
      <c r="Z131" s="3" t="str">
        <f t="shared" si="65"/>
        <v>N/A</v>
      </c>
      <c r="AA131" s="3" t="str">
        <f t="shared" si="66"/>
        <v>N/A</v>
      </c>
      <c r="AB131" s="3" t="str">
        <f t="shared" si="67"/>
        <v>N/A</v>
      </c>
      <c r="AC131" s="3" t="str">
        <f t="shared" si="68"/>
        <v>N/A</v>
      </c>
      <c r="AD131" s="3" t="str">
        <f t="shared" si="69"/>
        <v>N/A</v>
      </c>
      <c r="AE131" s="3" t="str">
        <f t="shared" si="70"/>
        <v>N/A</v>
      </c>
      <c r="AF131" s="3" t="str">
        <f t="shared" si="71"/>
        <v>N/A</v>
      </c>
    </row>
    <row r="132" spans="1:32" x14ac:dyDescent="0.35">
      <c r="A132" t="s">
        <v>175</v>
      </c>
      <c r="B132" t="s">
        <v>178</v>
      </c>
      <c r="C132" t="s">
        <v>1133</v>
      </c>
      <c r="D132" t="s">
        <v>113</v>
      </c>
      <c r="E132">
        <v>71</v>
      </c>
      <c r="F132" t="s">
        <v>1673</v>
      </c>
      <c r="G132">
        <v>0.02</v>
      </c>
      <c r="H132" t="s">
        <v>1197</v>
      </c>
      <c r="I132" s="3" t="str">
        <f t="shared" si="48"/>
        <v>not eligible</v>
      </c>
      <c r="J132" s="3" t="str">
        <f t="shared" si="49"/>
        <v>N/A</v>
      </c>
      <c r="K132" s="3">
        <f t="shared" si="50"/>
        <v>0</v>
      </c>
      <c r="L132" s="3" t="str">
        <f t="shared" si="51"/>
        <v>N/A</v>
      </c>
      <c r="M132" s="3" t="str">
        <f t="shared" si="52"/>
        <v>N/A</v>
      </c>
      <c r="N132" s="3" t="str">
        <f t="shared" si="53"/>
        <v>N/A</v>
      </c>
      <c r="O132" s="3" t="str">
        <f t="shared" si="54"/>
        <v>N/A</v>
      </c>
      <c r="P132" s="3" t="str">
        <f t="shared" si="55"/>
        <v>N/A</v>
      </c>
      <c r="Q132" s="3" t="str">
        <f t="shared" si="56"/>
        <v>N/A</v>
      </c>
      <c r="R132" s="3" t="str">
        <f t="shared" si="57"/>
        <v>N/A</v>
      </c>
      <c r="S132" s="3" t="str">
        <f t="shared" si="58"/>
        <v>N/A</v>
      </c>
      <c r="T132" s="3" t="str">
        <f t="shared" si="59"/>
        <v>N/A</v>
      </c>
      <c r="U132" s="3" t="str">
        <f t="shared" si="60"/>
        <v>N/A</v>
      </c>
      <c r="V132" s="3" t="str">
        <f t="shared" si="61"/>
        <v>N/A</v>
      </c>
      <c r="W132" s="3" t="str">
        <f t="shared" si="62"/>
        <v>N/A</v>
      </c>
      <c r="X132" s="3" t="str">
        <f t="shared" si="63"/>
        <v>N/A</v>
      </c>
      <c r="Y132" s="3">
        <f t="shared" si="64"/>
        <v>0</v>
      </c>
      <c r="Z132" s="3" t="str">
        <f t="shared" si="65"/>
        <v>N/A</v>
      </c>
      <c r="AA132" s="3" t="str">
        <f t="shared" si="66"/>
        <v>N/A</v>
      </c>
      <c r="AB132" s="3" t="str">
        <f t="shared" si="67"/>
        <v>N/A</v>
      </c>
      <c r="AC132" s="3" t="str">
        <f t="shared" si="68"/>
        <v>N/A</v>
      </c>
      <c r="AD132" s="3" t="str">
        <f t="shared" si="69"/>
        <v>N/A</v>
      </c>
      <c r="AE132" s="3" t="str">
        <f t="shared" si="70"/>
        <v>N/A</v>
      </c>
      <c r="AF132" s="3" t="str">
        <f t="shared" si="71"/>
        <v>N/A</v>
      </c>
    </row>
    <row r="133" spans="1:32" x14ac:dyDescent="0.35">
      <c r="A133" t="s">
        <v>175</v>
      </c>
      <c r="B133" t="s">
        <v>183</v>
      </c>
      <c r="C133" t="s">
        <v>318</v>
      </c>
      <c r="D133" t="s">
        <v>113</v>
      </c>
      <c r="E133" s="1">
        <v>2600</v>
      </c>
      <c r="F133" t="s">
        <v>1719</v>
      </c>
      <c r="G133">
        <v>0.56000000000000005</v>
      </c>
      <c r="H133" t="s">
        <v>1197</v>
      </c>
      <c r="I133" s="3" t="str">
        <f t="shared" si="48"/>
        <v>not eligible</v>
      </c>
      <c r="J133" s="3" t="str">
        <f t="shared" si="49"/>
        <v>N/A</v>
      </c>
      <c r="K133" s="3">
        <f t="shared" si="50"/>
        <v>0</v>
      </c>
      <c r="L133" s="3" t="str">
        <f t="shared" si="51"/>
        <v>N/A</v>
      </c>
      <c r="M133" s="3" t="str">
        <f t="shared" si="52"/>
        <v>N/A</v>
      </c>
      <c r="N133" s="3" t="str">
        <f t="shared" si="53"/>
        <v>N/A</v>
      </c>
      <c r="O133" s="3" t="str">
        <f t="shared" si="54"/>
        <v>N/A</v>
      </c>
      <c r="P133" s="3" t="str">
        <f t="shared" si="55"/>
        <v>N/A</v>
      </c>
      <c r="Q133" s="3" t="str">
        <f t="shared" si="56"/>
        <v>N/A</v>
      </c>
      <c r="R133" s="3" t="str">
        <f t="shared" si="57"/>
        <v>N/A</v>
      </c>
      <c r="S133" s="3" t="str">
        <f t="shared" si="58"/>
        <v>N/A</v>
      </c>
      <c r="T133" s="3" t="str">
        <f t="shared" si="59"/>
        <v>N/A</v>
      </c>
      <c r="U133" s="3" t="str">
        <f t="shared" si="60"/>
        <v>N/A</v>
      </c>
      <c r="V133" s="3" t="str">
        <f t="shared" si="61"/>
        <v>N/A</v>
      </c>
      <c r="W133" s="3" t="str">
        <f t="shared" si="62"/>
        <v>N/A</v>
      </c>
      <c r="X133" s="3" t="str">
        <f t="shared" si="63"/>
        <v>N/A</v>
      </c>
      <c r="Y133" s="3">
        <f t="shared" si="64"/>
        <v>0</v>
      </c>
      <c r="Z133" s="3" t="str">
        <f t="shared" si="65"/>
        <v>N/A</v>
      </c>
      <c r="AA133" s="3" t="str">
        <f t="shared" si="66"/>
        <v>N/A</v>
      </c>
      <c r="AB133" s="3" t="str">
        <f t="shared" si="67"/>
        <v>N/A</v>
      </c>
      <c r="AC133" s="3" t="str">
        <f t="shared" si="68"/>
        <v>N/A</v>
      </c>
      <c r="AD133" s="3" t="str">
        <f t="shared" si="69"/>
        <v>N/A</v>
      </c>
      <c r="AE133" s="3" t="str">
        <f t="shared" si="70"/>
        <v>N/A</v>
      </c>
      <c r="AF133" s="3" t="str">
        <f t="shared" si="71"/>
        <v>N/A</v>
      </c>
    </row>
    <row r="134" spans="1:32" x14ac:dyDescent="0.35">
      <c r="A134" t="s">
        <v>175</v>
      </c>
      <c r="B134" t="s">
        <v>183</v>
      </c>
      <c r="C134" t="s">
        <v>650</v>
      </c>
      <c r="D134" t="s">
        <v>113</v>
      </c>
      <c r="E134">
        <v>52</v>
      </c>
      <c r="F134" t="s">
        <v>1671</v>
      </c>
      <c r="G134">
        <v>0.01</v>
      </c>
      <c r="H134" t="s">
        <v>1197</v>
      </c>
      <c r="I134" s="3" t="str">
        <f t="shared" si="48"/>
        <v>not eligible</v>
      </c>
      <c r="J134" s="3" t="str">
        <f t="shared" si="49"/>
        <v>N/A</v>
      </c>
      <c r="K134" s="3">
        <f t="shared" si="50"/>
        <v>0</v>
      </c>
      <c r="L134" s="3" t="str">
        <f t="shared" si="51"/>
        <v>N/A</v>
      </c>
      <c r="M134" s="3" t="str">
        <f t="shared" si="52"/>
        <v>N/A</v>
      </c>
      <c r="N134" s="3" t="str">
        <f t="shared" si="53"/>
        <v>N/A</v>
      </c>
      <c r="O134" s="3" t="str">
        <f t="shared" si="54"/>
        <v>N/A</v>
      </c>
      <c r="P134" s="3" t="str">
        <f t="shared" si="55"/>
        <v>N/A</v>
      </c>
      <c r="Q134" s="3" t="str">
        <f t="shared" si="56"/>
        <v>N/A</v>
      </c>
      <c r="R134" s="3" t="str">
        <f t="shared" si="57"/>
        <v>N/A</v>
      </c>
      <c r="S134" s="3" t="str">
        <f t="shared" si="58"/>
        <v>N/A</v>
      </c>
      <c r="T134" s="3" t="str">
        <f t="shared" si="59"/>
        <v>N/A</v>
      </c>
      <c r="U134" s="3" t="str">
        <f t="shared" si="60"/>
        <v>N/A</v>
      </c>
      <c r="V134" s="3" t="str">
        <f t="shared" si="61"/>
        <v>N/A</v>
      </c>
      <c r="W134" s="3" t="str">
        <f t="shared" si="62"/>
        <v>N/A</v>
      </c>
      <c r="X134" s="3" t="str">
        <f t="shared" si="63"/>
        <v>N/A</v>
      </c>
      <c r="Y134" s="3">
        <f t="shared" si="64"/>
        <v>0</v>
      </c>
      <c r="Z134" s="3" t="str">
        <f t="shared" si="65"/>
        <v>N/A</v>
      </c>
      <c r="AA134" s="3" t="str">
        <f t="shared" si="66"/>
        <v>N/A</v>
      </c>
      <c r="AB134" s="3" t="str">
        <f t="shared" si="67"/>
        <v>N/A</v>
      </c>
      <c r="AC134" s="3" t="str">
        <f t="shared" si="68"/>
        <v>N/A</v>
      </c>
      <c r="AD134" s="3" t="str">
        <f t="shared" si="69"/>
        <v>N/A</v>
      </c>
      <c r="AE134" s="3" t="str">
        <f t="shared" si="70"/>
        <v>N/A</v>
      </c>
      <c r="AF134" s="3" t="str">
        <f t="shared" si="71"/>
        <v>N/A</v>
      </c>
    </row>
    <row r="135" spans="1:32" x14ac:dyDescent="0.35">
      <c r="A135" t="s">
        <v>175</v>
      </c>
      <c r="B135" t="s">
        <v>295</v>
      </c>
      <c r="C135" t="s">
        <v>547</v>
      </c>
      <c r="D135" t="s">
        <v>113</v>
      </c>
      <c r="E135" s="1">
        <v>1653</v>
      </c>
      <c r="F135" t="s">
        <v>1720</v>
      </c>
      <c r="G135">
        <v>0.37</v>
      </c>
      <c r="H135" t="s">
        <v>1197</v>
      </c>
      <c r="I135" s="3" t="str">
        <f t="shared" si="48"/>
        <v>not eligible</v>
      </c>
      <c r="J135" s="3" t="str">
        <f t="shared" si="49"/>
        <v>N/A</v>
      </c>
      <c r="K135" s="3">
        <f t="shared" si="50"/>
        <v>0</v>
      </c>
      <c r="L135" s="3" t="str">
        <f t="shared" si="51"/>
        <v>N/A</v>
      </c>
      <c r="M135" s="3" t="str">
        <f t="shared" si="52"/>
        <v>N/A</v>
      </c>
      <c r="N135" s="3" t="str">
        <f t="shared" si="53"/>
        <v>N/A</v>
      </c>
      <c r="O135" s="3" t="str">
        <f t="shared" si="54"/>
        <v>N/A</v>
      </c>
      <c r="P135" s="3" t="str">
        <f t="shared" si="55"/>
        <v>N/A</v>
      </c>
      <c r="Q135" s="3" t="str">
        <f t="shared" si="56"/>
        <v>N/A</v>
      </c>
      <c r="R135" s="3" t="str">
        <f t="shared" si="57"/>
        <v>N/A</v>
      </c>
      <c r="S135" s="3" t="str">
        <f t="shared" si="58"/>
        <v>N/A</v>
      </c>
      <c r="T135" s="3" t="str">
        <f t="shared" si="59"/>
        <v>N/A</v>
      </c>
      <c r="U135" s="3" t="str">
        <f t="shared" si="60"/>
        <v>N/A</v>
      </c>
      <c r="V135" s="3" t="str">
        <f t="shared" si="61"/>
        <v>N/A</v>
      </c>
      <c r="W135" s="3" t="str">
        <f t="shared" si="62"/>
        <v>N/A</v>
      </c>
      <c r="X135" s="3" t="str">
        <f t="shared" si="63"/>
        <v>N/A</v>
      </c>
      <c r="Y135" s="3">
        <f t="shared" si="64"/>
        <v>0</v>
      </c>
      <c r="Z135" s="3" t="str">
        <f t="shared" si="65"/>
        <v>N/A</v>
      </c>
      <c r="AA135" s="3" t="str">
        <f t="shared" si="66"/>
        <v>N/A</v>
      </c>
      <c r="AB135" s="3" t="str">
        <f t="shared" si="67"/>
        <v>N/A</v>
      </c>
      <c r="AC135" s="3" t="str">
        <f t="shared" si="68"/>
        <v>N/A</v>
      </c>
      <c r="AD135" s="3" t="str">
        <f t="shared" si="69"/>
        <v>N/A</v>
      </c>
      <c r="AE135" s="3" t="str">
        <f t="shared" si="70"/>
        <v>N/A</v>
      </c>
      <c r="AF135" s="3" t="str">
        <f t="shared" si="71"/>
        <v>N/A</v>
      </c>
    </row>
    <row r="136" spans="1:32" x14ac:dyDescent="0.35">
      <c r="A136" t="s">
        <v>175</v>
      </c>
      <c r="B136" t="s">
        <v>295</v>
      </c>
      <c r="C136" t="s">
        <v>943</v>
      </c>
      <c r="D136" t="s">
        <v>113</v>
      </c>
      <c r="E136">
        <v>36</v>
      </c>
      <c r="F136" t="s">
        <v>1671</v>
      </c>
      <c r="G136">
        <v>0.01</v>
      </c>
      <c r="H136" t="s">
        <v>1197</v>
      </c>
      <c r="I136" s="3" t="str">
        <f t="shared" si="48"/>
        <v>not eligible</v>
      </c>
      <c r="J136" s="3" t="str">
        <f t="shared" si="49"/>
        <v>N/A</v>
      </c>
      <c r="K136" s="3">
        <f t="shared" si="50"/>
        <v>0</v>
      </c>
      <c r="L136" s="3" t="str">
        <f t="shared" si="51"/>
        <v>N/A</v>
      </c>
      <c r="M136" s="3" t="str">
        <f t="shared" si="52"/>
        <v>N/A</v>
      </c>
      <c r="N136" s="3" t="str">
        <f t="shared" si="53"/>
        <v>N/A</v>
      </c>
      <c r="O136" s="3" t="str">
        <f t="shared" si="54"/>
        <v>N/A</v>
      </c>
      <c r="P136" s="3" t="str">
        <f t="shared" si="55"/>
        <v>N/A</v>
      </c>
      <c r="Q136" s="3" t="str">
        <f t="shared" si="56"/>
        <v>N/A</v>
      </c>
      <c r="R136" s="3" t="str">
        <f t="shared" si="57"/>
        <v>N/A</v>
      </c>
      <c r="S136" s="3" t="str">
        <f t="shared" si="58"/>
        <v>N/A</v>
      </c>
      <c r="T136" s="3" t="str">
        <f t="shared" si="59"/>
        <v>N/A</v>
      </c>
      <c r="U136" s="3" t="str">
        <f t="shared" si="60"/>
        <v>N/A</v>
      </c>
      <c r="V136" s="3" t="str">
        <f t="shared" si="61"/>
        <v>N/A</v>
      </c>
      <c r="W136" s="3" t="str">
        <f t="shared" si="62"/>
        <v>N/A</v>
      </c>
      <c r="X136" s="3" t="str">
        <f t="shared" si="63"/>
        <v>N/A</v>
      </c>
      <c r="Y136" s="3">
        <f t="shared" si="64"/>
        <v>0</v>
      </c>
      <c r="Z136" s="3" t="str">
        <f t="shared" si="65"/>
        <v>N/A</v>
      </c>
      <c r="AA136" s="3" t="str">
        <f t="shared" si="66"/>
        <v>N/A</v>
      </c>
      <c r="AB136" s="3" t="str">
        <f t="shared" si="67"/>
        <v>N/A</v>
      </c>
      <c r="AC136" s="3" t="str">
        <f t="shared" si="68"/>
        <v>N/A</v>
      </c>
      <c r="AD136" s="3" t="str">
        <f t="shared" si="69"/>
        <v>N/A</v>
      </c>
      <c r="AE136" s="3" t="str">
        <f t="shared" si="70"/>
        <v>N/A</v>
      </c>
      <c r="AF136" s="3" t="str">
        <f t="shared" si="71"/>
        <v>N/A</v>
      </c>
    </row>
    <row r="137" spans="1:32" x14ac:dyDescent="0.35">
      <c r="A137" t="s">
        <v>175</v>
      </c>
      <c r="B137" t="s">
        <v>227</v>
      </c>
      <c r="C137" t="s">
        <v>780</v>
      </c>
      <c r="D137" t="s">
        <v>113</v>
      </c>
      <c r="E137" s="1">
        <v>3644</v>
      </c>
      <c r="F137" t="s">
        <v>1721</v>
      </c>
      <c r="G137">
        <v>0.8</v>
      </c>
      <c r="H137" t="s">
        <v>1197</v>
      </c>
      <c r="I137" s="3" t="str">
        <f t="shared" si="48"/>
        <v>not eligible</v>
      </c>
      <c r="J137" s="3" t="str">
        <f t="shared" si="49"/>
        <v>N/A</v>
      </c>
      <c r="K137" s="3">
        <f t="shared" si="50"/>
        <v>0</v>
      </c>
      <c r="L137" s="3" t="str">
        <f t="shared" si="51"/>
        <v>N/A</v>
      </c>
      <c r="M137" s="3" t="str">
        <f t="shared" si="52"/>
        <v>N/A</v>
      </c>
      <c r="N137" s="3" t="str">
        <f t="shared" si="53"/>
        <v>N/A</v>
      </c>
      <c r="O137" s="3" t="str">
        <f t="shared" si="54"/>
        <v>N/A</v>
      </c>
      <c r="P137" s="3" t="str">
        <f t="shared" si="55"/>
        <v>N/A</v>
      </c>
      <c r="Q137" s="3" t="str">
        <f t="shared" si="56"/>
        <v>N/A</v>
      </c>
      <c r="R137" s="3" t="str">
        <f t="shared" si="57"/>
        <v>N/A</v>
      </c>
      <c r="S137" s="3" t="str">
        <f t="shared" si="58"/>
        <v>N/A</v>
      </c>
      <c r="T137" s="3" t="str">
        <f t="shared" si="59"/>
        <v>N/A</v>
      </c>
      <c r="U137" s="3" t="str">
        <f t="shared" si="60"/>
        <v>N/A</v>
      </c>
      <c r="V137" s="3" t="str">
        <f t="shared" si="61"/>
        <v>N/A</v>
      </c>
      <c r="W137" s="3" t="str">
        <f t="shared" si="62"/>
        <v>N/A</v>
      </c>
      <c r="X137" s="3" t="str">
        <f t="shared" si="63"/>
        <v>N/A</v>
      </c>
      <c r="Y137" s="3">
        <f t="shared" si="64"/>
        <v>0</v>
      </c>
      <c r="Z137" s="3" t="str">
        <f t="shared" si="65"/>
        <v>N/A</v>
      </c>
      <c r="AA137" s="3" t="str">
        <f t="shared" si="66"/>
        <v>N/A</v>
      </c>
      <c r="AB137" s="3" t="str">
        <f t="shared" si="67"/>
        <v>N/A</v>
      </c>
      <c r="AC137" s="3" t="str">
        <f t="shared" si="68"/>
        <v>N/A</v>
      </c>
      <c r="AD137" s="3" t="str">
        <f t="shared" si="69"/>
        <v>N/A</v>
      </c>
      <c r="AE137" s="3" t="str">
        <f t="shared" si="70"/>
        <v>N/A</v>
      </c>
      <c r="AF137" s="3" t="str">
        <f t="shared" si="71"/>
        <v>N/A</v>
      </c>
    </row>
    <row r="138" spans="1:32" x14ac:dyDescent="0.35">
      <c r="A138" t="s">
        <v>175</v>
      </c>
      <c r="B138" t="s">
        <v>227</v>
      </c>
      <c r="C138" t="s">
        <v>1149</v>
      </c>
      <c r="D138" t="s">
        <v>113</v>
      </c>
      <c r="E138">
        <v>84</v>
      </c>
      <c r="F138" t="s">
        <v>1673</v>
      </c>
      <c r="G138">
        <v>0.02</v>
      </c>
      <c r="H138" t="s">
        <v>1197</v>
      </c>
      <c r="I138" s="3" t="str">
        <f t="shared" si="48"/>
        <v>not eligible</v>
      </c>
      <c r="J138" s="3" t="str">
        <f t="shared" si="49"/>
        <v>N/A</v>
      </c>
      <c r="K138" s="3">
        <f t="shared" si="50"/>
        <v>0</v>
      </c>
      <c r="L138" s="3" t="str">
        <f t="shared" si="51"/>
        <v>N/A</v>
      </c>
      <c r="M138" s="3" t="str">
        <f t="shared" si="52"/>
        <v>N/A</v>
      </c>
      <c r="N138" s="3" t="str">
        <f t="shared" si="53"/>
        <v>N/A</v>
      </c>
      <c r="O138" s="3" t="str">
        <f t="shared" si="54"/>
        <v>N/A</v>
      </c>
      <c r="P138" s="3" t="str">
        <f t="shared" si="55"/>
        <v>N/A</v>
      </c>
      <c r="Q138" s="3" t="str">
        <f t="shared" si="56"/>
        <v>N/A</v>
      </c>
      <c r="R138" s="3" t="str">
        <f t="shared" si="57"/>
        <v>N/A</v>
      </c>
      <c r="S138" s="3" t="str">
        <f t="shared" si="58"/>
        <v>N/A</v>
      </c>
      <c r="T138" s="3" t="str">
        <f t="shared" si="59"/>
        <v>N/A</v>
      </c>
      <c r="U138" s="3" t="str">
        <f t="shared" si="60"/>
        <v>N/A</v>
      </c>
      <c r="V138" s="3" t="str">
        <f t="shared" si="61"/>
        <v>N/A</v>
      </c>
      <c r="W138" s="3" t="str">
        <f t="shared" si="62"/>
        <v>N/A</v>
      </c>
      <c r="X138" s="3" t="str">
        <f t="shared" si="63"/>
        <v>N/A</v>
      </c>
      <c r="Y138" s="3">
        <f t="shared" si="64"/>
        <v>0</v>
      </c>
      <c r="Z138" s="3" t="str">
        <f t="shared" si="65"/>
        <v>N/A</v>
      </c>
      <c r="AA138" s="3" t="str">
        <f t="shared" si="66"/>
        <v>N/A</v>
      </c>
      <c r="AB138" s="3" t="str">
        <f t="shared" si="67"/>
        <v>N/A</v>
      </c>
      <c r="AC138" s="3" t="str">
        <f t="shared" si="68"/>
        <v>N/A</v>
      </c>
      <c r="AD138" s="3" t="str">
        <f t="shared" si="69"/>
        <v>N/A</v>
      </c>
      <c r="AE138" s="3" t="str">
        <f t="shared" si="70"/>
        <v>N/A</v>
      </c>
      <c r="AF138" s="3" t="str">
        <f t="shared" si="71"/>
        <v>N/A</v>
      </c>
    </row>
    <row r="139" spans="1:32" x14ac:dyDescent="0.35">
      <c r="A139" t="s">
        <v>175</v>
      </c>
      <c r="B139" t="s">
        <v>210</v>
      </c>
      <c r="C139" t="s">
        <v>747</v>
      </c>
      <c r="D139" t="s">
        <v>113</v>
      </c>
      <c r="E139" s="1">
        <v>2291</v>
      </c>
      <c r="F139" t="s">
        <v>1652</v>
      </c>
      <c r="G139">
        <v>0.52</v>
      </c>
      <c r="H139" t="s">
        <v>1197</v>
      </c>
      <c r="I139" s="3" t="str">
        <f t="shared" si="48"/>
        <v>not eligible</v>
      </c>
      <c r="J139" s="3" t="str">
        <f t="shared" si="49"/>
        <v>N/A</v>
      </c>
      <c r="K139" s="3">
        <f t="shared" si="50"/>
        <v>0</v>
      </c>
      <c r="L139" s="3" t="str">
        <f t="shared" si="51"/>
        <v>N/A</v>
      </c>
      <c r="M139" s="3" t="str">
        <f t="shared" si="52"/>
        <v>N/A</v>
      </c>
      <c r="N139" s="3" t="str">
        <f t="shared" si="53"/>
        <v>N/A</v>
      </c>
      <c r="O139" s="3" t="str">
        <f t="shared" si="54"/>
        <v>N/A</v>
      </c>
      <c r="P139" s="3" t="str">
        <f t="shared" si="55"/>
        <v>N/A</v>
      </c>
      <c r="Q139" s="3" t="str">
        <f t="shared" si="56"/>
        <v>N/A</v>
      </c>
      <c r="R139" s="3" t="str">
        <f t="shared" si="57"/>
        <v>N/A</v>
      </c>
      <c r="S139" s="3" t="str">
        <f t="shared" si="58"/>
        <v>N/A</v>
      </c>
      <c r="T139" s="3" t="str">
        <f t="shared" si="59"/>
        <v>N/A</v>
      </c>
      <c r="U139" s="3" t="str">
        <f t="shared" si="60"/>
        <v>N/A</v>
      </c>
      <c r="V139" s="3" t="str">
        <f t="shared" si="61"/>
        <v>N/A</v>
      </c>
      <c r="W139" s="3" t="str">
        <f t="shared" si="62"/>
        <v>N/A</v>
      </c>
      <c r="X139" s="3" t="str">
        <f t="shared" si="63"/>
        <v>N/A</v>
      </c>
      <c r="Y139" s="3">
        <f t="shared" si="64"/>
        <v>0</v>
      </c>
      <c r="Z139" s="3" t="str">
        <f t="shared" si="65"/>
        <v>N/A</v>
      </c>
      <c r="AA139" s="3" t="str">
        <f t="shared" si="66"/>
        <v>N/A</v>
      </c>
      <c r="AB139" s="3" t="str">
        <f t="shared" si="67"/>
        <v>N/A</v>
      </c>
      <c r="AC139" s="3" t="str">
        <f t="shared" si="68"/>
        <v>N/A</v>
      </c>
      <c r="AD139" s="3" t="str">
        <f t="shared" si="69"/>
        <v>N/A</v>
      </c>
      <c r="AE139" s="3" t="str">
        <f t="shared" si="70"/>
        <v>N/A</v>
      </c>
      <c r="AF139" s="3" t="str">
        <f t="shared" si="71"/>
        <v>N/A</v>
      </c>
    </row>
    <row r="140" spans="1:32" x14ac:dyDescent="0.35">
      <c r="A140" t="s">
        <v>175</v>
      </c>
      <c r="B140" t="s">
        <v>210</v>
      </c>
      <c r="C140" t="s">
        <v>988</v>
      </c>
      <c r="D140" t="s">
        <v>113</v>
      </c>
      <c r="E140">
        <v>28</v>
      </c>
      <c r="F140" t="s">
        <v>1671</v>
      </c>
      <c r="G140">
        <v>0.01</v>
      </c>
      <c r="H140" t="s">
        <v>1197</v>
      </c>
      <c r="I140" s="3" t="str">
        <f t="shared" si="48"/>
        <v>not eligible</v>
      </c>
      <c r="J140" s="3" t="str">
        <f t="shared" si="49"/>
        <v>N/A</v>
      </c>
      <c r="K140" s="3">
        <f t="shared" si="50"/>
        <v>0</v>
      </c>
      <c r="L140" s="3" t="str">
        <f t="shared" si="51"/>
        <v>N/A</v>
      </c>
      <c r="M140" s="3" t="str">
        <f t="shared" si="52"/>
        <v>N/A</v>
      </c>
      <c r="N140" s="3" t="str">
        <f t="shared" si="53"/>
        <v>N/A</v>
      </c>
      <c r="O140" s="3" t="str">
        <f t="shared" si="54"/>
        <v>N/A</v>
      </c>
      <c r="P140" s="3" t="str">
        <f t="shared" si="55"/>
        <v>N/A</v>
      </c>
      <c r="Q140" s="3" t="str">
        <f t="shared" si="56"/>
        <v>N/A</v>
      </c>
      <c r="R140" s="3" t="str">
        <f t="shared" si="57"/>
        <v>N/A</v>
      </c>
      <c r="S140" s="3" t="str">
        <f t="shared" si="58"/>
        <v>N/A</v>
      </c>
      <c r="T140" s="3" t="str">
        <f t="shared" si="59"/>
        <v>N/A</v>
      </c>
      <c r="U140" s="3" t="str">
        <f t="shared" si="60"/>
        <v>N/A</v>
      </c>
      <c r="V140" s="3" t="str">
        <f t="shared" si="61"/>
        <v>N/A</v>
      </c>
      <c r="W140" s="3" t="str">
        <f t="shared" si="62"/>
        <v>N/A</v>
      </c>
      <c r="X140" s="3" t="str">
        <f t="shared" si="63"/>
        <v>N/A</v>
      </c>
      <c r="Y140" s="3">
        <f t="shared" si="64"/>
        <v>0</v>
      </c>
      <c r="Z140" s="3" t="str">
        <f t="shared" si="65"/>
        <v>N/A</v>
      </c>
      <c r="AA140" s="3" t="str">
        <f t="shared" si="66"/>
        <v>N/A</v>
      </c>
      <c r="AB140" s="3" t="str">
        <f t="shared" si="67"/>
        <v>N/A</v>
      </c>
      <c r="AC140" s="3" t="str">
        <f t="shared" si="68"/>
        <v>N/A</v>
      </c>
      <c r="AD140" s="3" t="str">
        <f t="shared" si="69"/>
        <v>N/A</v>
      </c>
      <c r="AE140" s="3" t="str">
        <f t="shared" si="70"/>
        <v>N/A</v>
      </c>
      <c r="AF140" s="3" t="str">
        <f t="shared" si="71"/>
        <v>N/A</v>
      </c>
    </row>
    <row r="141" spans="1:32" x14ac:dyDescent="0.35">
      <c r="A141" t="s">
        <v>175</v>
      </c>
      <c r="B141" t="s">
        <v>214</v>
      </c>
      <c r="C141" t="s">
        <v>1153</v>
      </c>
      <c r="D141" t="s">
        <v>113</v>
      </c>
      <c r="E141" s="1">
        <v>2062</v>
      </c>
      <c r="F141" t="s">
        <v>1651</v>
      </c>
      <c r="G141">
        <v>0.48</v>
      </c>
      <c r="H141" t="s">
        <v>1197</v>
      </c>
      <c r="I141" s="3" t="str">
        <f t="shared" si="48"/>
        <v>not eligible</v>
      </c>
      <c r="J141" s="3" t="str">
        <f t="shared" si="49"/>
        <v>N/A</v>
      </c>
      <c r="K141" s="3">
        <f t="shared" si="50"/>
        <v>0</v>
      </c>
      <c r="L141" s="3" t="str">
        <f t="shared" si="51"/>
        <v>N/A</v>
      </c>
      <c r="M141" s="3" t="str">
        <f t="shared" si="52"/>
        <v>N/A</v>
      </c>
      <c r="N141" s="3" t="str">
        <f t="shared" si="53"/>
        <v>N/A</v>
      </c>
      <c r="O141" s="3" t="str">
        <f t="shared" si="54"/>
        <v>N/A</v>
      </c>
      <c r="P141" s="3" t="str">
        <f t="shared" si="55"/>
        <v>N/A</v>
      </c>
      <c r="Q141" s="3" t="str">
        <f t="shared" si="56"/>
        <v>N/A</v>
      </c>
      <c r="R141" s="3" t="str">
        <f t="shared" si="57"/>
        <v>N/A</v>
      </c>
      <c r="S141" s="3" t="str">
        <f t="shared" si="58"/>
        <v>N/A</v>
      </c>
      <c r="T141" s="3" t="str">
        <f t="shared" si="59"/>
        <v>N/A</v>
      </c>
      <c r="U141" s="3" t="str">
        <f t="shared" si="60"/>
        <v>N/A</v>
      </c>
      <c r="V141" s="3" t="str">
        <f t="shared" si="61"/>
        <v>N/A</v>
      </c>
      <c r="W141" s="3" t="str">
        <f t="shared" si="62"/>
        <v>N/A</v>
      </c>
      <c r="X141" s="3" t="str">
        <f t="shared" si="63"/>
        <v>N/A</v>
      </c>
      <c r="Y141" s="3">
        <f t="shared" si="64"/>
        <v>0</v>
      </c>
      <c r="Z141" s="3" t="str">
        <f t="shared" si="65"/>
        <v>N/A</v>
      </c>
      <c r="AA141" s="3" t="str">
        <f t="shared" si="66"/>
        <v>N/A</v>
      </c>
      <c r="AB141" s="3" t="str">
        <f t="shared" si="67"/>
        <v>N/A</v>
      </c>
      <c r="AC141" s="3" t="str">
        <f t="shared" si="68"/>
        <v>N/A</v>
      </c>
      <c r="AD141" s="3" t="str">
        <f t="shared" si="69"/>
        <v>N/A</v>
      </c>
      <c r="AE141" s="3" t="str">
        <f t="shared" si="70"/>
        <v>N/A</v>
      </c>
      <c r="AF141" s="3" t="str">
        <f t="shared" si="71"/>
        <v>N/A</v>
      </c>
    </row>
    <row r="142" spans="1:32" x14ac:dyDescent="0.35">
      <c r="A142" t="s">
        <v>175</v>
      </c>
      <c r="B142" t="s">
        <v>214</v>
      </c>
      <c r="C142" t="s">
        <v>651</v>
      </c>
      <c r="D142" t="s">
        <v>113</v>
      </c>
      <c r="E142">
        <v>13</v>
      </c>
      <c r="F142" t="s">
        <v>1722</v>
      </c>
      <c r="G142">
        <v>0</v>
      </c>
      <c r="H142" t="s">
        <v>1197</v>
      </c>
      <c r="I142" s="3" t="str">
        <f t="shared" si="48"/>
        <v>not eligible</v>
      </c>
      <c r="J142" s="3" t="str">
        <f t="shared" si="49"/>
        <v>N/A</v>
      </c>
      <c r="K142" s="3">
        <f t="shared" si="50"/>
        <v>0</v>
      </c>
      <c r="L142" s="3" t="str">
        <f t="shared" si="51"/>
        <v>N/A</v>
      </c>
      <c r="M142" s="3" t="str">
        <f t="shared" si="52"/>
        <v>N/A</v>
      </c>
      <c r="N142" s="3" t="str">
        <f t="shared" si="53"/>
        <v>N/A</v>
      </c>
      <c r="O142" s="3" t="str">
        <f t="shared" si="54"/>
        <v>N/A</v>
      </c>
      <c r="P142" s="3" t="str">
        <f t="shared" si="55"/>
        <v>N/A</v>
      </c>
      <c r="Q142" s="3" t="str">
        <f t="shared" si="56"/>
        <v>N/A</v>
      </c>
      <c r="R142" s="3" t="str">
        <f t="shared" si="57"/>
        <v>N/A</v>
      </c>
      <c r="S142" s="3" t="str">
        <f t="shared" si="58"/>
        <v>N/A</v>
      </c>
      <c r="T142" s="3" t="str">
        <f t="shared" si="59"/>
        <v>N/A</v>
      </c>
      <c r="U142" s="3" t="str">
        <f t="shared" si="60"/>
        <v>N/A</v>
      </c>
      <c r="V142" s="3" t="str">
        <f t="shared" si="61"/>
        <v>N/A</v>
      </c>
      <c r="W142" s="3" t="str">
        <f t="shared" si="62"/>
        <v>N/A</v>
      </c>
      <c r="X142" s="3" t="str">
        <f t="shared" si="63"/>
        <v>N/A</v>
      </c>
      <c r="Y142" s="3">
        <f t="shared" si="64"/>
        <v>0</v>
      </c>
      <c r="Z142" s="3" t="str">
        <f t="shared" si="65"/>
        <v>N/A</v>
      </c>
      <c r="AA142" s="3" t="str">
        <f t="shared" si="66"/>
        <v>N/A</v>
      </c>
      <c r="AB142" s="3" t="str">
        <f t="shared" si="67"/>
        <v>N/A</v>
      </c>
      <c r="AC142" s="3" t="str">
        <f t="shared" si="68"/>
        <v>N/A</v>
      </c>
      <c r="AD142" s="3" t="str">
        <f t="shared" si="69"/>
        <v>N/A</v>
      </c>
      <c r="AE142" s="3" t="str">
        <f t="shared" si="70"/>
        <v>N/A</v>
      </c>
      <c r="AF142" s="3" t="str">
        <f t="shared" si="71"/>
        <v>N/A</v>
      </c>
    </row>
    <row r="143" spans="1:32" x14ac:dyDescent="0.35">
      <c r="A143" t="s">
        <v>175</v>
      </c>
      <c r="B143" t="s">
        <v>176</v>
      </c>
      <c r="C143" t="s">
        <v>379</v>
      </c>
      <c r="D143" t="s">
        <v>113</v>
      </c>
      <c r="E143" s="1">
        <v>3231</v>
      </c>
      <c r="F143" t="s">
        <v>1586</v>
      </c>
      <c r="G143">
        <v>0.7</v>
      </c>
      <c r="H143" t="s">
        <v>1197</v>
      </c>
      <c r="I143" s="3" t="str">
        <f t="shared" si="48"/>
        <v>not eligible</v>
      </c>
      <c r="J143" s="3" t="str">
        <f t="shared" si="49"/>
        <v>N/A</v>
      </c>
      <c r="K143" s="3">
        <f t="shared" si="50"/>
        <v>0</v>
      </c>
      <c r="L143" s="3" t="str">
        <f t="shared" si="51"/>
        <v>N/A</v>
      </c>
      <c r="M143" s="3" t="str">
        <f t="shared" si="52"/>
        <v>N/A</v>
      </c>
      <c r="N143" s="3" t="str">
        <f t="shared" si="53"/>
        <v>N/A</v>
      </c>
      <c r="O143" s="3" t="str">
        <f t="shared" si="54"/>
        <v>N/A</v>
      </c>
      <c r="P143" s="3" t="str">
        <f t="shared" si="55"/>
        <v>N/A</v>
      </c>
      <c r="Q143" s="3" t="str">
        <f t="shared" si="56"/>
        <v>N/A</v>
      </c>
      <c r="R143" s="3" t="str">
        <f t="shared" si="57"/>
        <v>N/A</v>
      </c>
      <c r="S143" s="3" t="str">
        <f t="shared" si="58"/>
        <v>N/A</v>
      </c>
      <c r="T143" s="3" t="str">
        <f t="shared" si="59"/>
        <v>N/A</v>
      </c>
      <c r="U143" s="3" t="str">
        <f t="shared" si="60"/>
        <v>N/A</v>
      </c>
      <c r="V143" s="3" t="str">
        <f t="shared" si="61"/>
        <v>N/A</v>
      </c>
      <c r="W143" s="3" t="str">
        <f t="shared" si="62"/>
        <v>N/A</v>
      </c>
      <c r="X143" s="3" t="str">
        <f t="shared" si="63"/>
        <v>N/A</v>
      </c>
      <c r="Y143" s="3">
        <f t="shared" si="64"/>
        <v>0</v>
      </c>
      <c r="Z143" s="3" t="str">
        <f t="shared" si="65"/>
        <v>N/A</v>
      </c>
      <c r="AA143" s="3" t="str">
        <f t="shared" si="66"/>
        <v>N/A</v>
      </c>
      <c r="AB143" s="3" t="str">
        <f t="shared" si="67"/>
        <v>N/A</v>
      </c>
      <c r="AC143" s="3" t="str">
        <f t="shared" si="68"/>
        <v>N/A</v>
      </c>
      <c r="AD143" s="3" t="str">
        <f t="shared" si="69"/>
        <v>N/A</v>
      </c>
      <c r="AE143" s="3" t="str">
        <f t="shared" si="70"/>
        <v>N/A</v>
      </c>
      <c r="AF143" s="3" t="str">
        <f t="shared" si="71"/>
        <v>N/A</v>
      </c>
    </row>
    <row r="144" spans="1:32" x14ac:dyDescent="0.35">
      <c r="A144" t="s">
        <v>175</v>
      </c>
      <c r="B144" t="s">
        <v>176</v>
      </c>
      <c r="C144" t="s">
        <v>513</v>
      </c>
      <c r="D144" t="s">
        <v>113</v>
      </c>
      <c r="E144">
        <v>56</v>
      </c>
      <c r="F144" t="s">
        <v>1671</v>
      </c>
      <c r="G144">
        <v>0.01</v>
      </c>
      <c r="H144" t="s">
        <v>1197</v>
      </c>
      <c r="I144" s="3" t="str">
        <f t="shared" si="48"/>
        <v>not eligible</v>
      </c>
      <c r="J144" s="3" t="str">
        <f t="shared" si="49"/>
        <v>N/A</v>
      </c>
      <c r="K144" s="3">
        <f t="shared" si="50"/>
        <v>0</v>
      </c>
      <c r="L144" s="3" t="str">
        <f t="shared" si="51"/>
        <v>N/A</v>
      </c>
      <c r="M144" s="3" t="str">
        <f t="shared" si="52"/>
        <v>N/A</v>
      </c>
      <c r="N144" s="3" t="str">
        <f t="shared" si="53"/>
        <v>N/A</v>
      </c>
      <c r="O144" s="3" t="str">
        <f t="shared" si="54"/>
        <v>N/A</v>
      </c>
      <c r="P144" s="3" t="str">
        <f t="shared" si="55"/>
        <v>N/A</v>
      </c>
      <c r="Q144" s="3" t="str">
        <f t="shared" si="56"/>
        <v>N/A</v>
      </c>
      <c r="R144" s="3" t="str">
        <f t="shared" si="57"/>
        <v>N/A</v>
      </c>
      <c r="S144" s="3" t="str">
        <f t="shared" si="58"/>
        <v>N/A</v>
      </c>
      <c r="T144" s="3" t="str">
        <f t="shared" si="59"/>
        <v>N/A</v>
      </c>
      <c r="U144" s="3" t="str">
        <f t="shared" si="60"/>
        <v>N/A</v>
      </c>
      <c r="V144" s="3" t="str">
        <f t="shared" si="61"/>
        <v>N/A</v>
      </c>
      <c r="W144" s="3" t="str">
        <f t="shared" si="62"/>
        <v>N/A</v>
      </c>
      <c r="X144" s="3" t="str">
        <f t="shared" si="63"/>
        <v>N/A</v>
      </c>
      <c r="Y144" s="3">
        <f t="shared" si="64"/>
        <v>0</v>
      </c>
      <c r="Z144" s="3" t="str">
        <f t="shared" si="65"/>
        <v>N/A</v>
      </c>
      <c r="AA144" s="3" t="str">
        <f t="shared" si="66"/>
        <v>N/A</v>
      </c>
      <c r="AB144" s="3" t="str">
        <f t="shared" si="67"/>
        <v>N/A</v>
      </c>
      <c r="AC144" s="3" t="str">
        <f t="shared" si="68"/>
        <v>N/A</v>
      </c>
      <c r="AD144" s="3" t="str">
        <f t="shared" si="69"/>
        <v>N/A</v>
      </c>
      <c r="AE144" s="3" t="str">
        <f t="shared" si="70"/>
        <v>N/A</v>
      </c>
      <c r="AF144" s="3" t="str">
        <f t="shared" si="71"/>
        <v>N/A</v>
      </c>
    </row>
    <row r="145" spans="1:32" x14ac:dyDescent="0.35">
      <c r="A145" t="s">
        <v>175</v>
      </c>
      <c r="B145" t="s">
        <v>212</v>
      </c>
      <c r="C145" t="s">
        <v>845</v>
      </c>
      <c r="D145" t="s">
        <v>113</v>
      </c>
      <c r="E145" s="1">
        <v>2355</v>
      </c>
      <c r="F145" t="s">
        <v>1723</v>
      </c>
      <c r="G145">
        <v>0.51</v>
      </c>
      <c r="H145" t="s">
        <v>1197</v>
      </c>
      <c r="I145" s="3" t="str">
        <f t="shared" si="48"/>
        <v>not eligible</v>
      </c>
      <c r="J145" s="3" t="str">
        <f t="shared" si="49"/>
        <v>N/A</v>
      </c>
      <c r="K145" s="3">
        <f t="shared" si="50"/>
        <v>0</v>
      </c>
      <c r="L145" s="3" t="str">
        <f t="shared" si="51"/>
        <v>N/A</v>
      </c>
      <c r="M145" s="3" t="str">
        <f t="shared" si="52"/>
        <v>N/A</v>
      </c>
      <c r="N145" s="3" t="str">
        <f t="shared" si="53"/>
        <v>N/A</v>
      </c>
      <c r="O145" s="3" t="str">
        <f t="shared" si="54"/>
        <v>N/A</v>
      </c>
      <c r="P145" s="3" t="str">
        <f t="shared" si="55"/>
        <v>N/A</v>
      </c>
      <c r="Q145" s="3" t="str">
        <f t="shared" si="56"/>
        <v>N/A</v>
      </c>
      <c r="R145" s="3" t="str">
        <f t="shared" si="57"/>
        <v>N/A</v>
      </c>
      <c r="S145" s="3" t="str">
        <f t="shared" si="58"/>
        <v>N/A</v>
      </c>
      <c r="T145" s="3" t="str">
        <f t="shared" si="59"/>
        <v>N/A</v>
      </c>
      <c r="U145" s="3" t="str">
        <f t="shared" si="60"/>
        <v>N/A</v>
      </c>
      <c r="V145" s="3" t="str">
        <f t="shared" si="61"/>
        <v>N/A</v>
      </c>
      <c r="W145" s="3" t="str">
        <f t="shared" si="62"/>
        <v>N/A</v>
      </c>
      <c r="X145" s="3" t="str">
        <f t="shared" si="63"/>
        <v>N/A</v>
      </c>
      <c r="Y145" s="3">
        <f t="shared" si="64"/>
        <v>0</v>
      </c>
      <c r="Z145" s="3" t="str">
        <f t="shared" si="65"/>
        <v>N/A</v>
      </c>
      <c r="AA145" s="3" t="str">
        <f t="shared" si="66"/>
        <v>N/A</v>
      </c>
      <c r="AB145" s="3" t="str">
        <f t="shared" si="67"/>
        <v>N/A</v>
      </c>
      <c r="AC145" s="3" t="str">
        <f t="shared" si="68"/>
        <v>N/A</v>
      </c>
      <c r="AD145" s="3" t="str">
        <f t="shared" si="69"/>
        <v>N/A</v>
      </c>
      <c r="AE145" s="3" t="str">
        <f t="shared" si="70"/>
        <v>N/A</v>
      </c>
      <c r="AF145" s="3" t="str">
        <f t="shared" si="71"/>
        <v>N/A</v>
      </c>
    </row>
    <row r="146" spans="1:32" x14ac:dyDescent="0.35">
      <c r="A146" t="s">
        <v>175</v>
      </c>
      <c r="B146" t="s">
        <v>212</v>
      </c>
      <c r="C146" t="s">
        <v>740</v>
      </c>
      <c r="D146" t="s">
        <v>113</v>
      </c>
      <c r="E146">
        <v>30</v>
      </c>
      <c r="F146" t="s">
        <v>1671</v>
      </c>
      <c r="G146">
        <v>0.01</v>
      </c>
      <c r="H146" t="s">
        <v>1197</v>
      </c>
      <c r="I146" s="3" t="str">
        <f t="shared" si="48"/>
        <v>not eligible</v>
      </c>
      <c r="J146" s="3" t="str">
        <f t="shared" si="49"/>
        <v>N/A</v>
      </c>
      <c r="K146" s="3">
        <f t="shared" si="50"/>
        <v>0</v>
      </c>
      <c r="L146" s="3" t="str">
        <f t="shared" si="51"/>
        <v>N/A</v>
      </c>
      <c r="M146" s="3" t="str">
        <f t="shared" si="52"/>
        <v>N/A</v>
      </c>
      <c r="N146" s="3" t="str">
        <f t="shared" si="53"/>
        <v>N/A</v>
      </c>
      <c r="O146" s="3" t="str">
        <f t="shared" si="54"/>
        <v>N/A</v>
      </c>
      <c r="P146" s="3" t="str">
        <f t="shared" si="55"/>
        <v>N/A</v>
      </c>
      <c r="Q146" s="3" t="str">
        <f t="shared" si="56"/>
        <v>N/A</v>
      </c>
      <c r="R146" s="3" t="str">
        <f t="shared" si="57"/>
        <v>N/A</v>
      </c>
      <c r="S146" s="3" t="str">
        <f t="shared" si="58"/>
        <v>N/A</v>
      </c>
      <c r="T146" s="3" t="str">
        <f t="shared" si="59"/>
        <v>N/A</v>
      </c>
      <c r="U146" s="3" t="str">
        <f t="shared" si="60"/>
        <v>N/A</v>
      </c>
      <c r="V146" s="3" t="str">
        <f t="shared" si="61"/>
        <v>N/A</v>
      </c>
      <c r="W146" s="3" t="str">
        <f t="shared" si="62"/>
        <v>N/A</v>
      </c>
      <c r="X146" s="3" t="str">
        <f t="shared" si="63"/>
        <v>N/A</v>
      </c>
      <c r="Y146" s="3">
        <f t="shared" si="64"/>
        <v>0</v>
      </c>
      <c r="Z146" s="3" t="str">
        <f t="shared" si="65"/>
        <v>N/A</v>
      </c>
      <c r="AA146" s="3" t="str">
        <f t="shared" si="66"/>
        <v>N/A</v>
      </c>
      <c r="AB146" s="3" t="str">
        <f t="shared" si="67"/>
        <v>N/A</v>
      </c>
      <c r="AC146" s="3" t="str">
        <f t="shared" si="68"/>
        <v>N/A</v>
      </c>
      <c r="AD146" s="3" t="str">
        <f t="shared" si="69"/>
        <v>N/A</v>
      </c>
      <c r="AE146" s="3" t="str">
        <f t="shared" si="70"/>
        <v>N/A</v>
      </c>
      <c r="AF146" s="3" t="str">
        <f t="shared" si="71"/>
        <v>N/A</v>
      </c>
    </row>
    <row r="147" spans="1:32" x14ac:dyDescent="0.35">
      <c r="A147" t="s">
        <v>175</v>
      </c>
      <c r="B147" t="s">
        <v>178</v>
      </c>
      <c r="C147" t="s">
        <v>431</v>
      </c>
      <c r="D147" t="s">
        <v>102</v>
      </c>
      <c r="E147" s="1">
        <v>10477</v>
      </c>
      <c r="F147" t="s">
        <v>1414</v>
      </c>
      <c r="G147">
        <v>2.5</v>
      </c>
      <c r="H147" t="s">
        <v>1197</v>
      </c>
      <c r="I147" s="3" t="str">
        <f t="shared" si="48"/>
        <v>not eligible</v>
      </c>
      <c r="J147" s="3" t="str">
        <f t="shared" si="49"/>
        <v>N/A</v>
      </c>
      <c r="K147" s="3">
        <f t="shared" si="50"/>
        <v>0</v>
      </c>
      <c r="L147" s="3" t="str">
        <f t="shared" si="51"/>
        <v>N/A</v>
      </c>
      <c r="M147" s="3" t="str">
        <f t="shared" si="52"/>
        <v>N/A</v>
      </c>
      <c r="N147" s="3">
        <f t="shared" si="53"/>
        <v>0</v>
      </c>
      <c r="O147" s="3" t="str">
        <f t="shared" si="54"/>
        <v>N/A</v>
      </c>
      <c r="P147" s="3" t="str">
        <f t="shared" si="55"/>
        <v>N/A</v>
      </c>
      <c r="Q147" s="3" t="str">
        <f t="shared" si="56"/>
        <v>N/A</v>
      </c>
      <c r="R147" s="3" t="str">
        <f t="shared" si="57"/>
        <v>N/A</v>
      </c>
      <c r="S147" s="3" t="str">
        <f t="shared" si="58"/>
        <v>N/A</v>
      </c>
      <c r="T147" s="3" t="str">
        <f t="shared" si="59"/>
        <v>N/A</v>
      </c>
      <c r="U147" s="3" t="str">
        <f t="shared" si="60"/>
        <v>N/A</v>
      </c>
      <c r="V147" s="3" t="str">
        <f t="shared" si="61"/>
        <v>N/A</v>
      </c>
      <c r="W147" s="3" t="str">
        <f t="shared" si="62"/>
        <v>N/A</v>
      </c>
      <c r="X147" s="3" t="str">
        <f t="shared" si="63"/>
        <v>N/A</v>
      </c>
      <c r="Y147" s="3" t="str">
        <f t="shared" si="64"/>
        <v>N/A</v>
      </c>
      <c r="Z147" s="3" t="str">
        <f t="shared" si="65"/>
        <v>N/A</v>
      </c>
      <c r="AA147" s="3" t="str">
        <f t="shared" si="66"/>
        <v>N/A</v>
      </c>
      <c r="AB147" s="3" t="str">
        <f t="shared" si="67"/>
        <v>N/A</v>
      </c>
      <c r="AC147" s="3" t="str">
        <f t="shared" si="68"/>
        <v>N/A</v>
      </c>
      <c r="AD147" s="3" t="str">
        <f t="shared" si="69"/>
        <v>N/A</v>
      </c>
      <c r="AE147" s="3" t="str">
        <f t="shared" si="70"/>
        <v>N/A</v>
      </c>
      <c r="AF147" s="3" t="str">
        <f t="shared" si="71"/>
        <v>N/A</v>
      </c>
    </row>
    <row r="148" spans="1:32" x14ac:dyDescent="0.35">
      <c r="A148" t="s">
        <v>175</v>
      </c>
      <c r="B148" t="s">
        <v>178</v>
      </c>
      <c r="C148" t="s">
        <v>706</v>
      </c>
      <c r="D148" t="s">
        <v>102</v>
      </c>
      <c r="E148">
        <v>106</v>
      </c>
      <c r="F148" t="s">
        <v>1666</v>
      </c>
      <c r="G148">
        <v>0.03</v>
      </c>
      <c r="H148" t="s">
        <v>1197</v>
      </c>
      <c r="I148" s="3" t="str">
        <f t="shared" si="48"/>
        <v>not eligible</v>
      </c>
      <c r="J148" s="3" t="str">
        <f t="shared" si="49"/>
        <v>N/A</v>
      </c>
      <c r="K148" s="3">
        <f t="shared" si="50"/>
        <v>0</v>
      </c>
      <c r="L148" s="3" t="str">
        <f t="shared" si="51"/>
        <v>N/A</v>
      </c>
      <c r="M148" s="3" t="str">
        <f t="shared" si="52"/>
        <v>N/A</v>
      </c>
      <c r="N148" s="3">
        <f t="shared" si="53"/>
        <v>0</v>
      </c>
      <c r="O148" s="3" t="str">
        <f t="shared" si="54"/>
        <v>N/A</v>
      </c>
      <c r="P148" s="3" t="str">
        <f t="shared" si="55"/>
        <v>N/A</v>
      </c>
      <c r="Q148" s="3" t="str">
        <f t="shared" si="56"/>
        <v>N/A</v>
      </c>
      <c r="R148" s="3" t="str">
        <f t="shared" si="57"/>
        <v>N/A</v>
      </c>
      <c r="S148" s="3" t="str">
        <f t="shared" si="58"/>
        <v>N/A</v>
      </c>
      <c r="T148" s="3" t="str">
        <f t="shared" si="59"/>
        <v>N/A</v>
      </c>
      <c r="U148" s="3" t="str">
        <f t="shared" si="60"/>
        <v>N/A</v>
      </c>
      <c r="V148" s="3" t="str">
        <f t="shared" si="61"/>
        <v>N/A</v>
      </c>
      <c r="W148" s="3" t="str">
        <f t="shared" si="62"/>
        <v>N/A</v>
      </c>
      <c r="X148" s="3" t="str">
        <f t="shared" si="63"/>
        <v>N/A</v>
      </c>
      <c r="Y148" s="3" t="str">
        <f t="shared" si="64"/>
        <v>N/A</v>
      </c>
      <c r="Z148" s="3" t="str">
        <f t="shared" si="65"/>
        <v>N/A</v>
      </c>
      <c r="AA148" s="3" t="str">
        <f t="shared" si="66"/>
        <v>N/A</v>
      </c>
      <c r="AB148" s="3" t="str">
        <f t="shared" si="67"/>
        <v>N/A</v>
      </c>
      <c r="AC148" s="3" t="str">
        <f t="shared" si="68"/>
        <v>N/A</v>
      </c>
      <c r="AD148" s="3" t="str">
        <f t="shared" si="69"/>
        <v>N/A</v>
      </c>
      <c r="AE148" s="3" t="str">
        <f t="shared" si="70"/>
        <v>N/A</v>
      </c>
      <c r="AF148" s="3" t="str">
        <f t="shared" si="71"/>
        <v>N/A</v>
      </c>
    </row>
    <row r="149" spans="1:32" x14ac:dyDescent="0.35">
      <c r="A149" t="s">
        <v>175</v>
      </c>
      <c r="B149" t="s">
        <v>183</v>
      </c>
      <c r="C149" t="s">
        <v>407</v>
      </c>
      <c r="D149" t="s">
        <v>102</v>
      </c>
      <c r="E149" s="1">
        <v>20674</v>
      </c>
      <c r="F149" t="s">
        <v>1724</v>
      </c>
      <c r="G149">
        <v>4.42</v>
      </c>
      <c r="H149" t="s">
        <v>1197</v>
      </c>
      <c r="I149" s="3">
        <f t="shared" si="48"/>
        <v>36179.5</v>
      </c>
      <c r="J149" s="3" t="str">
        <f t="shared" si="49"/>
        <v>N/A</v>
      </c>
      <c r="K149" s="3">
        <f t="shared" si="50"/>
        <v>36179.5</v>
      </c>
      <c r="L149" s="3" t="str">
        <f t="shared" si="51"/>
        <v>N/A</v>
      </c>
      <c r="M149" s="3" t="str">
        <f t="shared" si="52"/>
        <v>N/A</v>
      </c>
      <c r="N149" s="3">
        <f t="shared" si="53"/>
        <v>36179.5</v>
      </c>
      <c r="O149" s="3" t="str">
        <f t="shared" si="54"/>
        <v>N/A</v>
      </c>
      <c r="P149" s="3" t="str">
        <f t="shared" si="55"/>
        <v>N/A</v>
      </c>
      <c r="Q149" s="3" t="str">
        <f t="shared" si="56"/>
        <v>N/A</v>
      </c>
      <c r="R149" s="3" t="str">
        <f t="shared" si="57"/>
        <v>N/A</v>
      </c>
      <c r="S149" s="3" t="str">
        <f t="shared" si="58"/>
        <v>N/A</v>
      </c>
      <c r="T149" s="3" t="str">
        <f t="shared" si="59"/>
        <v>N/A</v>
      </c>
      <c r="U149" s="3" t="str">
        <f t="shared" si="60"/>
        <v>N/A</v>
      </c>
      <c r="V149" s="3" t="str">
        <f t="shared" si="61"/>
        <v>N/A</v>
      </c>
      <c r="W149" s="3" t="str">
        <f t="shared" si="62"/>
        <v>N/A</v>
      </c>
      <c r="X149" s="3" t="str">
        <f t="shared" si="63"/>
        <v>N/A</v>
      </c>
      <c r="Y149" s="3" t="str">
        <f t="shared" si="64"/>
        <v>N/A</v>
      </c>
      <c r="Z149" s="3" t="str">
        <f t="shared" si="65"/>
        <v>N/A</v>
      </c>
      <c r="AA149" s="3" t="str">
        <f t="shared" si="66"/>
        <v>N/A</v>
      </c>
      <c r="AB149" s="3" t="str">
        <f t="shared" si="67"/>
        <v>N/A</v>
      </c>
      <c r="AC149" s="3" t="str">
        <f t="shared" si="68"/>
        <v>N/A</v>
      </c>
      <c r="AD149" s="3" t="str">
        <f t="shared" si="69"/>
        <v>N/A</v>
      </c>
      <c r="AE149" s="3" t="str">
        <f t="shared" si="70"/>
        <v>N/A</v>
      </c>
      <c r="AF149" s="3" t="str">
        <f t="shared" si="71"/>
        <v>N/A</v>
      </c>
    </row>
    <row r="150" spans="1:32" x14ac:dyDescent="0.35">
      <c r="A150" t="s">
        <v>175</v>
      </c>
      <c r="B150" t="s">
        <v>183</v>
      </c>
      <c r="C150" t="s">
        <v>992</v>
      </c>
      <c r="D150" t="s">
        <v>102</v>
      </c>
      <c r="E150">
        <v>251</v>
      </c>
      <c r="F150" t="s">
        <v>1663</v>
      </c>
      <c r="G150">
        <v>0.05</v>
      </c>
      <c r="H150" t="s">
        <v>1197</v>
      </c>
      <c r="I150" s="3" t="str">
        <f t="shared" si="48"/>
        <v>not eligible</v>
      </c>
      <c r="J150" s="3" t="str">
        <f t="shared" si="49"/>
        <v>N/A</v>
      </c>
      <c r="K150" s="3">
        <f t="shared" si="50"/>
        <v>0</v>
      </c>
      <c r="L150" s="3" t="str">
        <f t="shared" si="51"/>
        <v>N/A</v>
      </c>
      <c r="M150" s="3" t="str">
        <f t="shared" si="52"/>
        <v>N/A</v>
      </c>
      <c r="N150" s="3">
        <f t="shared" si="53"/>
        <v>0</v>
      </c>
      <c r="O150" s="3" t="str">
        <f t="shared" si="54"/>
        <v>N/A</v>
      </c>
      <c r="P150" s="3" t="str">
        <f t="shared" si="55"/>
        <v>N/A</v>
      </c>
      <c r="Q150" s="3" t="str">
        <f t="shared" si="56"/>
        <v>N/A</v>
      </c>
      <c r="R150" s="3" t="str">
        <f t="shared" si="57"/>
        <v>N/A</v>
      </c>
      <c r="S150" s="3" t="str">
        <f t="shared" si="58"/>
        <v>N/A</v>
      </c>
      <c r="T150" s="3" t="str">
        <f t="shared" si="59"/>
        <v>N/A</v>
      </c>
      <c r="U150" s="3" t="str">
        <f t="shared" si="60"/>
        <v>N/A</v>
      </c>
      <c r="V150" s="3" t="str">
        <f t="shared" si="61"/>
        <v>N/A</v>
      </c>
      <c r="W150" s="3" t="str">
        <f t="shared" si="62"/>
        <v>N/A</v>
      </c>
      <c r="X150" s="3" t="str">
        <f t="shared" si="63"/>
        <v>N/A</v>
      </c>
      <c r="Y150" s="3" t="str">
        <f t="shared" si="64"/>
        <v>N/A</v>
      </c>
      <c r="Z150" s="3" t="str">
        <f t="shared" si="65"/>
        <v>N/A</v>
      </c>
      <c r="AA150" s="3" t="str">
        <f t="shared" si="66"/>
        <v>N/A</v>
      </c>
      <c r="AB150" s="3" t="str">
        <f t="shared" si="67"/>
        <v>N/A</v>
      </c>
      <c r="AC150" s="3" t="str">
        <f t="shared" si="68"/>
        <v>N/A</v>
      </c>
      <c r="AD150" s="3" t="str">
        <f t="shared" si="69"/>
        <v>N/A</v>
      </c>
      <c r="AE150" s="3" t="str">
        <f t="shared" si="70"/>
        <v>N/A</v>
      </c>
      <c r="AF150" s="3" t="str">
        <f t="shared" si="71"/>
        <v>N/A</v>
      </c>
    </row>
    <row r="151" spans="1:32" x14ac:dyDescent="0.35">
      <c r="A151" t="s">
        <v>175</v>
      </c>
      <c r="B151" t="s">
        <v>295</v>
      </c>
      <c r="C151" t="s">
        <v>419</v>
      </c>
      <c r="D151" t="s">
        <v>102</v>
      </c>
      <c r="E151" s="1">
        <v>9016</v>
      </c>
      <c r="F151" t="s">
        <v>1725</v>
      </c>
      <c r="G151">
        <v>2</v>
      </c>
      <c r="H151" t="s">
        <v>1197</v>
      </c>
      <c r="I151" s="3" t="str">
        <f t="shared" si="48"/>
        <v>not eligible</v>
      </c>
      <c r="J151" s="3" t="str">
        <f t="shared" si="49"/>
        <v>N/A</v>
      </c>
      <c r="K151" s="3">
        <f t="shared" si="50"/>
        <v>0</v>
      </c>
      <c r="L151" s="3" t="str">
        <f t="shared" si="51"/>
        <v>N/A</v>
      </c>
      <c r="M151" s="3" t="str">
        <f t="shared" si="52"/>
        <v>N/A</v>
      </c>
      <c r="N151" s="3">
        <f t="shared" si="53"/>
        <v>0</v>
      </c>
      <c r="O151" s="3" t="str">
        <f t="shared" si="54"/>
        <v>N/A</v>
      </c>
      <c r="P151" s="3" t="str">
        <f t="shared" si="55"/>
        <v>N/A</v>
      </c>
      <c r="Q151" s="3" t="str">
        <f t="shared" si="56"/>
        <v>N/A</v>
      </c>
      <c r="R151" s="3" t="str">
        <f t="shared" si="57"/>
        <v>N/A</v>
      </c>
      <c r="S151" s="3" t="str">
        <f t="shared" si="58"/>
        <v>N/A</v>
      </c>
      <c r="T151" s="3" t="str">
        <f t="shared" si="59"/>
        <v>N/A</v>
      </c>
      <c r="U151" s="3" t="str">
        <f t="shared" si="60"/>
        <v>N/A</v>
      </c>
      <c r="V151" s="3" t="str">
        <f t="shared" si="61"/>
        <v>N/A</v>
      </c>
      <c r="W151" s="3" t="str">
        <f t="shared" si="62"/>
        <v>N/A</v>
      </c>
      <c r="X151" s="3" t="str">
        <f t="shared" si="63"/>
        <v>N/A</v>
      </c>
      <c r="Y151" s="3" t="str">
        <f t="shared" si="64"/>
        <v>N/A</v>
      </c>
      <c r="Z151" s="3" t="str">
        <f t="shared" si="65"/>
        <v>N/A</v>
      </c>
      <c r="AA151" s="3" t="str">
        <f t="shared" si="66"/>
        <v>N/A</v>
      </c>
      <c r="AB151" s="3" t="str">
        <f t="shared" si="67"/>
        <v>N/A</v>
      </c>
      <c r="AC151" s="3" t="str">
        <f t="shared" si="68"/>
        <v>N/A</v>
      </c>
      <c r="AD151" s="3" t="str">
        <f t="shared" si="69"/>
        <v>N/A</v>
      </c>
      <c r="AE151" s="3" t="str">
        <f t="shared" si="70"/>
        <v>N/A</v>
      </c>
      <c r="AF151" s="3" t="str">
        <f t="shared" si="71"/>
        <v>N/A</v>
      </c>
    </row>
    <row r="152" spans="1:32" x14ac:dyDescent="0.35">
      <c r="A152" t="s">
        <v>175</v>
      </c>
      <c r="B152" t="s">
        <v>295</v>
      </c>
      <c r="C152" t="s">
        <v>802</v>
      </c>
      <c r="D152" t="s">
        <v>102</v>
      </c>
      <c r="E152">
        <v>77</v>
      </c>
      <c r="F152" t="s">
        <v>1673</v>
      </c>
      <c r="G152">
        <v>0.02</v>
      </c>
      <c r="H152" t="s">
        <v>1197</v>
      </c>
      <c r="I152" s="3" t="str">
        <f t="shared" si="48"/>
        <v>not eligible</v>
      </c>
      <c r="J152" s="3" t="str">
        <f t="shared" si="49"/>
        <v>N/A</v>
      </c>
      <c r="K152" s="3">
        <f t="shared" si="50"/>
        <v>0</v>
      </c>
      <c r="L152" s="3" t="str">
        <f t="shared" si="51"/>
        <v>N/A</v>
      </c>
      <c r="M152" s="3" t="str">
        <f t="shared" si="52"/>
        <v>N/A</v>
      </c>
      <c r="N152" s="3">
        <f t="shared" si="53"/>
        <v>0</v>
      </c>
      <c r="O152" s="3" t="str">
        <f t="shared" si="54"/>
        <v>N/A</v>
      </c>
      <c r="P152" s="3" t="str">
        <f t="shared" si="55"/>
        <v>N/A</v>
      </c>
      <c r="Q152" s="3" t="str">
        <f t="shared" si="56"/>
        <v>N/A</v>
      </c>
      <c r="R152" s="3" t="str">
        <f t="shared" si="57"/>
        <v>N/A</v>
      </c>
      <c r="S152" s="3" t="str">
        <f t="shared" si="58"/>
        <v>N/A</v>
      </c>
      <c r="T152" s="3" t="str">
        <f t="shared" si="59"/>
        <v>N/A</v>
      </c>
      <c r="U152" s="3" t="str">
        <f t="shared" si="60"/>
        <v>N/A</v>
      </c>
      <c r="V152" s="3" t="str">
        <f t="shared" si="61"/>
        <v>N/A</v>
      </c>
      <c r="W152" s="3" t="str">
        <f t="shared" si="62"/>
        <v>N/A</v>
      </c>
      <c r="X152" s="3" t="str">
        <f t="shared" si="63"/>
        <v>N/A</v>
      </c>
      <c r="Y152" s="3" t="str">
        <f t="shared" si="64"/>
        <v>N/A</v>
      </c>
      <c r="Z152" s="3" t="str">
        <f t="shared" si="65"/>
        <v>N/A</v>
      </c>
      <c r="AA152" s="3" t="str">
        <f t="shared" si="66"/>
        <v>N/A</v>
      </c>
      <c r="AB152" s="3" t="str">
        <f t="shared" si="67"/>
        <v>N/A</v>
      </c>
      <c r="AC152" s="3" t="str">
        <f t="shared" si="68"/>
        <v>N/A</v>
      </c>
      <c r="AD152" s="3" t="str">
        <f t="shared" si="69"/>
        <v>N/A</v>
      </c>
      <c r="AE152" s="3" t="str">
        <f t="shared" si="70"/>
        <v>N/A</v>
      </c>
      <c r="AF152" s="3" t="str">
        <f t="shared" si="71"/>
        <v>N/A</v>
      </c>
    </row>
    <row r="153" spans="1:32" x14ac:dyDescent="0.35">
      <c r="A153" t="s">
        <v>175</v>
      </c>
      <c r="B153" t="s">
        <v>227</v>
      </c>
      <c r="C153" t="s">
        <v>767</v>
      </c>
      <c r="D153" t="s">
        <v>102</v>
      </c>
      <c r="E153" s="1">
        <v>21993</v>
      </c>
      <c r="F153" t="s">
        <v>1419</v>
      </c>
      <c r="G153">
        <v>4.82</v>
      </c>
      <c r="H153" t="s">
        <v>187</v>
      </c>
      <c r="I153" s="3">
        <f t="shared" si="48"/>
        <v>38487.75</v>
      </c>
      <c r="J153" s="3" t="str">
        <f t="shared" si="49"/>
        <v>N/A</v>
      </c>
      <c r="K153" s="3">
        <f t="shared" si="50"/>
        <v>38487.75</v>
      </c>
      <c r="L153" s="3" t="str">
        <f t="shared" si="51"/>
        <v>N/A</v>
      </c>
      <c r="M153" s="3" t="str">
        <f t="shared" si="52"/>
        <v>N/A</v>
      </c>
      <c r="N153" s="3">
        <f t="shared" si="53"/>
        <v>38487.75</v>
      </c>
      <c r="O153" s="3" t="str">
        <f t="shared" si="54"/>
        <v>N/A</v>
      </c>
      <c r="P153" s="3" t="str">
        <f t="shared" si="55"/>
        <v>N/A</v>
      </c>
      <c r="Q153" s="3" t="str">
        <f t="shared" si="56"/>
        <v>N/A</v>
      </c>
      <c r="R153" s="3" t="str">
        <f t="shared" si="57"/>
        <v>N/A</v>
      </c>
      <c r="S153" s="3" t="str">
        <f t="shared" si="58"/>
        <v>N/A</v>
      </c>
      <c r="T153" s="3" t="str">
        <f t="shared" si="59"/>
        <v>N/A</v>
      </c>
      <c r="U153" s="3" t="str">
        <f t="shared" si="60"/>
        <v>N/A</v>
      </c>
      <c r="V153" s="3" t="str">
        <f t="shared" si="61"/>
        <v>N/A</v>
      </c>
      <c r="W153" s="3" t="str">
        <f t="shared" si="62"/>
        <v>N/A</v>
      </c>
      <c r="X153" s="3" t="str">
        <f t="shared" si="63"/>
        <v>N/A</v>
      </c>
      <c r="Y153" s="3" t="str">
        <f t="shared" si="64"/>
        <v>N/A</v>
      </c>
      <c r="Z153" s="3" t="str">
        <f t="shared" si="65"/>
        <v>N/A</v>
      </c>
      <c r="AA153" s="3" t="str">
        <f t="shared" si="66"/>
        <v>N/A</v>
      </c>
      <c r="AB153" s="3" t="str">
        <f t="shared" si="67"/>
        <v>N/A</v>
      </c>
      <c r="AC153" s="3" t="str">
        <f t="shared" si="68"/>
        <v>N/A</v>
      </c>
      <c r="AD153" s="3" t="str">
        <f t="shared" si="69"/>
        <v>N/A</v>
      </c>
      <c r="AE153" s="3" t="str">
        <f t="shared" si="70"/>
        <v>N/A</v>
      </c>
      <c r="AF153" s="3" t="str">
        <f t="shared" si="71"/>
        <v>N/A</v>
      </c>
    </row>
    <row r="154" spans="1:32" x14ac:dyDescent="0.35">
      <c r="A154" t="s">
        <v>175</v>
      </c>
      <c r="B154" t="s">
        <v>227</v>
      </c>
      <c r="C154" t="s">
        <v>228</v>
      </c>
      <c r="D154" t="s">
        <v>102</v>
      </c>
      <c r="E154">
        <v>167</v>
      </c>
      <c r="F154" t="s">
        <v>1667</v>
      </c>
      <c r="G154">
        <v>0.04</v>
      </c>
      <c r="H154" t="s">
        <v>1197</v>
      </c>
      <c r="I154" s="3" t="str">
        <f t="shared" si="48"/>
        <v>not eligible</v>
      </c>
      <c r="J154" s="3" t="str">
        <f t="shared" si="49"/>
        <v>N/A</v>
      </c>
      <c r="K154" s="3">
        <f t="shared" si="50"/>
        <v>0</v>
      </c>
      <c r="L154" s="3" t="str">
        <f t="shared" si="51"/>
        <v>N/A</v>
      </c>
      <c r="M154" s="3" t="str">
        <f t="shared" si="52"/>
        <v>N/A</v>
      </c>
      <c r="N154" s="3">
        <f t="shared" si="53"/>
        <v>0</v>
      </c>
      <c r="O154" s="3" t="str">
        <f t="shared" si="54"/>
        <v>N/A</v>
      </c>
      <c r="P154" s="3" t="str">
        <f t="shared" si="55"/>
        <v>N/A</v>
      </c>
      <c r="Q154" s="3" t="str">
        <f t="shared" si="56"/>
        <v>N/A</v>
      </c>
      <c r="R154" s="3" t="str">
        <f t="shared" si="57"/>
        <v>N/A</v>
      </c>
      <c r="S154" s="3" t="str">
        <f t="shared" si="58"/>
        <v>N/A</v>
      </c>
      <c r="T154" s="3" t="str">
        <f t="shared" si="59"/>
        <v>N/A</v>
      </c>
      <c r="U154" s="3" t="str">
        <f t="shared" si="60"/>
        <v>N/A</v>
      </c>
      <c r="V154" s="3" t="str">
        <f t="shared" si="61"/>
        <v>N/A</v>
      </c>
      <c r="W154" s="3" t="str">
        <f t="shared" si="62"/>
        <v>N/A</v>
      </c>
      <c r="X154" s="3" t="str">
        <f t="shared" si="63"/>
        <v>N/A</v>
      </c>
      <c r="Y154" s="3" t="str">
        <f t="shared" si="64"/>
        <v>N/A</v>
      </c>
      <c r="Z154" s="3" t="str">
        <f t="shared" si="65"/>
        <v>N/A</v>
      </c>
      <c r="AA154" s="3" t="str">
        <f t="shared" si="66"/>
        <v>N/A</v>
      </c>
      <c r="AB154" s="3" t="str">
        <f t="shared" si="67"/>
        <v>N/A</v>
      </c>
      <c r="AC154" s="3" t="str">
        <f t="shared" si="68"/>
        <v>N/A</v>
      </c>
      <c r="AD154" s="3" t="str">
        <f t="shared" si="69"/>
        <v>N/A</v>
      </c>
      <c r="AE154" s="3" t="str">
        <f t="shared" si="70"/>
        <v>N/A</v>
      </c>
      <c r="AF154" s="3" t="str">
        <f t="shared" si="71"/>
        <v>N/A</v>
      </c>
    </row>
    <row r="155" spans="1:32" x14ac:dyDescent="0.35">
      <c r="A155" t="s">
        <v>175</v>
      </c>
      <c r="B155" t="s">
        <v>210</v>
      </c>
      <c r="C155" t="s">
        <v>430</v>
      </c>
      <c r="D155" t="s">
        <v>102</v>
      </c>
      <c r="E155" s="1">
        <v>13090</v>
      </c>
      <c r="F155" t="s">
        <v>1726</v>
      </c>
      <c r="G155">
        <v>3</v>
      </c>
      <c r="H155" t="s">
        <v>1197</v>
      </c>
      <c r="I155" s="3" t="str">
        <f t="shared" si="48"/>
        <v>not eligible</v>
      </c>
      <c r="J155" s="3" t="str">
        <f t="shared" si="49"/>
        <v>N/A</v>
      </c>
      <c r="K155" s="3">
        <f t="shared" si="50"/>
        <v>0</v>
      </c>
      <c r="L155" s="3" t="str">
        <f t="shared" si="51"/>
        <v>N/A</v>
      </c>
      <c r="M155" s="3" t="str">
        <f t="shared" si="52"/>
        <v>N/A</v>
      </c>
      <c r="N155" s="3">
        <f t="shared" si="53"/>
        <v>0</v>
      </c>
      <c r="O155" s="3" t="str">
        <f t="shared" si="54"/>
        <v>N/A</v>
      </c>
      <c r="P155" s="3" t="str">
        <f t="shared" si="55"/>
        <v>N/A</v>
      </c>
      <c r="Q155" s="3" t="str">
        <f t="shared" si="56"/>
        <v>N/A</v>
      </c>
      <c r="R155" s="3" t="str">
        <f t="shared" si="57"/>
        <v>N/A</v>
      </c>
      <c r="S155" s="3" t="str">
        <f t="shared" si="58"/>
        <v>N/A</v>
      </c>
      <c r="T155" s="3" t="str">
        <f t="shared" si="59"/>
        <v>N/A</v>
      </c>
      <c r="U155" s="3" t="str">
        <f t="shared" si="60"/>
        <v>N/A</v>
      </c>
      <c r="V155" s="3" t="str">
        <f t="shared" si="61"/>
        <v>N/A</v>
      </c>
      <c r="W155" s="3" t="str">
        <f t="shared" si="62"/>
        <v>N/A</v>
      </c>
      <c r="X155" s="3" t="str">
        <f t="shared" si="63"/>
        <v>N/A</v>
      </c>
      <c r="Y155" s="3" t="str">
        <f t="shared" si="64"/>
        <v>N/A</v>
      </c>
      <c r="Z155" s="3" t="str">
        <f t="shared" si="65"/>
        <v>N/A</v>
      </c>
      <c r="AA155" s="3" t="str">
        <f t="shared" si="66"/>
        <v>N/A</v>
      </c>
      <c r="AB155" s="3" t="str">
        <f t="shared" si="67"/>
        <v>N/A</v>
      </c>
      <c r="AC155" s="3" t="str">
        <f t="shared" si="68"/>
        <v>N/A</v>
      </c>
      <c r="AD155" s="3" t="str">
        <f t="shared" si="69"/>
        <v>N/A</v>
      </c>
      <c r="AE155" s="3" t="str">
        <f t="shared" si="70"/>
        <v>N/A</v>
      </c>
      <c r="AF155" s="3" t="str">
        <f t="shared" si="71"/>
        <v>N/A</v>
      </c>
    </row>
    <row r="156" spans="1:32" x14ac:dyDescent="0.35">
      <c r="A156" t="s">
        <v>175</v>
      </c>
      <c r="B156" t="s">
        <v>210</v>
      </c>
      <c r="C156" t="s">
        <v>566</v>
      </c>
      <c r="D156" t="s">
        <v>102</v>
      </c>
      <c r="E156">
        <v>168</v>
      </c>
      <c r="F156" t="s">
        <v>1667</v>
      </c>
      <c r="G156">
        <v>0.04</v>
      </c>
      <c r="H156" t="s">
        <v>1197</v>
      </c>
      <c r="I156" s="3" t="str">
        <f t="shared" si="48"/>
        <v>not eligible</v>
      </c>
      <c r="J156" s="3" t="str">
        <f t="shared" si="49"/>
        <v>N/A</v>
      </c>
      <c r="K156" s="3">
        <f t="shared" si="50"/>
        <v>0</v>
      </c>
      <c r="L156" s="3" t="str">
        <f t="shared" si="51"/>
        <v>N/A</v>
      </c>
      <c r="M156" s="3" t="str">
        <f t="shared" si="52"/>
        <v>N/A</v>
      </c>
      <c r="N156" s="3">
        <f t="shared" si="53"/>
        <v>0</v>
      </c>
      <c r="O156" s="3" t="str">
        <f t="shared" si="54"/>
        <v>N/A</v>
      </c>
      <c r="P156" s="3" t="str">
        <f t="shared" si="55"/>
        <v>N/A</v>
      </c>
      <c r="Q156" s="3" t="str">
        <f t="shared" si="56"/>
        <v>N/A</v>
      </c>
      <c r="R156" s="3" t="str">
        <f t="shared" si="57"/>
        <v>N/A</v>
      </c>
      <c r="S156" s="3" t="str">
        <f t="shared" si="58"/>
        <v>N/A</v>
      </c>
      <c r="T156" s="3" t="str">
        <f t="shared" si="59"/>
        <v>N/A</v>
      </c>
      <c r="U156" s="3" t="str">
        <f t="shared" si="60"/>
        <v>N/A</v>
      </c>
      <c r="V156" s="3" t="str">
        <f t="shared" si="61"/>
        <v>N/A</v>
      </c>
      <c r="W156" s="3" t="str">
        <f t="shared" si="62"/>
        <v>N/A</v>
      </c>
      <c r="X156" s="3" t="str">
        <f t="shared" si="63"/>
        <v>N/A</v>
      </c>
      <c r="Y156" s="3" t="str">
        <f t="shared" si="64"/>
        <v>N/A</v>
      </c>
      <c r="Z156" s="3" t="str">
        <f t="shared" si="65"/>
        <v>N/A</v>
      </c>
      <c r="AA156" s="3" t="str">
        <f t="shared" si="66"/>
        <v>N/A</v>
      </c>
      <c r="AB156" s="3" t="str">
        <f t="shared" si="67"/>
        <v>N/A</v>
      </c>
      <c r="AC156" s="3" t="str">
        <f t="shared" si="68"/>
        <v>N/A</v>
      </c>
      <c r="AD156" s="3" t="str">
        <f t="shared" si="69"/>
        <v>N/A</v>
      </c>
      <c r="AE156" s="3" t="str">
        <f t="shared" si="70"/>
        <v>N/A</v>
      </c>
      <c r="AF156" s="3" t="str">
        <f t="shared" si="71"/>
        <v>N/A</v>
      </c>
    </row>
    <row r="157" spans="1:32" x14ac:dyDescent="0.35">
      <c r="A157" t="s">
        <v>175</v>
      </c>
      <c r="B157" t="s">
        <v>214</v>
      </c>
      <c r="C157" t="s">
        <v>846</v>
      </c>
      <c r="D157" t="s">
        <v>102</v>
      </c>
      <c r="E157" s="1">
        <v>6075</v>
      </c>
      <c r="F157" t="s">
        <v>1554</v>
      </c>
      <c r="G157">
        <v>1.41</v>
      </c>
      <c r="H157" t="s">
        <v>1197</v>
      </c>
      <c r="I157" s="3" t="str">
        <f t="shared" si="48"/>
        <v>not eligible</v>
      </c>
      <c r="J157" s="3" t="str">
        <f t="shared" si="49"/>
        <v>N/A</v>
      </c>
      <c r="K157" s="3">
        <f t="shared" si="50"/>
        <v>0</v>
      </c>
      <c r="L157" s="3" t="str">
        <f t="shared" si="51"/>
        <v>N/A</v>
      </c>
      <c r="M157" s="3" t="str">
        <f t="shared" si="52"/>
        <v>N/A</v>
      </c>
      <c r="N157" s="3">
        <f t="shared" si="53"/>
        <v>0</v>
      </c>
      <c r="O157" s="3" t="str">
        <f t="shared" si="54"/>
        <v>N/A</v>
      </c>
      <c r="P157" s="3" t="str">
        <f t="shared" si="55"/>
        <v>N/A</v>
      </c>
      <c r="Q157" s="3" t="str">
        <f t="shared" si="56"/>
        <v>N/A</v>
      </c>
      <c r="R157" s="3" t="str">
        <f t="shared" si="57"/>
        <v>N/A</v>
      </c>
      <c r="S157" s="3" t="str">
        <f t="shared" si="58"/>
        <v>N/A</v>
      </c>
      <c r="T157" s="3" t="str">
        <f t="shared" si="59"/>
        <v>N/A</v>
      </c>
      <c r="U157" s="3" t="str">
        <f t="shared" si="60"/>
        <v>N/A</v>
      </c>
      <c r="V157" s="3" t="str">
        <f t="shared" si="61"/>
        <v>N/A</v>
      </c>
      <c r="W157" s="3" t="str">
        <f t="shared" si="62"/>
        <v>N/A</v>
      </c>
      <c r="X157" s="3" t="str">
        <f t="shared" si="63"/>
        <v>N/A</v>
      </c>
      <c r="Y157" s="3" t="str">
        <f t="shared" si="64"/>
        <v>N/A</v>
      </c>
      <c r="Z157" s="3" t="str">
        <f t="shared" si="65"/>
        <v>N/A</v>
      </c>
      <c r="AA157" s="3" t="str">
        <f t="shared" si="66"/>
        <v>N/A</v>
      </c>
      <c r="AB157" s="3" t="str">
        <f t="shared" si="67"/>
        <v>N/A</v>
      </c>
      <c r="AC157" s="3" t="str">
        <f t="shared" si="68"/>
        <v>N/A</v>
      </c>
      <c r="AD157" s="3" t="str">
        <f t="shared" si="69"/>
        <v>N/A</v>
      </c>
      <c r="AE157" s="3" t="str">
        <f t="shared" si="70"/>
        <v>N/A</v>
      </c>
      <c r="AF157" s="3" t="str">
        <f t="shared" si="71"/>
        <v>N/A</v>
      </c>
    </row>
    <row r="158" spans="1:32" x14ac:dyDescent="0.35">
      <c r="A158" t="s">
        <v>175</v>
      </c>
      <c r="B158" t="s">
        <v>214</v>
      </c>
      <c r="C158" t="s">
        <v>454</v>
      </c>
      <c r="D158" t="s">
        <v>102</v>
      </c>
      <c r="E158">
        <v>107</v>
      </c>
      <c r="F158" t="s">
        <v>1673</v>
      </c>
      <c r="G158">
        <v>0.02</v>
      </c>
      <c r="H158" t="s">
        <v>1197</v>
      </c>
      <c r="I158" s="3" t="str">
        <f t="shared" si="48"/>
        <v>not eligible</v>
      </c>
      <c r="J158" s="3" t="str">
        <f t="shared" si="49"/>
        <v>N/A</v>
      </c>
      <c r="K158" s="3">
        <f t="shared" si="50"/>
        <v>0</v>
      </c>
      <c r="L158" s="3" t="str">
        <f t="shared" si="51"/>
        <v>N/A</v>
      </c>
      <c r="M158" s="3" t="str">
        <f t="shared" si="52"/>
        <v>N/A</v>
      </c>
      <c r="N158" s="3">
        <f t="shared" si="53"/>
        <v>0</v>
      </c>
      <c r="O158" s="3" t="str">
        <f t="shared" si="54"/>
        <v>N/A</v>
      </c>
      <c r="P158" s="3" t="str">
        <f t="shared" si="55"/>
        <v>N/A</v>
      </c>
      <c r="Q158" s="3" t="str">
        <f t="shared" si="56"/>
        <v>N/A</v>
      </c>
      <c r="R158" s="3" t="str">
        <f t="shared" si="57"/>
        <v>N/A</v>
      </c>
      <c r="S158" s="3" t="str">
        <f t="shared" si="58"/>
        <v>N/A</v>
      </c>
      <c r="T158" s="3" t="str">
        <f t="shared" si="59"/>
        <v>N/A</v>
      </c>
      <c r="U158" s="3" t="str">
        <f t="shared" si="60"/>
        <v>N/A</v>
      </c>
      <c r="V158" s="3" t="str">
        <f t="shared" si="61"/>
        <v>N/A</v>
      </c>
      <c r="W158" s="3" t="str">
        <f t="shared" si="62"/>
        <v>N/A</v>
      </c>
      <c r="X158" s="3" t="str">
        <f t="shared" si="63"/>
        <v>N/A</v>
      </c>
      <c r="Y158" s="3" t="str">
        <f t="shared" si="64"/>
        <v>N/A</v>
      </c>
      <c r="Z158" s="3" t="str">
        <f t="shared" si="65"/>
        <v>N/A</v>
      </c>
      <c r="AA158" s="3" t="str">
        <f t="shared" si="66"/>
        <v>N/A</v>
      </c>
      <c r="AB158" s="3" t="str">
        <f t="shared" si="67"/>
        <v>N/A</v>
      </c>
      <c r="AC158" s="3" t="str">
        <f t="shared" si="68"/>
        <v>N/A</v>
      </c>
      <c r="AD158" s="3" t="str">
        <f t="shared" si="69"/>
        <v>N/A</v>
      </c>
      <c r="AE158" s="3" t="str">
        <f t="shared" si="70"/>
        <v>N/A</v>
      </c>
      <c r="AF158" s="3" t="str">
        <f t="shared" si="71"/>
        <v>N/A</v>
      </c>
    </row>
    <row r="159" spans="1:32" x14ac:dyDescent="0.35">
      <c r="A159" t="s">
        <v>175</v>
      </c>
      <c r="B159" t="s">
        <v>176</v>
      </c>
      <c r="C159" t="s">
        <v>412</v>
      </c>
      <c r="D159" t="s">
        <v>102</v>
      </c>
      <c r="E159" s="1">
        <v>31354</v>
      </c>
      <c r="F159" t="s">
        <v>1727</v>
      </c>
      <c r="G159">
        <v>6.77</v>
      </c>
      <c r="H159" t="s">
        <v>187</v>
      </c>
      <c r="I159" s="3">
        <f t="shared" si="48"/>
        <v>54869.5</v>
      </c>
      <c r="J159" s="3" t="str">
        <f t="shared" si="49"/>
        <v>N/A</v>
      </c>
      <c r="K159" s="3">
        <f t="shared" si="50"/>
        <v>54869.5</v>
      </c>
      <c r="L159" s="3" t="str">
        <f t="shared" si="51"/>
        <v>N/A</v>
      </c>
      <c r="M159" s="3" t="str">
        <f t="shared" si="52"/>
        <v>N/A</v>
      </c>
      <c r="N159" s="3">
        <f t="shared" si="53"/>
        <v>54869.5</v>
      </c>
      <c r="O159" s="3" t="str">
        <f t="shared" si="54"/>
        <v>N/A</v>
      </c>
      <c r="P159" s="3" t="str">
        <f t="shared" si="55"/>
        <v>N/A</v>
      </c>
      <c r="Q159" s="3" t="str">
        <f t="shared" si="56"/>
        <v>N/A</v>
      </c>
      <c r="R159" s="3" t="str">
        <f t="shared" si="57"/>
        <v>N/A</v>
      </c>
      <c r="S159" s="3" t="str">
        <f t="shared" si="58"/>
        <v>N/A</v>
      </c>
      <c r="T159" s="3" t="str">
        <f t="shared" si="59"/>
        <v>N/A</v>
      </c>
      <c r="U159" s="3" t="str">
        <f t="shared" si="60"/>
        <v>N/A</v>
      </c>
      <c r="V159" s="3" t="str">
        <f t="shared" si="61"/>
        <v>N/A</v>
      </c>
      <c r="W159" s="3" t="str">
        <f t="shared" si="62"/>
        <v>N/A</v>
      </c>
      <c r="X159" s="3" t="str">
        <f t="shared" si="63"/>
        <v>N/A</v>
      </c>
      <c r="Y159" s="3" t="str">
        <f t="shared" si="64"/>
        <v>N/A</v>
      </c>
      <c r="Z159" s="3" t="str">
        <f t="shared" si="65"/>
        <v>N/A</v>
      </c>
      <c r="AA159" s="3" t="str">
        <f t="shared" si="66"/>
        <v>N/A</v>
      </c>
      <c r="AB159" s="3" t="str">
        <f t="shared" si="67"/>
        <v>N/A</v>
      </c>
      <c r="AC159" s="3" t="str">
        <f t="shared" si="68"/>
        <v>N/A</v>
      </c>
      <c r="AD159" s="3" t="str">
        <f t="shared" si="69"/>
        <v>N/A</v>
      </c>
      <c r="AE159" s="3" t="str">
        <f t="shared" si="70"/>
        <v>N/A</v>
      </c>
      <c r="AF159" s="3" t="str">
        <f t="shared" si="71"/>
        <v>N/A</v>
      </c>
    </row>
    <row r="160" spans="1:32" x14ac:dyDescent="0.35">
      <c r="A160" t="s">
        <v>175</v>
      </c>
      <c r="B160" t="s">
        <v>176</v>
      </c>
      <c r="C160" t="s">
        <v>413</v>
      </c>
      <c r="D160" t="s">
        <v>102</v>
      </c>
      <c r="E160">
        <v>228</v>
      </c>
      <c r="F160" t="s">
        <v>1663</v>
      </c>
      <c r="G160">
        <v>0.05</v>
      </c>
      <c r="H160" t="s">
        <v>1197</v>
      </c>
      <c r="I160" s="3" t="str">
        <f t="shared" si="48"/>
        <v>not eligible</v>
      </c>
      <c r="J160" s="3" t="str">
        <f t="shared" si="49"/>
        <v>N/A</v>
      </c>
      <c r="K160" s="3">
        <f t="shared" si="50"/>
        <v>0</v>
      </c>
      <c r="L160" s="3" t="str">
        <f t="shared" si="51"/>
        <v>N/A</v>
      </c>
      <c r="M160" s="3" t="str">
        <f t="shared" si="52"/>
        <v>N/A</v>
      </c>
      <c r="N160" s="3">
        <f t="shared" si="53"/>
        <v>0</v>
      </c>
      <c r="O160" s="3" t="str">
        <f t="shared" si="54"/>
        <v>N/A</v>
      </c>
      <c r="P160" s="3" t="str">
        <f t="shared" si="55"/>
        <v>N/A</v>
      </c>
      <c r="Q160" s="3" t="str">
        <f t="shared" si="56"/>
        <v>N/A</v>
      </c>
      <c r="R160" s="3" t="str">
        <f t="shared" si="57"/>
        <v>N/A</v>
      </c>
      <c r="S160" s="3" t="str">
        <f t="shared" si="58"/>
        <v>N/A</v>
      </c>
      <c r="T160" s="3" t="str">
        <f t="shared" si="59"/>
        <v>N/A</v>
      </c>
      <c r="U160" s="3" t="str">
        <f t="shared" si="60"/>
        <v>N/A</v>
      </c>
      <c r="V160" s="3" t="str">
        <f t="shared" si="61"/>
        <v>N/A</v>
      </c>
      <c r="W160" s="3" t="str">
        <f t="shared" si="62"/>
        <v>N/A</v>
      </c>
      <c r="X160" s="3" t="str">
        <f t="shared" si="63"/>
        <v>N/A</v>
      </c>
      <c r="Y160" s="3" t="str">
        <f t="shared" si="64"/>
        <v>N/A</v>
      </c>
      <c r="Z160" s="3" t="str">
        <f t="shared" si="65"/>
        <v>N/A</v>
      </c>
      <c r="AA160" s="3" t="str">
        <f t="shared" si="66"/>
        <v>N/A</v>
      </c>
      <c r="AB160" s="3" t="str">
        <f t="shared" si="67"/>
        <v>N/A</v>
      </c>
      <c r="AC160" s="3" t="str">
        <f t="shared" si="68"/>
        <v>N/A</v>
      </c>
      <c r="AD160" s="3" t="str">
        <f t="shared" si="69"/>
        <v>N/A</v>
      </c>
      <c r="AE160" s="3" t="str">
        <f t="shared" si="70"/>
        <v>N/A</v>
      </c>
      <c r="AF160" s="3" t="str">
        <f t="shared" si="71"/>
        <v>N/A</v>
      </c>
    </row>
    <row r="161" spans="1:32" x14ac:dyDescent="0.35">
      <c r="A161" t="s">
        <v>175</v>
      </c>
      <c r="B161" t="s">
        <v>212</v>
      </c>
      <c r="C161" t="s">
        <v>562</v>
      </c>
      <c r="D161" t="s">
        <v>102</v>
      </c>
      <c r="E161" s="1">
        <v>20277</v>
      </c>
      <c r="F161" t="s">
        <v>1416</v>
      </c>
      <c r="G161">
        <v>4.4000000000000004</v>
      </c>
      <c r="H161" t="s">
        <v>187</v>
      </c>
      <c r="I161" s="3">
        <f t="shared" si="48"/>
        <v>35484.75</v>
      </c>
      <c r="J161" s="3" t="str">
        <f t="shared" si="49"/>
        <v>N/A</v>
      </c>
      <c r="K161" s="3">
        <f t="shared" si="50"/>
        <v>35484.75</v>
      </c>
      <c r="L161" s="3" t="str">
        <f t="shared" si="51"/>
        <v>N/A</v>
      </c>
      <c r="M161" s="3" t="str">
        <f t="shared" si="52"/>
        <v>N/A</v>
      </c>
      <c r="N161" s="3">
        <f t="shared" si="53"/>
        <v>35484.75</v>
      </c>
      <c r="O161" s="3" t="str">
        <f t="shared" si="54"/>
        <v>N/A</v>
      </c>
      <c r="P161" s="3" t="str">
        <f t="shared" si="55"/>
        <v>N/A</v>
      </c>
      <c r="Q161" s="3" t="str">
        <f t="shared" si="56"/>
        <v>N/A</v>
      </c>
      <c r="R161" s="3" t="str">
        <f t="shared" si="57"/>
        <v>N/A</v>
      </c>
      <c r="S161" s="3" t="str">
        <f t="shared" si="58"/>
        <v>N/A</v>
      </c>
      <c r="T161" s="3" t="str">
        <f t="shared" si="59"/>
        <v>N/A</v>
      </c>
      <c r="U161" s="3" t="str">
        <f t="shared" si="60"/>
        <v>N/A</v>
      </c>
      <c r="V161" s="3" t="str">
        <f t="shared" si="61"/>
        <v>N/A</v>
      </c>
      <c r="W161" s="3" t="str">
        <f t="shared" si="62"/>
        <v>N/A</v>
      </c>
      <c r="X161" s="3" t="str">
        <f t="shared" si="63"/>
        <v>N/A</v>
      </c>
      <c r="Y161" s="3" t="str">
        <f t="shared" si="64"/>
        <v>N/A</v>
      </c>
      <c r="Z161" s="3" t="str">
        <f t="shared" si="65"/>
        <v>N/A</v>
      </c>
      <c r="AA161" s="3" t="str">
        <f t="shared" si="66"/>
        <v>N/A</v>
      </c>
      <c r="AB161" s="3" t="str">
        <f t="shared" si="67"/>
        <v>N/A</v>
      </c>
      <c r="AC161" s="3" t="str">
        <f t="shared" si="68"/>
        <v>N/A</v>
      </c>
      <c r="AD161" s="3" t="str">
        <f t="shared" si="69"/>
        <v>N/A</v>
      </c>
      <c r="AE161" s="3" t="str">
        <f t="shared" si="70"/>
        <v>N/A</v>
      </c>
      <c r="AF161" s="3" t="str">
        <f t="shared" si="71"/>
        <v>N/A</v>
      </c>
    </row>
    <row r="162" spans="1:32" x14ac:dyDescent="0.35">
      <c r="A162" t="s">
        <v>175</v>
      </c>
      <c r="B162" t="s">
        <v>212</v>
      </c>
      <c r="C162" t="s">
        <v>1071</v>
      </c>
      <c r="D162" t="s">
        <v>102</v>
      </c>
      <c r="E162">
        <v>206</v>
      </c>
      <c r="F162" t="s">
        <v>1667</v>
      </c>
      <c r="G162">
        <v>0.04</v>
      </c>
      <c r="H162" t="s">
        <v>1197</v>
      </c>
      <c r="I162" s="3" t="str">
        <f t="shared" si="48"/>
        <v>not eligible</v>
      </c>
      <c r="J162" s="3" t="str">
        <f t="shared" si="49"/>
        <v>N/A</v>
      </c>
      <c r="K162" s="3">
        <f t="shared" si="50"/>
        <v>0</v>
      </c>
      <c r="L162" s="3" t="str">
        <f t="shared" si="51"/>
        <v>N/A</v>
      </c>
      <c r="M162" s="3" t="str">
        <f t="shared" si="52"/>
        <v>N/A</v>
      </c>
      <c r="N162" s="3">
        <f t="shared" si="53"/>
        <v>0</v>
      </c>
      <c r="O162" s="3" t="str">
        <f t="shared" si="54"/>
        <v>N/A</v>
      </c>
      <c r="P162" s="3" t="str">
        <f t="shared" si="55"/>
        <v>N/A</v>
      </c>
      <c r="Q162" s="3" t="str">
        <f t="shared" si="56"/>
        <v>N/A</v>
      </c>
      <c r="R162" s="3" t="str">
        <f t="shared" si="57"/>
        <v>N/A</v>
      </c>
      <c r="S162" s="3" t="str">
        <f t="shared" si="58"/>
        <v>N/A</v>
      </c>
      <c r="T162" s="3" t="str">
        <f t="shared" si="59"/>
        <v>N/A</v>
      </c>
      <c r="U162" s="3" t="str">
        <f t="shared" si="60"/>
        <v>N/A</v>
      </c>
      <c r="V162" s="3" t="str">
        <f t="shared" si="61"/>
        <v>N/A</v>
      </c>
      <c r="W162" s="3" t="str">
        <f t="shared" si="62"/>
        <v>N/A</v>
      </c>
      <c r="X162" s="3" t="str">
        <f t="shared" si="63"/>
        <v>N/A</v>
      </c>
      <c r="Y162" s="3" t="str">
        <f t="shared" si="64"/>
        <v>N/A</v>
      </c>
      <c r="Z162" s="3" t="str">
        <f t="shared" si="65"/>
        <v>N/A</v>
      </c>
      <c r="AA162" s="3" t="str">
        <f t="shared" si="66"/>
        <v>N/A</v>
      </c>
      <c r="AB162" s="3" t="str">
        <f t="shared" si="67"/>
        <v>N/A</v>
      </c>
      <c r="AC162" s="3" t="str">
        <f t="shared" si="68"/>
        <v>N/A</v>
      </c>
      <c r="AD162" s="3" t="str">
        <f t="shared" si="69"/>
        <v>N/A</v>
      </c>
      <c r="AE162" s="3" t="str">
        <f t="shared" si="70"/>
        <v>N/A</v>
      </c>
      <c r="AF162" s="3" t="str">
        <f t="shared" si="71"/>
        <v>N/A</v>
      </c>
    </row>
    <row r="163" spans="1:32" x14ac:dyDescent="0.35">
      <c r="A163" t="s">
        <v>175</v>
      </c>
      <c r="B163" t="s">
        <v>178</v>
      </c>
      <c r="C163" t="s">
        <v>715</v>
      </c>
      <c r="D163" t="s">
        <v>107</v>
      </c>
      <c r="E163" s="1">
        <v>4839</v>
      </c>
      <c r="F163" t="s">
        <v>1543</v>
      </c>
      <c r="G163">
        <v>1.1599999999999999</v>
      </c>
      <c r="H163" t="s">
        <v>1197</v>
      </c>
      <c r="I163" s="3" t="str">
        <f t="shared" si="48"/>
        <v>not eligible</v>
      </c>
      <c r="J163" s="3" t="str">
        <f t="shared" si="49"/>
        <v>N/A</v>
      </c>
      <c r="K163" s="3">
        <f t="shared" si="50"/>
        <v>0</v>
      </c>
      <c r="L163" s="3" t="str">
        <f t="shared" si="51"/>
        <v>N/A</v>
      </c>
      <c r="M163" s="3" t="str">
        <f t="shared" si="52"/>
        <v>N/A</v>
      </c>
      <c r="N163" s="3" t="str">
        <f t="shared" si="53"/>
        <v>N/A</v>
      </c>
      <c r="O163" s="3" t="str">
        <f t="shared" si="54"/>
        <v>N/A</v>
      </c>
      <c r="P163" s="3" t="str">
        <f t="shared" si="55"/>
        <v>N/A</v>
      </c>
      <c r="Q163" s="3" t="str">
        <f t="shared" si="56"/>
        <v>N/A</v>
      </c>
      <c r="R163" s="3">
        <f t="shared" si="57"/>
        <v>0</v>
      </c>
      <c r="S163" s="3" t="str">
        <f t="shared" si="58"/>
        <v>N/A</v>
      </c>
      <c r="T163" s="3" t="str">
        <f t="shared" si="59"/>
        <v>N/A</v>
      </c>
      <c r="U163" s="3" t="str">
        <f t="shared" si="60"/>
        <v>N/A</v>
      </c>
      <c r="V163" s="3" t="str">
        <f t="shared" si="61"/>
        <v>N/A</v>
      </c>
      <c r="W163" s="3" t="str">
        <f t="shared" si="62"/>
        <v>N/A</v>
      </c>
      <c r="X163" s="3" t="str">
        <f t="shared" si="63"/>
        <v>N/A</v>
      </c>
      <c r="Y163" s="3" t="str">
        <f t="shared" si="64"/>
        <v>N/A</v>
      </c>
      <c r="Z163" s="3" t="str">
        <f t="shared" si="65"/>
        <v>N/A</v>
      </c>
      <c r="AA163" s="3" t="str">
        <f t="shared" si="66"/>
        <v>N/A</v>
      </c>
      <c r="AB163" s="3" t="str">
        <f t="shared" si="67"/>
        <v>N/A</v>
      </c>
      <c r="AC163" s="3" t="str">
        <f t="shared" si="68"/>
        <v>N/A</v>
      </c>
      <c r="AD163" s="3" t="str">
        <f t="shared" si="69"/>
        <v>N/A</v>
      </c>
      <c r="AE163" s="3" t="str">
        <f t="shared" si="70"/>
        <v>N/A</v>
      </c>
      <c r="AF163" s="3" t="str">
        <f t="shared" si="71"/>
        <v>N/A</v>
      </c>
    </row>
    <row r="164" spans="1:32" x14ac:dyDescent="0.35">
      <c r="A164" t="s">
        <v>175</v>
      </c>
      <c r="B164" t="s">
        <v>178</v>
      </c>
      <c r="C164" t="s">
        <v>737</v>
      </c>
      <c r="D164" t="s">
        <v>107</v>
      </c>
      <c r="E164">
        <v>157</v>
      </c>
      <c r="F164" t="s">
        <v>1667</v>
      </c>
      <c r="G164">
        <v>0.04</v>
      </c>
      <c r="H164" t="s">
        <v>1197</v>
      </c>
      <c r="I164" s="3" t="str">
        <f t="shared" si="48"/>
        <v>not eligible</v>
      </c>
      <c r="J164" s="3" t="str">
        <f t="shared" si="49"/>
        <v>N/A</v>
      </c>
      <c r="K164" s="3">
        <f t="shared" si="50"/>
        <v>0</v>
      </c>
      <c r="L164" s="3" t="str">
        <f t="shared" si="51"/>
        <v>N/A</v>
      </c>
      <c r="M164" s="3" t="str">
        <f t="shared" si="52"/>
        <v>N/A</v>
      </c>
      <c r="N164" s="3" t="str">
        <f t="shared" si="53"/>
        <v>N/A</v>
      </c>
      <c r="O164" s="3" t="str">
        <f t="shared" si="54"/>
        <v>N/A</v>
      </c>
      <c r="P164" s="3" t="str">
        <f t="shared" si="55"/>
        <v>N/A</v>
      </c>
      <c r="Q164" s="3" t="str">
        <f t="shared" si="56"/>
        <v>N/A</v>
      </c>
      <c r="R164" s="3">
        <f t="shared" si="57"/>
        <v>0</v>
      </c>
      <c r="S164" s="3" t="str">
        <f t="shared" si="58"/>
        <v>N/A</v>
      </c>
      <c r="T164" s="3" t="str">
        <f t="shared" si="59"/>
        <v>N/A</v>
      </c>
      <c r="U164" s="3" t="str">
        <f t="shared" si="60"/>
        <v>N/A</v>
      </c>
      <c r="V164" s="3" t="str">
        <f t="shared" si="61"/>
        <v>N/A</v>
      </c>
      <c r="W164" s="3" t="str">
        <f t="shared" si="62"/>
        <v>N/A</v>
      </c>
      <c r="X164" s="3" t="str">
        <f t="shared" si="63"/>
        <v>N/A</v>
      </c>
      <c r="Y164" s="3" t="str">
        <f t="shared" si="64"/>
        <v>N/A</v>
      </c>
      <c r="Z164" s="3" t="str">
        <f t="shared" si="65"/>
        <v>N/A</v>
      </c>
      <c r="AA164" s="3" t="str">
        <f t="shared" si="66"/>
        <v>N/A</v>
      </c>
      <c r="AB164" s="3" t="str">
        <f t="shared" si="67"/>
        <v>N/A</v>
      </c>
      <c r="AC164" s="3" t="str">
        <f t="shared" si="68"/>
        <v>N/A</v>
      </c>
      <c r="AD164" s="3" t="str">
        <f t="shared" si="69"/>
        <v>N/A</v>
      </c>
      <c r="AE164" s="3" t="str">
        <f t="shared" si="70"/>
        <v>N/A</v>
      </c>
      <c r="AF164" s="3" t="str">
        <f t="shared" si="71"/>
        <v>N/A</v>
      </c>
    </row>
    <row r="165" spans="1:32" x14ac:dyDescent="0.35">
      <c r="A165" t="s">
        <v>175</v>
      </c>
      <c r="B165" t="s">
        <v>183</v>
      </c>
      <c r="C165" t="s">
        <v>374</v>
      </c>
      <c r="D165" t="s">
        <v>107</v>
      </c>
      <c r="E165" s="1">
        <v>3659</v>
      </c>
      <c r="F165" t="s">
        <v>1581</v>
      </c>
      <c r="G165">
        <v>0.78</v>
      </c>
      <c r="H165" t="s">
        <v>1197</v>
      </c>
      <c r="I165" s="3" t="str">
        <f t="shared" si="48"/>
        <v>not eligible</v>
      </c>
      <c r="J165" s="3" t="str">
        <f t="shared" si="49"/>
        <v>N/A</v>
      </c>
      <c r="K165" s="3">
        <f t="shared" si="50"/>
        <v>0</v>
      </c>
      <c r="L165" s="3" t="str">
        <f t="shared" si="51"/>
        <v>N/A</v>
      </c>
      <c r="M165" s="3" t="str">
        <f t="shared" si="52"/>
        <v>N/A</v>
      </c>
      <c r="N165" s="3" t="str">
        <f t="shared" si="53"/>
        <v>N/A</v>
      </c>
      <c r="O165" s="3" t="str">
        <f t="shared" si="54"/>
        <v>N/A</v>
      </c>
      <c r="P165" s="3" t="str">
        <f t="shared" si="55"/>
        <v>N/A</v>
      </c>
      <c r="Q165" s="3" t="str">
        <f t="shared" si="56"/>
        <v>N/A</v>
      </c>
      <c r="R165" s="3">
        <f t="shared" si="57"/>
        <v>0</v>
      </c>
      <c r="S165" s="3" t="str">
        <f t="shared" si="58"/>
        <v>N/A</v>
      </c>
      <c r="T165" s="3" t="str">
        <f t="shared" si="59"/>
        <v>N/A</v>
      </c>
      <c r="U165" s="3" t="str">
        <f t="shared" si="60"/>
        <v>N/A</v>
      </c>
      <c r="V165" s="3" t="str">
        <f t="shared" si="61"/>
        <v>N/A</v>
      </c>
      <c r="W165" s="3" t="str">
        <f t="shared" si="62"/>
        <v>N/A</v>
      </c>
      <c r="X165" s="3" t="str">
        <f t="shared" si="63"/>
        <v>N/A</v>
      </c>
      <c r="Y165" s="3" t="str">
        <f t="shared" si="64"/>
        <v>N/A</v>
      </c>
      <c r="Z165" s="3" t="str">
        <f t="shared" si="65"/>
        <v>N/A</v>
      </c>
      <c r="AA165" s="3" t="str">
        <f t="shared" si="66"/>
        <v>N/A</v>
      </c>
      <c r="AB165" s="3" t="str">
        <f t="shared" si="67"/>
        <v>N/A</v>
      </c>
      <c r="AC165" s="3" t="str">
        <f t="shared" si="68"/>
        <v>N/A</v>
      </c>
      <c r="AD165" s="3" t="str">
        <f t="shared" si="69"/>
        <v>N/A</v>
      </c>
      <c r="AE165" s="3" t="str">
        <f t="shared" si="70"/>
        <v>N/A</v>
      </c>
      <c r="AF165" s="3" t="str">
        <f t="shared" si="71"/>
        <v>N/A</v>
      </c>
    </row>
    <row r="166" spans="1:32" x14ac:dyDescent="0.35">
      <c r="A166" t="s">
        <v>175</v>
      </c>
      <c r="B166" t="s">
        <v>183</v>
      </c>
      <c r="C166" t="s">
        <v>270</v>
      </c>
      <c r="D166" t="s">
        <v>107</v>
      </c>
      <c r="E166">
        <v>147</v>
      </c>
      <c r="F166" t="s">
        <v>1666</v>
      </c>
      <c r="G166">
        <v>0.03</v>
      </c>
      <c r="H166" t="s">
        <v>1197</v>
      </c>
      <c r="I166" s="3" t="str">
        <f t="shared" si="48"/>
        <v>not eligible</v>
      </c>
      <c r="J166" s="3" t="str">
        <f t="shared" si="49"/>
        <v>N/A</v>
      </c>
      <c r="K166" s="3">
        <f t="shared" si="50"/>
        <v>0</v>
      </c>
      <c r="L166" s="3" t="str">
        <f t="shared" si="51"/>
        <v>N/A</v>
      </c>
      <c r="M166" s="3" t="str">
        <f t="shared" si="52"/>
        <v>N/A</v>
      </c>
      <c r="N166" s="3" t="str">
        <f t="shared" si="53"/>
        <v>N/A</v>
      </c>
      <c r="O166" s="3" t="str">
        <f t="shared" si="54"/>
        <v>N/A</v>
      </c>
      <c r="P166" s="3" t="str">
        <f t="shared" si="55"/>
        <v>N/A</v>
      </c>
      <c r="Q166" s="3" t="str">
        <f t="shared" si="56"/>
        <v>N/A</v>
      </c>
      <c r="R166" s="3">
        <f t="shared" si="57"/>
        <v>0</v>
      </c>
      <c r="S166" s="3" t="str">
        <f t="shared" si="58"/>
        <v>N/A</v>
      </c>
      <c r="T166" s="3" t="str">
        <f t="shared" si="59"/>
        <v>N/A</v>
      </c>
      <c r="U166" s="3" t="str">
        <f t="shared" si="60"/>
        <v>N/A</v>
      </c>
      <c r="V166" s="3" t="str">
        <f t="shared" si="61"/>
        <v>N/A</v>
      </c>
      <c r="W166" s="3" t="str">
        <f t="shared" si="62"/>
        <v>N/A</v>
      </c>
      <c r="X166" s="3" t="str">
        <f t="shared" si="63"/>
        <v>N/A</v>
      </c>
      <c r="Y166" s="3" t="str">
        <f t="shared" si="64"/>
        <v>N/A</v>
      </c>
      <c r="Z166" s="3" t="str">
        <f t="shared" si="65"/>
        <v>N/A</v>
      </c>
      <c r="AA166" s="3" t="str">
        <f t="shared" si="66"/>
        <v>N/A</v>
      </c>
      <c r="AB166" s="3" t="str">
        <f t="shared" si="67"/>
        <v>N/A</v>
      </c>
      <c r="AC166" s="3" t="str">
        <f t="shared" si="68"/>
        <v>N/A</v>
      </c>
      <c r="AD166" s="3" t="str">
        <f t="shared" si="69"/>
        <v>N/A</v>
      </c>
      <c r="AE166" s="3" t="str">
        <f t="shared" si="70"/>
        <v>N/A</v>
      </c>
      <c r="AF166" s="3" t="str">
        <f t="shared" si="71"/>
        <v>N/A</v>
      </c>
    </row>
    <row r="167" spans="1:32" x14ac:dyDescent="0.35">
      <c r="A167" t="s">
        <v>175</v>
      </c>
      <c r="B167" t="s">
        <v>295</v>
      </c>
      <c r="C167" t="s">
        <v>885</v>
      </c>
      <c r="D167" t="s">
        <v>107</v>
      </c>
      <c r="E167" s="1">
        <v>14875</v>
      </c>
      <c r="F167" t="s">
        <v>1728</v>
      </c>
      <c r="G167">
        <v>3.3</v>
      </c>
      <c r="H167" t="s">
        <v>187</v>
      </c>
      <c r="I167" s="3" t="str">
        <f t="shared" si="48"/>
        <v>not eligible</v>
      </c>
      <c r="J167" s="3">
        <f t="shared" si="49"/>
        <v>26031.25</v>
      </c>
      <c r="K167" s="3">
        <f t="shared" si="50"/>
        <v>26031.25</v>
      </c>
      <c r="L167" s="3" t="str">
        <f t="shared" si="51"/>
        <v>N/A</v>
      </c>
      <c r="M167" s="3" t="str">
        <f t="shared" si="52"/>
        <v>N/A</v>
      </c>
      <c r="N167" s="3" t="str">
        <f t="shared" si="53"/>
        <v>N/A</v>
      </c>
      <c r="O167" s="3" t="str">
        <f t="shared" si="54"/>
        <v>N/A</v>
      </c>
      <c r="P167" s="3" t="str">
        <f t="shared" si="55"/>
        <v>N/A</v>
      </c>
      <c r="Q167" s="3" t="str">
        <f t="shared" si="56"/>
        <v>N/A</v>
      </c>
      <c r="R167" s="3">
        <f t="shared" si="57"/>
        <v>26031.25</v>
      </c>
      <c r="S167" s="3" t="str">
        <f t="shared" si="58"/>
        <v>N/A</v>
      </c>
      <c r="T167" s="3" t="str">
        <f t="shared" si="59"/>
        <v>N/A</v>
      </c>
      <c r="U167" s="3" t="str">
        <f t="shared" si="60"/>
        <v>N/A</v>
      </c>
      <c r="V167" s="3" t="str">
        <f t="shared" si="61"/>
        <v>N/A</v>
      </c>
      <c r="W167" s="3" t="str">
        <f t="shared" si="62"/>
        <v>N/A</v>
      </c>
      <c r="X167" s="3" t="str">
        <f t="shared" si="63"/>
        <v>N/A</v>
      </c>
      <c r="Y167" s="3" t="str">
        <f t="shared" si="64"/>
        <v>N/A</v>
      </c>
      <c r="Z167" s="3" t="str">
        <f t="shared" si="65"/>
        <v>N/A</v>
      </c>
      <c r="AA167" s="3" t="str">
        <f t="shared" si="66"/>
        <v>N/A</v>
      </c>
      <c r="AB167" s="3" t="str">
        <f t="shared" si="67"/>
        <v>N/A</v>
      </c>
      <c r="AC167" s="3" t="str">
        <f t="shared" si="68"/>
        <v>N/A</v>
      </c>
      <c r="AD167" s="3" t="str">
        <f t="shared" si="69"/>
        <v>N/A</v>
      </c>
      <c r="AE167" s="3" t="str">
        <f t="shared" si="70"/>
        <v>N/A</v>
      </c>
      <c r="AF167" s="3" t="str">
        <f t="shared" si="71"/>
        <v>N/A</v>
      </c>
    </row>
    <row r="168" spans="1:32" x14ac:dyDescent="0.35">
      <c r="A168" t="s">
        <v>175</v>
      </c>
      <c r="B168" t="s">
        <v>295</v>
      </c>
      <c r="C168" t="s">
        <v>799</v>
      </c>
      <c r="D168" t="s">
        <v>107</v>
      </c>
      <c r="E168">
        <v>100</v>
      </c>
      <c r="F168" t="s">
        <v>1673</v>
      </c>
      <c r="G168">
        <v>0.02</v>
      </c>
      <c r="H168" t="s">
        <v>1197</v>
      </c>
      <c r="I168" s="3" t="str">
        <f t="shared" si="48"/>
        <v>not eligible</v>
      </c>
      <c r="J168" s="3" t="str">
        <f t="shared" si="49"/>
        <v>N/A</v>
      </c>
      <c r="K168" s="3">
        <f t="shared" si="50"/>
        <v>0</v>
      </c>
      <c r="L168" s="3" t="str">
        <f t="shared" si="51"/>
        <v>N/A</v>
      </c>
      <c r="M168" s="3" t="str">
        <f t="shared" si="52"/>
        <v>N/A</v>
      </c>
      <c r="N168" s="3" t="str">
        <f t="shared" si="53"/>
        <v>N/A</v>
      </c>
      <c r="O168" s="3" t="str">
        <f t="shared" si="54"/>
        <v>N/A</v>
      </c>
      <c r="P168" s="3" t="str">
        <f t="shared" si="55"/>
        <v>N/A</v>
      </c>
      <c r="Q168" s="3" t="str">
        <f t="shared" si="56"/>
        <v>N/A</v>
      </c>
      <c r="R168" s="3">
        <f t="shared" si="57"/>
        <v>0</v>
      </c>
      <c r="S168" s="3" t="str">
        <f t="shared" si="58"/>
        <v>N/A</v>
      </c>
      <c r="T168" s="3" t="str">
        <f t="shared" si="59"/>
        <v>N/A</v>
      </c>
      <c r="U168" s="3" t="str">
        <f t="shared" si="60"/>
        <v>N/A</v>
      </c>
      <c r="V168" s="3" t="str">
        <f t="shared" si="61"/>
        <v>N/A</v>
      </c>
      <c r="W168" s="3" t="str">
        <f t="shared" si="62"/>
        <v>N/A</v>
      </c>
      <c r="X168" s="3" t="str">
        <f t="shared" si="63"/>
        <v>N/A</v>
      </c>
      <c r="Y168" s="3" t="str">
        <f t="shared" si="64"/>
        <v>N/A</v>
      </c>
      <c r="Z168" s="3" t="str">
        <f t="shared" si="65"/>
        <v>N/A</v>
      </c>
      <c r="AA168" s="3" t="str">
        <f t="shared" si="66"/>
        <v>N/A</v>
      </c>
      <c r="AB168" s="3" t="str">
        <f t="shared" si="67"/>
        <v>N/A</v>
      </c>
      <c r="AC168" s="3" t="str">
        <f t="shared" si="68"/>
        <v>N/A</v>
      </c>
      <c r="AD168" s="3" t="str">
        <f t="shared" si="69"/>
        <v>N/A</v>
      </c>
      <c r="AE168" s="3" t="str">
        <f t="shared" si="70"/>
        <v>N/A</v>
      </c>
      <c r="AF168" s="3" t="str">
        <f t="shared" si="71"/>
        <v>N/A</v>
      </c>
    </row>
    <row r="169" spans="1:32" x14ac:dyDescent="0.35">
      <c r="A169" t="s">
        <v>175</v>
      </c>
      <c r="B169" t="s">
        <v>295</v>
      </c>
      <c r="C169" t="s">
        <v>614</v>
      </c>
      <c r="D169" t="s">
        <v>107</v>
      </c>
      <c r="E169">
        <v>65</v>
      </c>
      <c r="F169" t="s">
        <v>1671</v>
      </c>
      <c r="G169">
        <v>0.01</v>
      </c>
      <c r="H169" t="s">
        <v>1197</v>
      </c>
      <c r="I169" s="3" t="str">
        <f t="shared" si="48"/>
        <v>not eligible</v>
      </c>
      <c r="J169" s="3" t="str">
        <f t="shared" si="49"/>
        <v>N/A</v>
      </c>
      <c r="K169" s="3">
        <f t="shared" si="50"/>
        <v>0</v>
      </c>
      <c r="L169" s="3" t="str">
        <f t="shared" si="51"/>
        <v>N/A</v>
      </c>
      <c r="M169" s="3" t="str">
        <f t="shared" si="52"/>
        <v>N/A</v>
      </c>
      <c r="N169" s="3" t="str">
        <f t="shared" si="53"/>
        <v>N/A</v>
      </c>
      <c r="O169" s="3" t="str">
        <f t="shared" si="54"/>
        <v>N/A</v>
      </c>
      <c r="P169" s="3" t="str">
        <f t="shared" si="55"/>
        <v>N/A</v>
      </c>
      <c r="Q169" s="3" t="str">
        <f t="shared" si="56"/>
        <v>N/A</v>
      </c>
      <c r="R169" s="3">
        <f t="shared" si="57"/>
        <v>0</v>
      </c>
      <c r="S169" s="3" t="str">
        <f t="shared" si="58"/>
        <v>N/A</v>
      </c>
      <c r="T169" s="3" t="str">
        <f t="shared" si="59"/>
        <v>N/A</v>
      </c>
      <c r="U169" s="3" t="str">
        <f t="shared" si="60"/>
        <v>N/A</v>
      </c>
      <c r="V169" s="3" t="str">
        <f t="shared" si="61"/>
        <v>N/A</v>
      </c>
      <c r="W169" s="3" t="str">
        <f t="shared" si="62"/>
        <v>N/A</v>
      </c>
      <c r="X169" s="3" t="str">
        <f t="shared" si="63"/>
        <v>N/A</v>
      </c>
      <c r="Y169" s="3" t="str">
        <f t="shared" si="64"/>
        <v>N/A</v>
      </c>
      <c r="Z169" s="3" t="str">
        <f t="shared" si="65"/>
        <v>N/A</v>
      </c>
      <c r="AA169" s="3" t="str">
        <f t="shared" si="66"/>
        <v>N/A</v>
      </c>
      <c r="AB169" s="3" t="str">
        <f t="shared" si="67"/>
        <v>N/A</v>
      </c>
      <c r="AC169" s="3" t="str">
        <f t="shared" si="68"/>
        <v>N/A</v>
      </c>
      <c r="AD169" s="3" t="str">
        <f t="shared" si="69"/>
        <v>N/A</v>
      </c>
      <c r="AE169" s="3" t="str">
        <f t="shared" si="70"/>
        <v>N/A</v>
      </c>
      <c r="AF169" s="3" t="str">
        <f t="shared" si="71"/>
        <v>N/A</v>
      </c>
    </row>
    <row r="170" spans="1:32" x14ac:dyDescent="0.35">
      <c r="A170" t="s">
        <v>175</v>
      </c>
      <c r="B170" t="s">
        <v>295</v>
      </c>
      <c r="C170" t="s">
        <v>887</v>
      </c>
      <c r="D170" t="s">
        <v>107</v>
      </c>
      <c r="E170">
        <v>58</v>
      </c>
      <c r="F170" t="s">
        <v>1671</v>
      </c>
      <c r="G170">
        <v>0.01</v>
      </c>
      <c r="H170" t="s">
        <v>1197</v>
      </c>
      <c r="I170" s="3" t="str">
        <f t="shared" si="48"/>
        <v>not eligible</v>
      </c>
      <c r="J170" s="3" t="str">
        <f t="shared" si="49"/>
        <v>N/A</v>
      </c>
      <c r="K170" s="3">
        <f t="shared" si="50"/>
        <v>0</v>
      </c>
      <c r="L170" s="3" t="str">
        <f t="shared" si="51"/>
        <v>N/A</v>
      </c>
      <c r="M170" s="3" t="str">
        <f t="shared" si="52"/>
        <v>N/A</v>
      </c>
      <c r="N170" s="3" t="str">
        <f t="shared" si="53"/>
        <v>N/A</v>
      </c>
      <c r="O170" s="3" t="str">
        <f t="shared" si="54"/>
        <v>N/A</v>
      </c>
      <c r="P170" s="3" t="str">
        <f t="shared" si="55"/>
        <v>N/A</v>
      </c>
      <c r="Q170" s="3" t="str">
        <f t="shared" si="56"/>
        <v>N/A</v>
      </c>
      <c r="R170" s="3">
        <f t="shared" si="57"/>
        <v>0</v>
      </c>
      <c r="S170" s="3" t="str">
        <f t="shared" si="58"/>
        <v>N/A</v>
      </c>
      <c r="T170" s="3" t="str">
        <f t="shared" si="59"/>
        <v>N/A</v>
      </c>
      <c r="U170" s="3" t="str">
        <f t="shared" si="60"/>
        <v>N/A</v>
      </c>
      <c r="V170" s="3" t="str">
        <f t="shared" si="61"/>
        <v>N/A</v>
      </c>
      <c r="W170" s="3" t="str">
        <f t="shared" si="62"/>
        <v>N/A</v>
      </c>
      <c r="X170" s="3" t="str">
        <f t="shared" si="63"/>
        <v>N/A</v>
      </c>
      <c r="Y170" s="3" t="str">
        <f t="shared" si="64"/>
        <v>N/A</v>
      </c>
      <c r="Z170" s="3" t="str">
        <f t="shared" si="65"/>
        <v>N/A</v>
      </c>
      <c r="AA170" s="3" t="str">
        <f t="shared" si="66"/>
        <v>N/A</v>
      </c>
      <c r="AB170" s="3" t="str">
        <f t="shared" si="67"/>
        <v>N/A</v>
      </c>
      <c r="AC170" s="3" t="str">
        <f t="shared" si="68"/>
        <v>N/A</v>
      </c>
      <c r="AD170" s="3" t="str">
        <f t="shared" si="69"/>
        <v>N/A</v>
      </c>
      <c r="AE170" s="3" t="str">
        <f t="shared" si="70"/>
        <v>N/A</v>
      </c>
      <c r="AF170" s="3" t="str">
        <f t="shared" si="71"/>
        <v>N/A</v>
      </c>
    </row>
    <row r="171" spans="1:32" x14ac:dyDescent="0.35">
      <c r="A171" t="s">
        <v>175</v>
      </c>
      <c r="B171" t="s">
        <v>295</v>
      </c>
      <c r="C171" t="s">
        <v>836</v>
      </c>
      <c r="D171" t="s">
        <v>107</v>
      </c>
      <c r="E171">
        <v>58</v>
      </c>
      <c r="F171" t="s">
        <v>1671</v>
      </c>
      <c r="G171">
        <v>0.01</v>
      </c>
      <c r="H171" t="s">
        <v>1197</v>
      </c>
      <c r="I171" s="3" t="str">
        <f t="shared" si="48"/>
        <v>not eligible</v>
      </c>
      <c r="J171" s="3" t="str">
        <f t="shared" si="49"/>
        <v>N/A</v>
      </c>
      <c r="K171" s="3">
        <f t="shared" si="50"/>
        <v>0</v>
      </c>
      <c r="L171" s="3" t="str">
        <f t="shared" si="51"/>
        <v>N/A</v>
      </c>
      <c r="M171" s="3" t="str">
        <f t="shared" si="52"/>
        <v>N/A</v>
      </c>
      <c r="N171" s="3" t="str">
        <f t="shared" si="53"/>
        <v>N/A</v>
      </c>
      <c r="O171" s="3" t="str">
        <f t="shared" si="54"/>
        <v>N/A</v>
      </c>
      <c r="P171" s="3" t="str">
        <f t="shared" si="55"/>
        <v>N/A</v>
      </c>
      <c r="Q171" s="3" t="str">
        <f t="shared" si="56"/>
        <v>N/A</v>
      </c>
      <c r="R171" s="3">
        <f t="shared" si="57"/>
        <v>0</v>
      </c>
      <c r="S171" s="3" t="str">
        <f t="shared" si="58"/>
        <v>N/A</v>
      </c>
      <c r="T171" s="3" t="str">
        <f t="shared" si="59"/>
        <v>N/A</v>
      </c>
      <c r="U171" s="3" t="str">
        <f t="shared" si="60"/>
        <v>N/A</v>
      </c>
      <c r="V171" s="3" t="str">
        <f t="shared" si="61"/>
        <v>N/A</v>
      </c>
      <c r="W171" s="3" t="str">
        <f t="shared" si="62"/>
        <v>N/A</v>
      </c>
      <c r="X171" s="3" t="str">
        <f t="shared" si="63"/>
        <v>N/A</v>
      </c>
      <c r="Y171" s="3" t="str">
        <f t="shared" si="64"/>
        <v>N/A</v>
      </c>
      <c r="Z171" s="3" t="str">
        <f t="shared" si="65"/>
        <v>N/A</v>
      </c>
      <c r="AA171" s="3" t="str">
        <f t="shared" si="66"/>
        <v>N/A</v>
      </c>
      <c r="AB171" s="3" t="str">
        <f t="shared" si="67"/>
        <v>N/A</v>
      </c>
      <c r="AC171" s="3" t="str">
        <f t="shared" si="68"/>
        <v>N/A</v>
      </c>
      <c r="AD171" s="3" t="str">
        <f t="shared" si="69"/>
        <v>N/A</v>
      </c>
      <c r="AE171" s="3" t="str">
        <f t="shared" si="70"/>
        <v>N/A</v>
      </c>
      <c r="AF171" s="3" t="str">
        <f t="shared" si="71"/>
        <v>N/A</v>
      </c>
    </row>
    <row r="172" spans="1:32" x14ac:dyDescent="0.35">
      <c r="A172" t="s">
        <v>175</v>
      </c>
      <c r="B172" t="s">
        <v>227</v>
      </c>
      <c r="C172" t="s">
        <v>711</v>
      </c>
      <c r="D172" t="s">
        <v>107</v>
      </c>
      <c r="E172" s="1">
        <v>3029</v>
      </c>
      <c r="F172" t="s">
        <v>1558</v>
      </c>
      <c r="G172">
        <v>0.66</v>
      </c>
      <c r="H172" t="s">
        <v>1197</v>
      </c>
      <c r="I172" s="3" t="str">
        <f t="shared" si="48"/>
        <v>not eligible</v>
      </c>
      <c r="J172" s="3" t="str">
        <f t="shared" si="49"/>
        <v>N/A</v>
      </c>
      <c r="K172" s="3">
        <f t="shared" si="50"/>
        <v>0</v>
      </c>
      <c r="L172" s="3" t="str">
        <f t="shared" si="51"/>
        <v>N/A</v>
      </c>
      <c r="M172" s="3" t="str">
        <f t="shared" si="52"/>
        <v>N/A</v>
      </c>
      <c r="N172" s="3" t="str">
        <f t="shared" si="53"/>
        <v>N/A</v>
      </c>
      <c r="O172" s="3" t="str">
        <f t="shared" si="54"/>
        <v>N/A</v>
      </c>
      <c r="P172" s="3" t="str">
        <f t="shared" si="55"/>
        <v>N/A</v>
      </c>
      <c r="Q172" s="3" t="str">
        <f t="shared" si="56"/>
        <v>N/A</v>
      </c>
      <c r="R172" s="3">
        <f t="shared" si="57"/>
        <v>0</v>
      </c>
      <c r="S172" s="3" t="str">
        <f t="shared" si="58"/>
        <v>N/A</v>
      </c>
      <c r="T172" s="3" t="str">
        <f t="shared" si="59"/>
        <v>N/A</v>
      </c>
      <c r="U172" s="3" t="str">
        <f t="shared" si="60"/>
        <v>N/A</v>
      </c>
      <c r="V172" s="3" t="str">
        <f t="shared" si="61"/>
        <v>N/A</v>
      </c>
      <c r="W172" s="3" t="str">
        <f t="shared" si="62"/>
        <v>N/A</v>
      </c>
      <c r="X172" s="3" t="str">
        <f t="shared" si="63"/>
        <v>N/A</v>
      </c>
      <c r="Y172" s="3" t="str">
        <f t="shared" si="64"/>
        <v>N/A</v>
      </c>
      <c r="Z172" s="3" t="str">
        <f t="shared" si="65"/>
        <v>N/A</v>
      </c>
      <c r="AA172" s="3" t="str">
        <f t="shared" si="66"/>
        <v>N/A</v>
      </c>
      <c r="AB172" s="3" t="str">
        <f t="shared" si="67"/>
        <v>N/A</v>
      </c>
      <c r="AC172" s="3" t="str">
        <f t="shared" si="68"/>
        <v>N/A</v>
      </c>
      <c r="AD172" s="3" t="str">
        <f t="shared" si="69"/>
        <v>N/A</v>
      </c>
      <c r="AE172" s="3" t="str">
        <f t="shared" si="70"/>
        <v>N/A</v>
      </c>
      <c r="AF172" s="3" t="str">
        <f t="shared" si="71"/>
        <v>N/A</v>
      </c>
    </row>
    <row r="173" spans="1:32" x14ac:dyDescent="0.35">
      <c r="A173" t="s">
        <v>175</v>
      </c>
      <c r="B173" t="s">
        <v>227</v>
      </c>
      <c r="C173" t="s">
        <v>356</v>
      </c>
      <c r="D173" t="s">
        <v>107</v>
      </c>
      <c r="E173">
        <v>145</v>
      </c>
      <c r="F173" t="s">
        <v>1666</v>
      </c>
      <c r="G173">
        <v>0.03</v>
      </c>
      <c r="H173" t="s">
        <v>1197</v>
      </c>
      <c r="I173" s="3" t="str">
        <f t="shared" si="48"/>
        <v>not eligible</v>
      </c>
      <c r="J173" s="3" t="str">
        <f t="shared" si="49"/>
        <v>N/A</v>
      </c>
      <c r="K173" s="3">
        <f t="shared" si="50"/>
        <v>0</v>
      </c>
      <c r="L173" s="3" t="str">
        <f t="shared" si="51"/>
        <v>N/A</v>
      </c>
      <c r="M173" s="3" t="str">
        <f t="shared" si="52"/>
        <v>N/A</v>
      </c>
      <c r="N173" s="3" t="str">
        <f t="shared" si="53"/>
        <v>N/A</v>
      </c>
      <c r="O173" s="3" t="str">
        <f t="shared" si="54"/>
        <v>N/A</v>
      </c>
      <c r="P173" s="3" t="str">
        <f t="shared" si="55"/>
        <v>N/A</v>
      </c>
      <c r="Q173" s="3" t="str">
        <f t="shared" si="56"/>
        <v>N/A</v>
      </c>
      <c r="R173" s="3">
        <f t="shared" si="57"/>
        <v>0</v>
      </c>
      <c r="S173" s="3" t="str">
        <f t="shared" si="58"/>
        <v>N/A</v>
      </c>
      <c r="T173" s="3" t="str">
        <f t="shared" si="59"/>
        <v>N/A</v>
      </c>
      <c r="U173" s="3" t="str">
        <f t="shared" si="60"/>
        <v>N/A</v>
      </c>
      <c r="V173" s="3" t="str">
        <f t="shared" si="61"/>
        <v>N/A</v>
      </c>
      <c r="W173" s="3" t="str">
        <f t="shared" si="62"/>
        <v>N/A</v>
      </c>
      <c r="X173" s="3" t="str">
        <f t="shared" si="63"/>
        <v>N/A</v>
      </c>
      <c r="Y173" s="3" t="str">
        <f t="shared" si="64"/>
        <v>N/A</v>
      </c>
      <c r="Z173" s="3" t="str">
        <f t="shared" si="65"/>
        <v>N/A</v>
      </c>
      <c r="AA173" s="3" t="str">
        <f t="shared" si="66"/>
        <v>N/A</v>
      </c>
      <c r="AB173" s="3" t="str">
        <f t="shared" si="67"/>
        <v>N/A</v>
      </c>
      <c r="AC173" s="3" t="str">
        <f t="shared" si="68"/>
        <v>N/A</v>
      </c>
      <c r="AD173" s="3" t="str">
        <f t="shared" si="69"/>
        <v>N/A</v>
      </c>
      <c r="AE173" s="3" t="str">
        <f t="shared" si="70"/>
        <v>N/A</v>
      </c>
      <c r="AF173" s="3" t="str">
        <f t="shared" si="71"/>
        <v>N/A</v>
      </c>
    </row>
    <row r="174" spans="1:32" x14ac:dyDescent="0.35">
      <c r="A174" t="s">
        <v>175</v>
      </c>
      <c r="B174" t="s">
        <v>210</v>
      </c>
      <c r="C174" t="s">
        <v>363</v>
      </c>
      <c r="D174" t="s">
        <v>107</v>
      </c>
      <c r="E174" s="1">
        <v>3645</v>
      </c>
      <c r="F174" t="s">
        <v>1729</v>
      </c>
      <c r="G174">
        <v>0.83</v>
      </c>
      <c r="H174" t="s">
        <v>1197</v>
      </c>
      <c r="I174" s="3" t="str">
        <f t="shared" si="48"/>
        <v>not eligible</v>
      </c>
      <c r="J174" s="3" t="str">
        <f t="shared" si="49"/>
        <v>N/A</v>
      </c>
      <c r="K174" s="3">
        <f t="shared" si="50"/>
        <v>0</v>
      </c>
      <c r="L174" s="3" t="str">
        <f t="shared" si="51"/>
        <v>N/A</v>
      </c>
      <c r="M174" s="3" t="str">
        <f t="shared" si="52"/>
        <v>N/A</v>
      </c>
      <c r="N174" s="3" t="str">
        <f t="shared" si="53"/>
        <v>N/A</v>
      </c>
      <c r="O174" s="3" t="str">
        <f t="shared" si="54"/>
        <v>N/A</v>
      </c>
      <c r="P174" s="3" t="str">
        <f t="shared" si="55"/>
        <v>N/A</v>
      </c>
      <c r="Q174" s="3" t="str">
        <f t="shared" si="56"/>
        <v>N/A</v>
      </c>
      <c r="R174" s="3">
        <f t="shared" si="57"/>
        <v>0</v>
      </c>
      <c r="S174" s="3" t="str">
        <f t="shared" si="58"/>
        <v>N/A</v>
      </c>
      <c r="T174" s="3" t="str">
        <f t="shared" si="59"/>
        <v>N/A</v>
      </c>
      <c r="U174" s="3" t="str">
        <f t="shared" si="60"/>
        <v>N/A</v>
      </c>
      <c r="V174" s="3" t="str">
        <f t="shared" si="61"/>
        <v>N/A</v>
      </c>
      <c r="W174" s="3" t="str">
        <f t="shared" si="62"/>
        <v>N/A</v>
      </c>
      <c r="X174" s="3" t="str">
        <f t="shared" si="63"/>
        <v>N/A</v>
      </c>
      <c r="Y174" s="3" t="str">
        <f t="shared" si="64"/>
        <v>N/A</v>
      </c>
      <c r="Z174" s="3" t="str">
        <f t="shared" si="65"/>
        <v>N/A</v>
      </c>
      <c r="AA174" s="3" t="str">
        <f t="shared" si="66"/>
        <v>N/A</v>
      </c>
      <c r="AB174" s="3" t="str">
        <f t="shared" si="67"/>
        <v>N/A</v>
      </c>
      <c r="AC174" s="3" t="str">
        <f t="shared" si="68"/>
        <v>N/A</v>
      </c>
      <c r="AD174" s="3" t="str">
        <f t="shared" si="69"/>
        <v>N/A</v>
      </c>
      <c r="AE174" s="3" t="str">
        <f t="shared" si="70"/>
        <v>N/A</v>
      </c>
      <c r="AF174" s="3" t="str">
        <f t="shared" si="71"/>
        <v>N/A</v>
      </c>
    </row>
    <row r="175" spans="1:32" x14ac:dyDescent="0.35">
      <c r="A175" t="s">
        <v>175</v>
      </c>
      <c r="B175" t="s">
        <v>210</v>
      </c>
      <c r="C175" t="s">
        <v>658</v>
      </c>
      <c r="D175" t="s">
        <v>107</v>
      </c>
      <c r="E175">
        <v>60</v>
      </c>
      <c r="F175" t="s">
        <v>1671</v>
      </c>
      <c r="G175">
        <v>0.01</v>
      </c>
      <c r="H175" t="s">
        <v>1197</v>
      </c>
      <c r="I175" s="3" t="str">
        <f t="shared" si="48"/>
        <v>not eligible</v>
      </c>
      <c r="J175" s="3" t="str">
        <f t="shared" si="49"/>
        <v>N/A</v>
      </c>
      <c r="K175" s="3">
        <f t="shared" si="50"/>
        <v>0</v>
      </c>
      <c r="L175" s="3" t="str">
        <f t="shared" si="51"/>
        <v>N/A</v>
      </c>
      <c r="M175" s="3" t="str">
        <f t="shared" si="52"/>
        <v>N/A</v>
      </c>
      <c r="N175" s="3" t="str">
        <f t="shared" si="53"/>
        <v>N/A</v>
      </c>
      <c r="O175" s="3" t="str">
        <f t="shared" si="54"/>
        <v>N/A</v>
      </c>
      <c r="P175" s="3" t="str">
        <f t="shared" si="55"/>
        <v>N/A</v>
      </c>
      <c r="Q175" s="3" t="str">
        <f t="shared" si="56"/>
        <v>N/A</v>
      </c>
      <c r="R175" s="3">
        <f t="shared" si="57"/>
        <v>0</v>
      </c>
      <c r="S175" s="3" t="str">
        <f t="shared" si="58"/>
        <v>N/A</v>
      </c>
      <c r="T175" s="3" t="str">
        <f t="shared" si="59"/>
        <v>N/A</v>
      </c>
      <c r="U175" s="3" t="str">
        <f t="shared" si="60"/>
        <v>N/A</v>
      </c>
      <c r="V175" s="3" t="str">
        <f t="shared" si="61"/>
        <v>N/A</v>
      </c>
      <c r="W175" s="3" t="str">
        <f t="shared" si="62"/>
        <v>N/A</v>
      </c>
      <c r="X175" s="3" t="str">
        <f t="shared" si="63"/>
        <v>N/A</v>
      </c>
      <c r="Y175" s="3" t="str">
        <f t="shared" si="64"/>
        <v>N/A</v>
      </c>
      <c r="Z175" s="3" t="str">
        <f t="shared" si="65"/>
        <v>N/A</v>
      </c>
      <c r="AA175" s="3" t="str">
        <f t="shared" si="66"/>
        <v>N/A</v>
      </c>
      <c r="AB175" s="3" t="str">
        <f t="shared" si="67"/>
        <v>N/A</v>
      </c>
      <c r="AC175" s="3" t="str">
        <f t="shared" si="68"/>
        <v>N/A</v>
      </c>
      <c r="AD175" s="3" t="str">
        <f t="shared" si="69"/>
        <v>N/A</v>
      </c>
      <c r="AE175" s="3" t="str">
        <f t="shared" si="70"/>
        <v>N/A</v>
      </c>
      <c r="AF175" s="3" t="str">
        <f t="shared" si="71"/>
        <v>N/A</v>
      </c>
    </row>
    <row r="176" spans="1:32" x14ac:dyDescent="0.35">
      <c r="A176" t="s">
        <v>175</v>
      </c>
      <c r="B176" t="s">
        <v>214</v>
      </c>
      <c r="C176" t="s">
        <v>798</v>
      </c>
      <c r="D176" t="s">
        <v>107</v>
      </c>
      <c r="E176" s="1">
        <v>8334</v>
      </c>
      <c r="F176" t="s">
        <v>1730</v>
      </c>
      <c r="G176">
        <v>1.94</v>
      </c>
      <c r="H176" t="s">
        <v>1197</v>
      </c>
      <c r="I176" s="3" t="str">
        <f t="shared" si="48"/>
        <v>not eligible</v>
      </c>
      <c r="J176" s="3" t="str">
        <f t="shared" si="49"/>
        <v>N/A</v>
      </c>
      <c r="K176" s="3">
        <f t="shared" si="50"/>
        <v>0</v>
      </c>
      <c r="L176" s="3" t="str">
        <f t="shared" si="51"/>
        <v>N/A</v>
      </c>
      <c r="M176" s="3" t="str">
        <f t="shared" si="52"/>
        <v>N/A</v>
      </c>
      <c r="N176" s="3" t="str">
        <f t="shared" si="53"/>
        <v>N/A</v>
      </c>
      <c r="O176" s="3" t="str">
        <f t="shared" si="54"/>
        <v>N/A</v>
      </c>
      <c r="P176" s="3" t="str">
        <f t="shared" si="55"/>
        <v>N/A</v>
      </c>
      <c r="Q176" s="3" t="str">
        <f t="shared" si="56"/>
        <v>N/A</v>
      </c>
      <c r="R176" s="3">
        <f t="shared" si="57"/>
        <v>0</v>
      </c>
      <c r="S176" s="3" t="str">
        <f t="shared" si="58"/>
        <v>N/A</v>
      </c>
      <c r="T176" s="3" t="str">
        <f t="shared" si="59"/>
        <v>N/A</v>
      </c>
      <c r="U176" s="3" t="str">
        <f t="shared" si="60"/>
        <v>N/A</v>
      </c>
      <c r="V176" s="3" t="str">
        <f t="shared" si="61"/>
        <v>N/A</v>
      </c>
      <c r="W176" s="3" t="str">
        <f t="shared" si="62"/>
        <v>N/A</v>
      </c>
      <c r="X176" s="3" t="str">
        <f t="shared" si="63"/>
        <v>N/A</v>
      </c>
      <c r="Y176" s="3" t="str">
        <f t="shared" si="64"/>
        <v>N/A</v>
      </c>
      <c r="Z176" s="3" t="str">
        <f t="shared" si="65"/>
        <v>N/A</v>
      </c>
      <c r="AA176" s="3" t="str">
        <f t="shared" si="66"/>
        <v>N/A</v>
      </c>
      <c r="AB176" s="3" t="str">
        <f t="shared" si="67"/>
        <v>N/A</v>
      </c>
      <c r="AC176" s="3" t="str">
        <f t="shared" si="68"/>
        <v>N/A</v>
      </c>
      <c r="AD176" s="3" t="str">
        <f t="shared" si="69"/>
        <v>N/A</v>
      </c>
      <c r="AE176" s="3" t="str">
        <f t="shared" si="70"/>
        <v>N/A</v>
      </c>
      <c r="AF176" s="3" t="str">
        <f t="shared" si="71"/>
        <v>N/A</v>
      </c>
    </row>
    <row r="177" spans="1:32" x14ac:dyDescent="0.35">
      <c r="A177" t="s">
        <v>175</v>
      </c>
      <c r="B177" t="s">
        <v>214</v>
      </c>
      <c r="C177" t="s">
        <v>833</v>
      </c>
      <c r="D177" t="s">
        <v>107</v>
      </c>
      <c r="E177">
        <v>301</v>
      </c>
      <c r="F177" t="s">
        <v>1695</v>
      </c>
      <c r="G177">
        <v>7.0000000000000007E-2</v>
      </c>
      <c r="H177" t="s">
        <v>1197</v>
      </c>
      <c r="I177" s="3" t="str">
        <f t="shared" si="48"/>
        <v>not eligible</v>
      </c>
      <c r="J177" s="3" t="str">
        <f t="shared" si="49"/>
        <v>N/A</v>
      </c>
      <c r="K177" s="3">
        <f t="shared" si="50"/>
        <v>0</v>
      </c>
      <c r="L177" s="3" t="str">
        <f t="shared" si="51"/>
        <v>N/A</v>
      </c>
      <c r="M177" s="3" t="str">
        <f t="shared" si="52"/>
        <v>N/A</v>
      </c>
      <c r="N177" s="3" t="str">
        <f t="shared" si="53"/>
        <v>N/A</v>
      </c>
      <c r="O177" s="3" t="str">
        <f t="shared" si="54"/>
        <v>N/A</v>
      </c>
      <c r="P177" s="3" t="str">
        <f t="shared" si="55"/>
        <v>N/A</v>
      </c>
      <c r="Q177" s="3" t="str">
        <f t="shared" si="56"/>
        <v>N/A</v>
      </c>
      <c r="R177" s="3">
        <f t="shared" si="57"/>
        <v>0</v>
      </c>
      <c r="S177" s="3" t="str">
        <f t="shared" si="58"/>
        <v>N/A</v>
      </c>
      <c r="T177" s="3" t="str">
        <f t="shared" si="59"/>
        <v>N/A</v>
      </c>
      <c r="U177" s="3" t="str">
        <f t="shared" si="60"/>
        <v>N/A</v>
      </c>
      <c r="V177" s="3" t="str">
        <f t="shared" si="61"/>
        <v>N/A</v>
      </c>
      <c r="W177" s="3" t="str">
        <f t="shared" si="62"/>
        <v>N/A</v>
      </c>
      <c r="X177" s="3" t="str">
        <f t="shared" si="63"/>
        <v>N/A</v>
      </c>
      <c r="Y177" s="3" t="str">
        <f t="shared" si="64"/>
        <v>N/A</v>
      </c>
      <c r="Z177" s="3" t="str">
        <f t="shared" si="65"/>
        <v>N/A</v>
      </c>
      <c r="AA177" s="3" t="str">
        <f t="shared" si="66"/>
        <v>N/A</v>
      </c>
      <c r="AB177" s="3" t="str">
        <f t="shared" si="67"/>
        <v>N/A</v>
      </c>
      <c r="AC177" s="3" t="str">
        <f t="shared" si="68"/>
        <v>N/A</v>
      </c>
      <c r="AD177" s="3" t="str">
        <f t="shared" si="69"/>
        <v>N/A</v>
      </c>
      <c r="AE177" s="3" t="str">
        <f t="shared" si="70"/>
        <v>N/A</v>
      </c>
      <c r="AF177" s="3" t="str">
        <f t="shared" si="71"/>
        <v>N/A</v>
      </c>
    </row>
    <row r="178" spans="1:32" x14ac:dyDescent="0.35">
      <c r="A178" t="s">
        <v>175</v>
      </c>
      <c r="B178" t="s">
        <v>176</v>
      </c>
      <c r="C178" t="s">
        <v>301</v>
      </c>
      <c r="D178" t="s">
        <v>107</v>
      </c>
      <c r="E178" s="1">
        <v>4959</v>
      </c>
      <c r="F178" t="s">
        <v>1731</v>
      </c>
      <c r="G178">
        <v>1.07</v>
      </c>
      <c r="H178" t="s">
        <v>1197</v>
      </c>
      <c r="I178" s="3" t="str">
        <f t="shared" si="48"/>
        <v>not eligible</v>
      </c>
      <c r="J178" s="3" t="str">
        <f t="shared" si="49"/>
        <v>N/A</v>
      </c>
      <c r="K178" s="3">
        <f t="shared" si="50"/>
        <v>0</v>
      </c>
      <c r="L178" s="3" t="str">
        <f t="shared" si="51"/>
        <v>N/A</v>
      </c>
      <c r="M178" s="3" t="str">
        <f t="shared" si="52"/>
        <v>N/A</v>
      </c>
      <c r="N178" s="3" t="str">
        <f t="shared" si="53"/>
        <v>N/A</v>
      </c>
      <c r="O178" s="3" t="str">
        <f t="shared" si="54"/>
        <v>N/A</v>
      </c>
      <c r="P178" s="3" t="str">
        <f t="shared" si="55"/>
        <v>N/A</v>
      </c>
      <c r="Q178" s="3" t="str">
        <f t="shared" si="56"/>
        <v>N/A</v>
      </c>
      <c r="R178" s="3">
        <f t="shared" si="57"/>
        <v>0</v>
      </c>
      <c r="S178" s="3" t="str">
        <f t="shared" si="58"/>
        <v>N/A</v>
      </c>
      <c r="T178" s="3" t="str">
        <f t="shared" si="59"/>
        <v>N/A</v>
      </c>
      <c r="U178" s="3" t="str">
        <f t="shared" si="60"/>
        <v>N/A</v>
      </c>
      <c r="V178" s="3" t="str">
        <f t="shared" si="61"/>
        <v>N/A</v>
      </c>
      <c r="W178" s="3" t="str">
        <f t="shared" si="62"/>
        <v>N/A</v>
      </c>
      <c r="X178" s="3" t="str">
        <f t="shared" si="63"/>
        <v>N/A</v>
      </c>
      <c r="Y178" s="3" t="str">
        <f t="shared" si="64"/>
        <v>N/A</v>
      </c>
      <c r="Z178" s="3" t="str">
        <f t="shared" si="65"/>
        <v>N/A</v>
      </c>
      <c r="AA178" s="3" t="str">
        <f t="shared" si="66"/>
        <v>N/A</v>
      </c>
      <c r="AB178" s="3" t="str">
        <f t="shared" si="67"/>
        <v>N/A</v>
      </c>
      <c r="AC178" s="3" t="str">
        <f t="shared" si="68"/>
        <v>N/A</v>
      </c>
      <c r="AD178" s="3" t="str">
        <f t="shared" si="69"/>
        <v>N/A</v>
      </c>
      <c r="AE178" s="3" t="str">
        <f t="shared" si="70"/>
        <v>N/A</v>
      </c>
      <c r="AF178" s="3" t="str">
        <f t="shared" si="71"/>
        <v>N/A</v>
      </c>
    </row>
    <row r="179" spans="1:32" x14ac:dyDescent="0.35">
      <c r="A179" t="s">
        <v>175</v>
      </c>
      <c r="B179" t="s">
        <v>176</v>
      </c>
      <c r="C179" t="s">
        <v>1097</v>
      </c>
      <c r="D179" t="s">
        <v>107</v>
      </c>
      <c r="E179">
        <v>365</v>
      </c>
      <c r="F179" t="s">
        <v>1669</v>
      </c>
      <c r="G179">
        <v>0.08</v>
      </c>
      <c r="H179" t="s">
        <v>1197</v>
      </c>
      <c r="I179" s="3" t="str">
        <f t="shared" si="48"/>
        <v>not eligible</v>
      </c>
      <c r="J179" s="3" t="str">
        <f t="shared" si="49"/>
        <v>N/A</v>
      </c>
      <c r="K179" s="3">
        <f t="shared" si="50"/>
        <v>0</v>
      </c>
      <c r="L179" s="3" t="str">
        <f t="shared" si="51"/>
        <v>N/A</v>
      </c>
      <c r="M179" s="3" t="str">
        <f t="shared" si="52"/>
        <v>N/A</v>
      </c>
      <c r="N179" s="3" t="str">
        <f t="shared" si="53"/>
        <v>N/A</v>
      </c>
      <c r="O179" s="3" t="str">
        <f t="shared" si="54"/>
        <v>N/A</v>
      </c>
      <c r="P179" s="3" t="str">
        <f t="shared" si="55"/>
        <v>N/A</v>
      </c>
      <c r="Q179" s="3" t="str">
        <f t="shared" si="56"/>
        <v>N/A</v>
      </c>
      <c r="R179" s="3">
        <f t="shared" si="57"/>
        <v>0</v>
      </c>
      <c r="S179" s="3" t="str">
        <f t="shared" si="58"/>
        <v>N/A</v>
      </c>
      <c r="T179" s="3" t="str">
        <f t="shared" si="59"/>
        <v>N/A</v>
      </c>
      <c r="U179" s="3" t="str">
        <f t="shared" si="60"/>
        <v>N/A</v>
      </c>
      <c r="V179" s="3" t="str">
        <f t="shared" si="61"/>
        <v>N/A</v>
      </c>
      <c r="W179" s="3" t="str">
        <f t="shared" si="62"/>
        <v>N/A</v>
      </c>
      <c r="X179" s="3" t="str">
        <f t="shared" si="63"/>
        <v>N/A</v>
      </c>
      <c r="Y179" s="3" t="str">
        <f t="shared" si="64"/>
        <v>N/A</v>
      </c>
      <c r="Z179" s="3" t="str">
        <f t="shared" si="65"/>
        <v>N/A</v>
      </c>
      <c r="AA179" s="3" t="str">
        <f t="shared" si="66"/>
        <v>N/A</v>
      </c>
      <c r="AB179" s="3" t="str">
        <f t="shared" si="67"/>
        <v>N/A</v>
      </c>
      <c r="AC179" s="3" t="str">
        <f t="shared" si="68"/>
        <v>N/A</v>
      </c>
      <c r="AD179" s="3" t="str">
        <f t="shared" si="69"/>
        <v>N/A</v>
      </c>
      <c r="AE179" s="3" t="str">
        <f t="shared" si="70"/>
        <v>N/A</v>
      </c>
      <c r="AF179" s="3" t="str">
        <f t="shared" si="71"/>
        <v>N/A</v>
      </c>
    </row>
    <row r="180" spans="1:32" x14ac:dyDescent="0.35">
      <c r="A180" t="s">
        <v>175</v>
      </c>
      <c r="B180" t="s">
        <v>212</v>
      </c>
      <c r="C180" t="s">
        <v>271</v>
      </c>
      <c r="D180" t="s">
        <v>107</v>
      </c>
      <c r="E180" s="1">
        <v>4060</v>
      </c>
      <c r="F180" t="s">
        <v>1732</v>
      </c>
      <c r="G180">
        <v>0.88</v>
      </c>
      <c r="H180" t="s">
        <v>1197</v>
      </c>
      <c r="I180" s="3" t="str">
        <f t="shared" si="48"/>
        <v>not eligible</v>
      </c>
      <c r="J180" s="3" t="str">
        <f t="shared" si="49"/>
        <v>N/A</v>
      </c>
      <c r="K180" s="3">
        <f t="shared" si="50"/>
        <v>0</v>
      </c>
      <c r="L180" s="3" t="str">
        <f t="shared" si="51"/>
        <v>N/A</v>
      </c>
      <c r="M180" s="3" t="str">
        <f t="shared" si="52"/>
        <v>N/A</v>
      </c>
      <c r="N180" s="3" t="str">
        <f t="shared" si="53"/>
        <v>N/A</v>
      </c>
      <c r="O180" s="3" t="str">
        <f t="shared" si="54"/>
        <v>N/A</v>
      </c>
      <c r="P180" s="3" t="str">
        <f t="shared" si="55"/>
        <v>N/A</v>
      </c>
      <c r="Q180" s="3" t="str">
        <f t="shared" si="56"/>
        <v>N/A</v>
      </c>
      <c r="R180" s="3">
        <f t="shared" si="57"/>
        <v>0</v>
      </c>
      <c r="S180" s="3" t="str">
        <f t="shared" si="58"/>
        <v>N/A</v>
      </c>
      <c r="T180" s="3" t="str">
        <f t="shared" si="59"/>
        <v>N/A</v>
      </c>
      <c r="U180" s="3" t="str">
        <f t="shared" si="60"/>
        <v>N/A</v>
      </c>
      <c r="V180" s="3" t="str">
        <f t="shared" si="61"/>
        <v>N/A</v>
      </c>
      <c r="W180" s="3" t="str">
        <f t="shared" si="62"/>
        <v>N/A</v>
      </c>
      <c r="X180" s="3" t="str">
        <f t="shared" si="63"/>
        <v>N/A</v>
      </c>
      <c r="Y180" s="3" t="str">
        <f t="shared" si="64"/>
        <v>N/A</v>
      </c>
      <c r="Z180" s="3" t="str">
        <f t="shared" si="65"/>
        <v>N/A</v>
      </c>
      <c r="AA180" s="3" t="str">
        <f t="shared" si="66"/>
        <v>N/A</v>
      </c>
      <c r="AB180" s="3" t="str">
        <f t="shared" si="67"/>
        <v>N/A</v>
      </c>
      <c r="AC180" s="3" t="str">
        <f t="shared" si="68"/>
        <v>N/A</v>
      </c>
      <c r="AD180" s="3" t="str">
        <f t="shared" si="69"/>
        <v>N/A</v>
      </c>
      <c r="AE180" s="3" t="str">
        <f t="shared" si="70"/>
        <v>N/A</v>
      </c>
      <c r="AF180" s="3" t="str">
        <f t="shared" si="71"/>
        <v>N/A</v>
      </c>
    </row>
    <row r="181" spans="1:32" x14ac:dyDescent="0.35">
      <c r="A181" t="s">
        <v>175</v>
      </c>
      <c r="B181" t="s">
        <v>212</v>
      </c>
      <c r="C181" t="s">
        <v>588</v>
      </c>
      <c r="D181" t="s">
        <v>107</v>
      </c>
      <c r="E181">
        <v>157</v>
      </c>
      <c r="F181" t="s">
        <v>1666</v>
      </c>
      <c r="G181">
        <v>0.03</v>
      </c>
      <c r="H181" t="s">
        <v>1197</v>
      </c>
      <c r="I181" s="3" t="str">
        <f t="shared" si="48"/>
        <v>not eligible</v>
      </c>
      <c r="J181" s="3" t="str">
        <f t="shared" si="49"/>
        <v>N/A</v>
      </c>
      <c r="K181" s="3">
        <f t="shared" si="50"/>
        <v>0</v>
      </c>
      <c r="L181" s="3" t="str">
        <f t="shared" si="51"/>
        <v>N/A</v>
      </c>
      <c r="M181" s="3" t="str">
        <f t="shared" si="52"/>
        <v>N/A</v>
      </c>
      <c r="N181" s="3" t="str">
        <f t="shared" si="53"/>
        <v>N/A</v>
      </c>
      <c r="O181" s="3" t="str">
        <f t="shared" si="54"/>
        <v>N/A</v>
      </c>
      <c r="P181" s="3" t="str">
        <f t="shared" si="55"/>
        <v>N/A</v>
      </c>
      <c r="Q181" s="3" t="str">
        <f t="shared" si="56"/>
        <v>N/A</v>
      </c>
      <c r="R181" s="3">
        <f t="shared" si="57"/>
        <v>0</v>
      </c>
      <c r="S181" s="3" t="str">
        <f t="shared" si="58"/>
        <v>N/A</v>
      </c>
      <c r="T181" s="3" t="str">
        <f t="shared" si="59"/>
        <v>N/A</v>
      </c>
      <c r="U181" s="3" t="str">
        <f t="shared" si="60"/>
        <v>N/A</v>
      </c>
      <c r="V181" s="3" t="str">
        <f t="shared" si="61"/>
        <v>N/A</v>
      </c>
      <c r="W181" s="3" t="str">
        <f t="shared" si="62"/>
        <v>N/A</v>
      </c>
      <c r="X181" s="3" t="str">
        <f t="shared" si="63"/>
        <v>N/A</v>
      </c>
      <c r="Y181" s="3" t="str">
        <f t="shared" si="64"/>
        <v>N/A</v>
      </c>
      <c r="Z181" s="3" t="str">
        <f t="shared" si="65"/>
        <v>N/A</v>
      </c>
      <c r="AA181" s="3" t="str">
        <f t="shared" si="66"/>
        <v>N/A</v>
      </c>
      <c r="AB181" s="3" t="str">
        <f t="shared" si="67"/>
        <v>N/A</v>
      </c>
      <c r="AC181" s="3" t="str">
        <f t="shared" si="68"/>
        <v>N/A</v>
      </c>
      <c r="AD181" s="3" t="str">
        <f t="shared" si="69"/>
        <v>N/A</v>
      </c>
      <c r="AE181" s="3" t="str">
        <f t="shared" si="70"/>
        <v>N/A</v>
      </c>
      <c r="AF181" s="3" t="str">
        <f t="shared" si="71"/>
        <v>N/A</v>
      </c>
    </row>
    <row r="182" spans="1:32" x14ac:dyDescent="0.35">
      <c r="A182" t="s">
        <v>175</v>
      </c>
      <c r="B182" t="s">
        <v>178</v>
      </c>
      <c r="C182" t="s">
        <v>601</v>
      </c>
      <c r="D182" t="s">
        <v>129</v>
      </c>
      <c r="E182" s="1">
        <v>2285</v>
      </c>
      <c r="F182" t="s">
        <v>1560</v>
      </c>
      <c r="G182">
        <v>0.55000000000000004</v>
      </c>
      <c r="H182" t="s">
        <v>1197</v>
      </c>
      <c r="I182" s="3" t="str">
        <f t="shared" si="48"/>
        <v>not eligible</v>
      </c>
      <c r="J182" s="3" t="str">
        <f t="shared" si="49"/>
        <v>N/A</v>
      </c>
      <c r="K182" s="3">
        <f t="shared" si="50"/>
        <v>0</v>
      </c>
      <c r="L182" s="3" t="str">
        <f t="shared" si="51"/>
        <v>N/A</v>
      </c>
      <c r="M182" s="3" t="str">
        <f t="shared" si="52"/>
        <v>N/A</v>
      </c>
      <c r="N182" s="3" t="str">
        <f t="shared" si="53"/>
        <v>N/A</v>
      </c>
      <c r="O182" s="3" t="str">
        <f t="shared" si="54"/>
        <v>N/A</v>
      </c>
      <c r="P182" s="3" t="str">
        <f t="shared" si="55"/>
        <v>N/A</v>
      </c>
      <c r="Q182" s="3" t="str">
        <f t="shared" si="56"/>
        <v>N/A</v>
      </c>
      <c r="R182" s="3" t="str">
        <f t="shared" si="57"/>
        <v>N/A</v>
      </c>
      <c r="S182" s="3" t="str">
        <f t="shared" si="58"/>
        <v>N/A</v>
      </c>
      <c r="T182" s="3" t="str">
        <f t="shared" si="59"/>
        <v>N/A</v>
      </c>
      <c r="U182" s="3" t="str">
        <f t="shared" si="60"/>
        <v>N/A</v>
      </c>
      <c r="V182" s="3" t="str">
        <f t="shared" si="61"/>
        <v>N/A</v>
      </c>
      <c r="W182" s="3" t="str">
        <f t="shared" si="62"/>
        <v>N/A</v>
      </c>
      <c r="X182" s="3" t="str">
        <f t="shared" si="63"/>
        <v>N/A</v>
      </c>
      <c r="Y182" s="3" t="str">
        <f t="shared" si="64"/>
        <v>N/A</v>
      </c>
      <c r="Z182" s="3">
        <f t="shared" si="65"/>
        <v>0</v>
      </c>
      <c r="AA182" s="3" t="str">
        <f t="shared" si="66"/>
        <v>N/A</v>
      </c>
      <c r="AB182" s="3" t="str">
        <f t="shared" si="67"/>
        <v>N/A</v>
      </c>
      <c r="AC182" s="3" t="str">
        <f t="shared" si="68"/>
        <v>N/A</v>
      </c>
      <c r="AD182" s="3" t="str">
        <f t="shared" si="69"/>
        <v>N/A</v>
      </c>
      <c r="AE182" s="3" t="str">
        <f t="shared" si="70"/>
        <v>N/A</v>
      </c>
      <c r="AF182" s="3" t="str">
        <f t="shared" si="71"/>
        <v>N/A</v>
      </c>
    </row>
    <row r="183" spans="1:32" x14ac:dyDescent="0.35">
      <c r="A183" t="s">
        <v>175</v>
      </c>
      <c r="B183" t="s">
        <v>178</v>
      </c>
      <c r="C183" t="s">
        <v>316</v>
      </c>
      <c r="D183" t="s">
        <v>129</v>
      </c>
      <c r="E183">
        <v>141</v>
      </c>
      <c r="F183" t="s">
        <v>1666</v>
      </c>
      <c r="G183">
        <v>0.03</v>
      </c>
      <c r="H183" t="s">
        <v>1197</v>
      </c>
      <c r="I183" s="3" t="str">
        <f t="shared" si="48"/>
        <v>not eligible</v>
      </c>
      <c r="J183" s="3" t="str">
        <f t="shared" si="49"/>
        <v>N/A</v>
      </c>
      <c r="K183" s="3">
        <f t="shared" si="50"/>
        <v>0</v>
      </c>
      <c r="L183" s="3" t="str">
        <f t="shared" si="51"/>
        <v>N/A</v>
      </c>
      <c r="M183" s="3" t="str">
        <f t="shared" si="52"/>
        <v>N/A</v>
      </c>
      <c r="N183" s="3" t="str">
        <f t="shared" si="53"/>
        <v>N/A</v>
      </c>
      <c r="O183" s="3" t="str">
        <f t="shared" si="54"/>
        <v>N/A</v>
      </c>
      <c r="P183" s="3" t="str">
        <f t="shared" si="55"/>
        <v>N/A</v>
      </c>
      <c r="Q183" s="3" t="str">
        <f t="shared" si="56"/>
        <v>N/A</v>
      </c>
      <c r="R183" s="3" t="str">
        <f t="shared" si="57"/>
        <v>N/A</v>
      </c>
      <c r="S183" s="3" t="str">
        <f t="shared" si="58"/>
        <v>N/A</v>
      </c>
      <c r="T183" s="3" t="str">
        <f t="shared" si="59"/>
        <v>N/A</v>
      </c>
      <c r="U183" s="3" t="str">
        <f t="shared" si="60"/>
        <v>N/A</v>
      </c>
      <c r="V183" s="3" t="str">
        <f t="shared" si="61"/>
        <v>N/A</v>
      </c>
      <c r="W183" s="3" t="str">
        <f t="shared" si="62"/>
        <v>N/A</v>
      </c>
      <c r="X183" s="3" t="str">
        <f t="shared" si="63"/>
        <v>N/A</v>
      </c>
      <c r="Y183" s="3" t="str">
        <f t="shared" si="64"/>
        <v>N/A</v>
      </c>
      <c r="Z183" s="3">
        <f t="shared" si="65"/>
        <v>0</v>
      </c>
      <c r="AA183" s="3" t="str">
        <f t="shared" si="66"/>
        <v>N/A</v>
      </c>
      <c r="AB183" s="3" t="str">
        <f t="shared" si="67"/>
        <v>N/A</v>
      </c>
      <c r="AC183" s="3" t="str">
        <f t="shared" si="68"/>
        <v>N/A</v>
      </c>
      <c r="AD183" s="3" t="str">
        <f t="shared" si="69"/>
        <v>N/A</v>
      </c>
      <c r="AE183" s="3" t="str">
        <f t="shared" si="70"/>
        <v>N/A</v>
      </c>
      <c r="AF183" s="3" t="str">
        <f t="shared" si="71"/>
        <v>N/A</v>
      </c>
    </row>
    <row r="184" spans="1:32" x14ac:dyDescent="0.35">
      <c r="A184" t="s">
        <v>175</v>
      </c>
      <c r="B184" t="s">
        <v>183</v>
      </c>
      <c r="C184" t="s">
        <v>877</v>
      </c>
      <c r="D184" t="s">
        <v>129</v>
      </c>
      <c r="E184" s="1">
        <v>3952</v>
      </c>
      <c r="F184" t="s">
        <v>1536</v>
      </c>
      <c r="G184">
        <v>0.85</v>
      </c>
      <c r="H184" t="s">
        <v>1197</v>
      </c>
      <c r="I184" s="3" t="str">
        <f t="shared" si="48"/>
        <v>not eligible</v>
      </c>
      <c r="J184" s="3" t="str">
        <f t="shared" si="49"/>
        <v>N/A</v>
      </c>
      <c r="K184" s="3">
        <f t="shared" si="50"/>
        <v>0</v>
      </c>
      <c r="L184" s="3" t="str">
        <f t="shared" si="51"/>
        <v>N/A</v>
      </c>
      <c r="M184" s="3" t="str">
        <f t="shared" si="52"/>
        <v>N/A</v>
      </c>
      <c r="N184" s="3" t="str">
        <f t="shared" si="53"/>
        <v>N/A</v>
      </c>
      <c r="O184" s="3" t="str">
        <f t="shared" si="54"/>
        <v>N/A</v>
      </c>
      <c r="P184" s="3" t="str">
        <f t="shared" si="55"/>
        <v>N/A</v>
      </c>
      <c r="Q184" s="3" t="str">
        <f t="shared" si="56"/>
        <v>N/A</v>
      </c>
      <c r="R184" s="3" t="str">
        <f t="shared" si="57"/>
        <v>N/A</v>
      </c>
      <c r="S184" s="3" t="str">
        <f t="shared" si="58"/>
        <v>N/A</v>
      </c>
      <c r="T184" s="3" t="str">
        <f t="shared" si="59"/>
        <v>N/A</v>
      </c>
      <c r="U184" s="3" t="str">
        <f t="shared" si="60"/>
        <v>N/A</v>
      </c>
      <c r="V184" s="3" t="str">
        <f t="shared" si="61"/>
        <v>N/A</v>
      </c>
      <c r="W184" s="3" t="str">
        <f t="shared" si="62"/>
        <v>N/A</v>
      </c>
      <c r="X184" s="3" t="str">
        <f t="shared" si="63"/>
        <v>N/A</v>
      </c>
      <c r="Y184" s="3" t="str">
        <f t="shared" si="64"/>
        <v>N/A</v>
      </c>
      <c r="Z184" s="3">
        <f t="shared" si="65"/>
        <v>0</v>
      </c>
      <c r="AA184" s="3" t="str">
        <f t="shared" si="66"/>
        <v>N/A</v>
      </c>
      <c r="AB184" s="3" t="str">
        <f t="shared" si="67"/>
        <v>N/A</v>
      </c>
      <c r="AC184" s="3" t="str">
        <f t="shared" si="68"/>
        <v>N/A</v>
      </c>
      <c r="AD184" s="3" t="str">
        <f t="shared" si="69"/>
        <v>N/A</v>
      </c>
      <c r="AE184" s="3" t="str">
        <f t="shared" si="70"/>
        <v>N/A</v>
      </c>
      <c r="AF184" s="3" t="str">
        <f t="shared" si="71"/>
        <v>N/A</v>
      </c>
    </row>
    <row r="185" spans="1:32" x14ac:dyDescent="0.35">
      <c r="A185" t="s">
        <v>175</v>
      </c>
      <c r="B185" t="s">
        <v>183</v>
      </c>
      <c r="C185" t="s">
        <v>612</v>
      </c>
      <c r="D185" t="s">
        <v>129</v>
      </c>
      <c r="E185">
        <v>203</v>
      </c>
      <c r="F185" t="s">
        <v>1667</v>
      </c>
      <c r="G185">
        <v>0.04</v>
      </c>
      <c r="H185" t="s">
        <v>1197</v>
      </c>
      <c r="I185" s="3" t="str">
        <f t="shared" si="48"/>
        <v>not eligible</v>
      </c>
      <c r="J185" s="3" t="str">
        <f t="shared" si="49"/>
        <v>N/A</v>
      </c>
      <c r="K185" s="3">
        <f t="shared" si="50"/>
        <v>0</v>
      </c>
      <c r="L185" s="3" t="str">
        <f t="shared" si="51"/>
        <v>N/A</v>
      </c>
      <c r="M185" s="3" t="str">
        <f t="shared" si="52"/>
        <v>N/A</v>
      </c>
      <c r="N185" s="3" t="str">
        <f t="shared" si="53"/>
        <v>N/A</v>
      </c>
      <c r="O185" s="3" t="str">
        <f t="shared" si="54"/>
        <v>N/A</v>
      </c>
      <c r="P185" s="3" t="str">
        <f t="shared" si="55"/>
        <v>N/A</v>
      </c>
      <c r="Q185" s="3" t="str">
        <f t="shared" si="56"/>
        <v>N/A</v>
      </c>
      <c r="R185" s="3" t="str">
        <f t="shared" si="57"/>
        <v>N/A</v>
      </c>
      <c r="S185" s="3" t="str">
        <f t="shared" si="58"/>
        <v>N/A</v>
      </c>
      <c r="T185" s="3" t="str">
        <f t="shared" si="59"/>
        <v>N/A</v>
      </c>
      <c r="U185" s="3" t="str">
        <f t="shared" si="60"/>
        <v>N/A</v>
      </c>
      <c r="V185" s="3" t="str">
        <f t="shared" si="61"/>
        <v>N/A</v>
      </c>
      <c r="W185" s="3" t="str">
        <f t="shared" si="62"/>
        <v>N/A</v>
      </c>
      <c r="X185" s="3" t="str">
        <f t="shared" si="63"/>
        <v>N/A</v>
      </c>
      <c r="Y185" s="3" t="str">
        <f t="shared" si="64"/>
        <v>N/A</v>
      </c>
      <c r="Z185" s="3">
        <f t="shared" si="65"/>
        <v>0</v>
      </c>
      <c r="AA185" s="3" t="str">
        <f t="shared" si="66"/>
        <v>N/A</v>
      </c>
      <c r="AB185" s="3" t="str">
        <f t="shared" si="67"/>
        <v>N/A</v>
      </c>
      <c r="AC185" s="3" t="str">
        <f t="shared" si="68"/>
        <v>N/A</v>
      </c>
      <c r="AD185" s="3" t="str">
        <f t="shared" si="69"/>
        <v>N/A</v>
      </c>
      <c r="AE185" s="3" t="str">
        <f t="shared" si="70"/>
        <v>N/A</v>
      </c>
      <c r="AF185" s="3" t="str">
        <f t="shared" si="71"/>
        <v>N/A</v>
      </c>
    </row>
    <row r="186" spans="1:32" x14ac:dyDescent="0.35">
      <c r="A186" t="s">
        <v>175</v>
      </c>
      <c r="B186" t="s">
        <v>295</v>
      </c>
      <c r="C186" t="s">
        <v>339</v>
      </c>
      <c r="D186" t="s">
        <v>129</v>
      </c>
      <c r="E186" s="1">
        <v>3673</v>
      </c>
      <c r="F186" t="s">
        <v>1733</v>
      </c>
      <c r="G186">
        <v>0.82</v>
      </c>
      <c r="H186" t="s">
        <v>1197</v>
      </c>
      <c r="I186" s="3" t="str">
        <f t="shared" si="48"/>
        <v>not eligible</v>
      </c>
      <c r="J186" s="3" t="str">
        <f t="shared" si="49"/>
        <v>N/A</v>
      </c>
      <c r="K186" s="3">
        <f t="shared" si="50"/>
        <v>0</v>
      </c>
      <c r="L186" s="3" t="str">
        <f t="shared" si="51"/>
        <v>N/A</v>
      </c>
      <c r="M186" s="3" t="str">
        <f t="shared" si="52"/>
        <v>N/A</v>
      </c>
      <c r="N186" s="3" t="str">
        <f t="shared" si="53"/>
        <v>N/A</v>
      </c>
      <c r="O186" s="3" t="str">
        <f t="shared" si="54"/>
        <v>N/A</v>
      </c>
      <c r="P186" s="3" t="str">
        <f t="shared" si="55"/>
        <v>N/A</v>
      </c>
      <c r="Q186" s="3" t="str">
        <f t="shared" si="56"/>
        <v>N/A</v>
      </c>
      <c r="R186" s="3" t="str">
        <f t="shared" si="57"/>
        <v>N/A</v>
      </c>
      <c r="S186" s="3" t="str">
        <f t="shared" si="58"/>
        <v>N/A</v>
      </c>
      <c r="T186" s="3" t="str">
        <f t="shared" si="59"/>
        <v>N/A</v>
      </c>
      <c r="U186" s="3" t="str">
        <f t="shared" si="60"/>
        <v>N/A</v>
      </c>
      <c r="V186" s="3" t="str">
        <f t="shared" si="61"/>
        <v>N/A</v>
      </c>
      <c r="W186" s="3" t="str">
        <f t="shared" si="62"/>
        <v>N/A</v>
      </c>
      <c r="X186" s="3" t="str">
        <f t="shared" si="63"/>
        <v>N/A</v>
      </c>
      <c r="Y186" s="3" t="str">
        <f t="shared" si="64"/>
        <v>N/A</v>
      </c>
      <c r="Z186" s="3">
        <f t="shared" si="65"/>
        <v>0</v>
      </c>
      <c r="AA186" s="3" t="str">
        <f t="shared" si="66"/>
        <v>N/A</v>
      </c>
      <c r="AB186" s="3" t="str">
        <f t="shared" si="67"/>
        <v>N/A</v>
      </c>
      <c r="AC186" s="3" t="str">
        <f t="shared" si="68"/>
        <v>N/A</v>
      </c>
      <c r="AD186" s="3" t="str">
        <f t="shared" si="69"/>
        <v>N/A</v>
      </c>
      <c r="AE186" s="3" t="str">
        <f t="shared" si="70"/>
        <v>N/A</v>
      </c>
      <c r="AF186" s="3" t="str">
        <f t="shared" si="71"/>
        <v>N/A</v>
      </c>
    </row>
    <row r="187" spans="1:32" x14ac:dyDescent="0.35">
      <c r="A187" t="s">
        <v>175</v>
      </c>
      <c r="B187" t="s">
        <v>295</v>
      </c>
      <c r="C187" t="s">
        <v>867</v>
      </c>
      <c r="D187" t="s">
        <v>129</v>
      </c>
      <c r="E187">
        <v>28</v>
      </c>
      <c r="F187" t="s">
        <v>1671</v>
      </c>
      <c r="G187">
        <v>0.01</v>
      </c>
      <c r="H187" t="s">
        <v>1197</v>
      </c>
      <c r="I187" s="3" t="str">
        <f t="shared" si="48"/>
        <v>not eligible</v>
      </c>
      <c r="J187" s="3" t="str">
        <f t="shared" si="49"/>
        <v>N/A</v>
      </c>
      <c r="K187" s="3">
        <f t="shared" si="50"/>
        <v>0</v>
      </c>
      <c r="L187" s="3" t="str">
        <f t="shared" si="51"/>
        <v>N/A</v>
      </c>
      <c r="M187" s="3" t="str">
        <f t="shared" si="52"/>
        <v>N/A</v>
      </c>
      <c r="N187" s="3" t="str">
        <f t="shared" si="53"/>
        <v>N/A</v>
      </c>
      <c r="O187" s="3" t="str">
        <f t="shared" si="54"/>
        <v>N/A</v>
      </c>
      <c r="P187" s="3" t="str">
        <f t="shared" si="55"/>
        <v>N/A</v>
      </c>
      <c r="Q187" s="3" t="str">
        <f t="shared" si="56"/>
        <v>N/A</v>
      </c>
      <c r="R187" s="3" t="str">
        <f t="shared" si="57"/>
        <v>N/A</v>
      </c>
      <c r="S187" s="3" t="str">
        <f t="shared" si="58"/>
        <v>N/A</v>
      </c>
      <c r="T187" s="3" t="str">
        <f t="shared" si="59"/>
        <v>N/A</v>
      </c>
      <c r="U187" s="3" t="str">
        <f t="shared" si="60"/>
        <v>N/A</v>
      </c>
      <c r="V187" s="3" t="str">
        <f t="shared" si="61"/>
        <v>N/A</v>
      </c>
      <c r="W187" s="3" t="str">
        <f t="shared" si="62"/>
        <v>N/A</v>
      </c>
      <c r="X187" s="3" t="str">
        <f t="shared" si="63"/>
        <v>N/A</v>
      </c>
      <c r="Y187" s="3" t="str">
        <f t="shared" si="64"/>
        <v>N/A</v>
      </c>
      <c r="Z187" s="3">
        <f t="shared" si="65"/>
        <v>0</v>
      </c>
      <c r="AA187" s="3" t="str">
        <f t="shared" si="66"/>
        <v>N/A</v>
      </c>
      <c r="AB187" s="3" t="str">
        <f t="shared" si="67"/>
        <v>N/A</v>
      </c>
      <c r="AC187" s="3" t="str">
        <f t="shared" si="68"/>
        <v>N/A</v>
      </c>
      <c r="AD187" s="3" t="str">
        <f t="shared" si="69"/>
        <v>N/A</v>
      </c>
      <c r="AE187" s="3" t="str">
        <f t="shared" si="70"/>
        <v>N/A</v>
      </c>
      <c r="AF187" s="3" t="str">
        <f t="shared" si="71"/>
        <v>N/A</v>
      </c>
    </row>
    <row r="188" spans="1:32" x14ac:dyDescent="0.35">
      <c r="A188" t="s">
        <v>175</v>
      </c>
      <c r="B188" t="s">
        <v>227</v>
      </c>
      <c r="C188" t="s">
        <v>545</v>
      </c>
      <c r="D188" t="s">
        <v>129</v>
      </c>
      <c r="E188" s="1">
        <v>4306</v>
      </c>
      <c r="F188" t="s">
        <v>1633</v>
      </c>
      <c r="G188">
        <v>0.94</v>
      </c>
      <c r="H188" t="s">
        <v>1197</v>
      </c>
      <c r="I188" s="3" t="str">
        <f t="shared" si="48"/>
        <v>not eligible</v>
      </c>
      <c r="J188" s="3" t="str">
        <f t="shared" si="49"/>
        <v>N/A</v>
      </c>
      <c r="K188" s="3">
        <f t="shared" si="50"/>
        <v>0</v>
      </c>
      <c r="L188" s="3" t="str">
        <f t="shared" si="51"/>
        <v>N/A</v>
      </c>
      <c r="M188" s="3" t="str">
        <f t="shared" si="52"/>
        <v>N/A</v>
      </c>
      <c r="N188" s="3" t="str">
        <f t="shared" si="53"/>
        <v>N/A</v>
      </c>
      <c r="O188" s="3" t="str">
        <f t="shared" si="54"/>
        <v>N/A</v>
      </c>
      <c r="P188" s="3" t="str">
        <f t="shared" si="55"/>
        <v>N/A</v>
      </c>
      <c r="Q188" s="3" t="str">
        <f t="shared" si="56"/>
        <v>N/A</v>
      </c>
      <c r="R188" s="3" t="str">
        <f t="shared" si="57"/>
        <v>N/A</v>
      </c>
      <c r="S188" s="3" t="str">
        <f t="shared" si="58"/>
        <v>N/A</v>
      </c>
      <c r="T188" s="3" t="str">
        <f t="shared" si="59"/>
        <v>N/A</v>
      </c>
      <c r="U188" s="3" t="str">
        <f t="shared" si="60"/>
        <v>N/A</v>
      </c>
      <c r="V188" s="3" t="str">
        <f t="shared" si="61"/>
        <v>N/A</v>
      </c>
      <c r="W188" s="3" t="str">
        <f t="shared" si="62"/>
        <v>N/A</v>
      </c>
      <c r="X188" s="3" t="str">
        <f t="shared" si="63"/>
        <v>N/A</v>
      </c>
      <c r="Y188" s="3" t="str">
        <f t="shared" si="64"/>
        <v>N/A</v>
      </c>
      <c r="Z188" s="3">
        <f t="shared" si="65"/>
        <v>0</v>
      </c>
      <c r="AA188" s="3" t="str">
        <f t="shared" si="66"/>
        <v>N/A</v>
      </c>
      <c r="AB188" s="3" t="str">
        <f t="shared" si="67"/>
        <v>N/A</v>
      </c>
      <c r="AC188" s="3" t="str">
        <f t="shared" si="68"/>
        <v>N/A</v>
      </c>
      <c r="AD188" s="3" t="str">
        <f t="shared" si="69"/>
        <v>N/A</v>
      </c>
      <c r="AE188" s="3" t="str">
        <f t="shared" si="70"/>
        <v>N/A</v>
      </c>
      <c r="AF188" s="3" t="str">
        <f t="shared" si="71"/>
        <v>N/A</v>
      </c>
    </row>
    <row r="189" spans="1:32" x14ac:dyDescent="0.35">
      <c r="A189" t="s">
        <v>175</v>
      </c>
      <c r="B189" t="s">
        <v>227</v>
      </c>
      <c r="C189" t="s">
        <v>979</v>
      </c>
      <c r="D189" t="s">
        <v>129</v>
      </c>
      <c r="E189">
        <v>119</v>
      </c>
      <c r="F189" t="s">
        <v>1666</v>
      </c>
      <c r="G189">
        <v>0.03</v>
      </c>
      <c r="H189" t="s">
        <v>1197</v>
      </c>
      <c r="I189" s="3" t="str">
        <f t="shared" si="48"/>
        <v>not eligible</v>
      </c>
      <c r="J189" s="3" t="str">
        <f t="shared" si="49"/>
        <v>N/A</v>
      </c>
      <c r="K189" s="3">
        <f t="shared" si="50"/>
        <v>0</v>
      </c>
      <c r="L189" s="3" t="str">
        <f t="shared" si="51"/>
        <v>N/A</v>
      </c>
      <c r="M189" s="3" t="str">
        <f t="shared" si="52"/>
        <v>N/A</v>
      </c>
      <c r="N189" s="3" t="str">
        <f t="shared" si="53"/>
        <v>N/A</v>
      </c>
      <c r="O189" s="3" t="str">
        <f t="shared" si="54"/>
        <v>N/A</v>
      </c>
      <c r="P189" s="3" t="str">
        <f t="shared" si="55"/>
        <v>N/A</v>
      </c>
      <c r="Q189" s="3" t="str">
        <f t="shared" si="56"/>
        <v>N/A</v>
      </c>
      <c r="R189" s="3" t="str">
        <f t="shared" si="57"/>
        <v>N/A</v>
      </c>
      <c r="S189" s="3" t="str">
        <f t="shared" si="58"/>
        <v>N/A</v>
      </c>
      <c r="T189" s="3" t="str">
        <f t="shared" si="59"/>
        <v>N/A</v>
      </c>
      <c r="U189" s="3" t="str">
        <f t="shared" si="60"/>
        <v>N/A</v>
      </c>
      <c r="V189" s="3" t="str">
        <f t="shared" si="61"/>
        <v>N/A</v>
      </c>
      <c r="W189" s="3" t="str">
        <f t="shared" si="62"/>
        <v>N/A</v>
      </c>
      <c r="X189" s="3" t="str">
        <f t="shared" si="63"/>
        <v>N/A</v>
      </c>
      <c r="Y189" s="3" t="str">
        <f t="shared" si="64"/>
        <v>N/A</v>
      </c>
      <c r="Z189" s="3">
        <f t="shared" si="65"/>
        <v>0</v>
      </c>
      <c r="AA189" s="3" t="str">
        <f t="shared" si="66"/>
        <v>N/A</v>
      </c>
      <c r="AB189" s="3" t="str">
        <f t="shared" si="67"/>
        <v>N/A</v>
      </c>
      <c r="AC189" s="3" t="str">
        <f t="shared" si="68"/>
        <v>N/A</v>
      </c>
      <c r="AD189" s="3" t="str">
        <f t="shared" si="69"/>
        <v>N/A</v>
      </c>
      <c r="AE189" s="3" t="str">
        <f t="shared" si="70"/>
        <v>N/A</v>
      </c>
      <c r="AF189" s="3" t="str">
        <f t="shared" si="71"/>
        <v>N/A</v>
      </c>
    </row>
    <row r="190" spans="1:32" x14ac:dyDescent="0.35">
      <c r="A190" t="s">
        <v>175</v>
      </c>
      <c r="B190" t="s">
        <v>210</v>
      </c>
      <c r="C190" t="s">
        <v>686</v>
      </c>
      <c r="D190" t="s">
        <v>129</v>
      </c>
      <c r="E190" s="1">
        <v>3637</v>
      </c>
      <c r="F190" t="s">
        <v>1729</v>
      </c>
      <c r="G190">
        <v>0.83</v>
      </c>
      <c r="H190" t="s">
        <v>1197</v>
      </c>
      <c r="I190" s="3" t="str">
        <f t="shared" si="48"/>
        <v>not eligible</v>
      </c>
      <c r="J190" s="3" t="str">
        <f t="shared" si="49"/>
        <v>N/A</v>
      </c>
      <c r="K190" s="3">
        <f t="shared" si="50"/>
        <v>0</v>
      </c>
      <c r="L190" s="3" t="str">
        <f t="shared" si="51"/>
        <v>N/A</v>
      </c>
      <c r="M190" s="3" t="str">
        <f t="shared" si="52"/>
        <v>N/A</v>
      </c>
      <c r="N190" s="3" t="str">
        <f t="shared" si="53"/>
        <v>N/A</v>
      </c>
      <c r="O190" s="3" t="str">
        <f t="shared" si="54"/>
        <v>N/A</v>
      </c>
      <c r="P190" s="3" t="str">
        <f t="shared" si="55"/>
        <v>N/A</v>
      </c>
      <c r="Q190" s="3" t="str">
        <f t="shared" si="56"/>
        <v>N/A</v>
      </c>
      <c r="R190" s="3" t="str">
        <f t="shared" si="57"/>
        <v>N/A</v>
      </c>
      <c r="S190" s="3" t="str">
        <f t="shared" si="58"/>
        <v>N/A</v>
      </c>
      <c r="T190" s="3" t="str">
        <f t="shared" si="59"/>
        <v>N/A</v>
      </c>
      <c r="U190" s="3" t="str">
        <f t="shared" si="60"/>
        <v>N/A</v>
      </c>
      <c r="V190" s="3" t="str">
        <f t="shared" si="61"/>
        <v>N/A</v>
      </c>
      <c r="W190" s="3" t="str">
        <f t="shared" si="62"/>
        <v>N/A</v>
      </c>
      <c r="X190" s="3" t="str">
        <f t="shared" si="63"/>
        <v>N/A</v>
      </c>
      <c r="Y190" s="3" t="str">
        <f t="shared" si="64"/>
        <v>N/A</v>
      </c>
      <c r="Z190" s="3">
        <f t="shared" si="65"/>
        <v>0</v>
      </c>
      <c r="AA190" s="3" t="str">
        <f t="shared" si="66"/>
        <v>N/A</v>
      </c>
      <c r="AB190" s="3" t="str">
        <f t="shared" si="67"/>
        <v>N/A</v>
      </c>
      <c r="AC190" s="3" t="str">
        <f t="shared" si="68"/>
        <v>N/A</v>
      </c>
      <c r="AD190" s="3" t="str">
        <f t="shared" si="69"/>
        <v>N/A</v>
      </c>
      <c r="AE190" s="3" t="str">
        <f t="shared" si="70"/>
        <v>N/A</v>
      </c>
      <c r="AF190" s="3" t="str">
        <f t="shared" si="71"/>
        <v>N/A</v>
      </c>
    </row>
    <row r="191" spans="1:32" x14ac:dyDescent="0.35">
      <c r="A191" t="s">
        <v>175</v>
      </c>
      <c r="B191" t="s">
        <v>210</v>
      </c>
      <c r="C191" t="s">
        <v>795</v>
      </c>
      <c r="D191" t="s">
        <v>129</v>
      </c>
      <c r="E191">
        <v>86</v>
      </c>
      <c r="F191" t="s">
        <v>1673</v>
      </c>
      <c r="G191">
        <v>0.02</v>
      </c>
      <c r="H191" t="s">
        <v>1197</v>
      </c>
      <c r="I191" s="3" t="str">
        <f t="shared" si="48"/>
        <v>not eligible</v>
      </c>
      <c r="J191" s="3" t="str">
        <f t="shared" si="49"/>
        <v>N/A</v>
      </c>
      <c r="K191" s="3">
        <f t="shared" si="50"/>
        <v>0</v>
      </c>
      <c r="L191" s="3" t="str">
        <f t="shared" si="51"/>
        <v>N/A</v>
      </c>
      <c r="M191" s="3" t="str">
        <f t="shared" si="52"/>
        <v>N/A</v>
      </c>
      <c r="N191" s="3" t="str">
        <f t="shared" si="53"/>
        <v>N/A</v>
      </c>
      <c r="O191" s="3" t="str">
        <f t="shared" si="54"/>
        <v>N/A</v>
      </c>
      <c r="P191" s="3" t="str">
        <f t="shared" si="55"/>
        <v>N/A</v>
      </c>
      <c r="Q191" s="3" t="str">
        <f t="shared" si="56"/>
        <v>N/A</v>
      </c>
      <c r="R191" s="3" t="str">
        <f t="shared" si="57"/>
        <v>N/A</v>
      </c>
      <c r="S191" s="3" t="str">
        <f t="shared" si="58"/>
        <v>N/A</v>
      </c>
      <c r="T191" s="3" t="str">
        <f t="shared" si="59"/>
        <v>N/A</v>
      </c>
      <c r="U191" s="3" t="str">
        <f t="shared" si="60"/>
        <v>N/A</v>
      </c>
      <c r="V191" s="3" t="str">
        <f t="shared" si="61"/>
        <v>N/A</v>
      </c>
      <c r="W191" s="3" t="str">
        <f t="shared" si="62"/>
        <v>N/A</v>
      </c>
      <c r="X191" s="3" t="str">
        <f t="shared" si="63"/>
        <v>N/A</v>
      </c>
      <c r="Y191" s="3" t="str">
        <f t="shared" si="64"/>
        <v>N/A</v>
      </c>
      <c r="Z191" s="3">
        <f t="shared" si="65"/>
        <v>0</v>
      </c>
      <c r="AA191" s="3" t="str">
        <f t="shared" si="66"/>
        <v>N/A</v>
      </c>
      <c r="AB191" s="3" t="str">
        <f t="shared" si="67"/>
        <v>N/A</v>
      </c>
      <c r="AC191" s="3" t="str">
        <f t="shared" si="68"/>
        <v>N/A</v>
      </c>
      <c r="AD191" s="3" t="str">
        <f t="shared" si="69"/>
        <v>N/A</v>
      </c>
      <c r="AE191" s="3" t="str">
        <f t="shared" si="70"/>
        <v>N/A</v>
      </c>
      <c r="AF191" s="3" t="str">
        <f t="shared" si="71"/>
        <v>N/A</v>
      </c>
    </row>
    <row r="192" spans="1:32" x14ac:dyDescent="0.35">
      <c r="A192" t="s">
        <v>175</v>
      </c>
      <c r="B192" t="s">
        <v>214</v>
      </c>
      <c r="C192" t="s">
        <v>817</v>
      </c>
      <c r="D192" t="s">
        <v>129</v>
      </c>
      <c r="E192" s="1">
        <v>1920</v>
      </c>
      <c r="F192" t="s">
        <v>1681</v>
      </c>
      <c r="G192">
        <v>0.45</v>
      </c>
      <c r="H192" t="s">
        <v>1197</v>
      </c>
      <c r="I192" s="3" t="str">
        <f t="shared" si="48"/>
        <v>not eligible</v>
      </c>
      <c r="J192" s="3" t="str">
        <f t="shared" si="49"/>
        <v>N/A</v>
      </c>
      <c r="K192" s="3">
        <f t="shared" si="50"/>
        <v>0</v>
      </c>
      <c r="L192" s="3" t="str">
        <f t="shared" si="51"/>
        <v>N/A</v>
      </c>
      <c r="M192" s="3" t="str">
        <f t="shared" si="52"/>
        <v>N/A</v>
      </c>
      <c r="N192" s="3" t="str">
        <f t="shared" si="53"/>
        <v>N/A</v>
      </c>
      <c r="O192" s="3" t="str">
        <f t="shared" si="54"/>
        <v>N/A</v>
      </c>
      <c r="P192" s="3" t="str">
        <f t="shared" si="55"/>
        <v>N/A</v>
      </c>
      <c r="Q192" s="3" t="str">
        <f t="shared" si="56"/>
        <v>N/A</v>
      </c>
      <c r="R192" s="3" t="str">
        <f t="shared" si="57"/>
        <v>N/A</v>
      </c>
      <c r="S192" s="3" t="str">
        <f t="shared" si="58"/>
        <v>N/A</v>
      </c>
      <c r="T192" s="3" t="str">
        <f t="shared" si="59"/>
        <v>N/A</v>
      </c>
      <c r="U192" s="3" t="str">
        <f t="shared" si="60"/>
        <v>N/A</v>
      </c>
      <c r="V192" s="3" t="str">
        <f t="shared" si="61"/>
        <v>N/A</v>
      </c>
      <c r="W192" s="3" t="str">
        <f t="shared" si="62"/>
        <v>N/A</v>
      </c>
      <c r="X192" s="3" t="str">
        <f t="shared" si="63"/>
        <v>N/A</v>
      </c>
      <c r="Y192" s="3" t="str">
        <f t="shared" si="64"/>
        <v>N/A</v>
      </c>
      <c r="Z192" s="3">
        <f t="shared" si="65"/>
        <v>0</v>
      </c>
      <c r="AA192" s="3" t="str">
        <f t="shared" si="66"/>
        <v>N/A</v>
      </c>
      <c r="AB192" s="3" t="str">
        <f t="shared" si="67"/>
        <v>N/A</v>
      </c>
      <c r="AC192" s="3" t="str">
        <f t="shared" si="68"/>
        <v>N/A</v>
      </c>
      <c r="AD192" s="3" t="str">
        <f t="shared" si="69"/>
        <v>N/A</v>
      </c>
      <c r="AE192" s="3" t="str">
        <f t="shared" si="70"/>
        <v>N/A</v>
      </c>
      <c r="AF192" s="3" t="str">
        <f t="shared" si="71"/>
        <v>N/A</v>
      </c>
    </row>
    <row r="193" spans="1:32" x14ac:dyDescent="0.35">
      <c r="A193" t="s">
        <v>175</v>
      </c>
      <c r="B193" t="s">
        <v>214</v>
      </c>
      <c r="C193" t="s">
        <v>354</v>
      </c>
      <c r="D193" t="s">
        <v>129</v>
      </c>
      <c r="E193">
        <v>95</v>
      </c>
      <c r="F193" t="s">
        <v>1673</v>
      </c>
      <c r="G193">
        <v>0.02</v>
      </c>
      <c r="H193" t="s">
        <v>1197</v>
      </c>
      <c r="I193" s="3" t="str">
        <f t="shared" si="48"/>
        <v>not eligible</v>
      </c>
      <c r="J193" s="3" t="str">
        <f t="shared" si="49"/>
        <v>N/A</v>
      </c>
      <c r="K193" s="3">
        <f t="shared" si="50"/>
        <v>0</v>
      </c>
      <c r="L193" s="3" t="str">
        <f t="shared" si="51"/>
        <v>N/A</v>
      </c>
      <c r="M193" s="3" t="str">
        <f t="shared" si="52"/>
        <v>N/A</v>
      </c>
      <c r="N193" s="3" t="str">
        <f t="shared" si="53"/>
        <v>N/A</v>
      </c>
      <c r="O193" s="3" t="str">
        <f t="shared" si="54"/>
        <v>N/A</v>
      </c>
      <c r="P193" s="3" t="str">
        <f t="shared" si="55"/>
        <v>N/A</v>
      </c>
      <c r="Q193" s="3" t="str">
        <f t="shared" si="56"/>
        <v>N/A</v>
      </c>
      <c r="R193" s="3" t="str">
        <f t="shared" si="57"/>
        <v>N/A</v>
      </c>
      <c r="S193" s="3" t="str">
        <f t="shared" si="58"/>
        <v>N/A</v>
      </c>
      <c r="T193" s="3" t="str">
        <f t="shared" si="59"/>
        <v>N/A</v>
      </c>
      <c r="U193" s="3" t="str">
        <f t="shared" si="60"/>
        <v>N/A</v>
      </c>
      <c r="V193" s="3" t="str">
        <f t="shared" si="61"/>
        <v>N/A</v>
      </c>
      <c r="W193" s="3" t="str">
        <f t="shared" si="62"/>
        <v>N/A</v>
      </c>
      <c r="X193" s="3" t="str">
        <f t="shared" si="63"/>
        <v>N/A</v>
      </c>
      <c r="Y193" s="3" t="str">
        <f t="shared" si="64"/>
        <v>N/A</v>
      </c>
      <c r="Z193" s="3">
        <f t="shared" si="65"/>
        <v>0</v>
      </c>
      <c r="AA193" s="3" t="str">
        <f t="shared" si="66"/>
        <v>N/A</v>
      </c>
      <c r="AB193" s="3" t="str">
        <f t="shared" si="67"/>
        <v>N/A</v>
      </c>
      <c r="AC193" s="3" t="str">
        <f t="shared" si="68"/>
        <v>N/A</v>
      </c>
      <c r="AD193" s="3" t="str">
        <f t="shared" si="69"/>
        <v>N/A</v>
      </c>
      <c r="AE193" s="3" t="str">
        <f t="shared" si="70"/>
        <v>N/A</v>
      </c>
      <c r="AF193" s="3" t="str">
        <f t="shared" si="71"/>
        <v>N/A</v>
      </c>
    </row>
    <row r="194" spans="1:32" x14ac:dyDescent="0.35">
      <c r="A194" t="s">
        <v>175</v>
      </c>
      <c r="B194" t="s">
        <v>176</v>
      </c>
      <c r="C194" t="s">
        <v>642</v>
      </c>
      <c r="D194" t="s">
        <v>129</v>
      </c>
      <c r="E194" s="1">
        <v>4276</v>
      </c>
      <c r="F194" t="s">
        <v>1734</v>
      </c>
      <c r="G194">
        <v>0.92</v>
      </c>
      <c r="H194" t="s">
        <v>1197</v>
      </c>
      <c r="I194" s="3" t="str">
        <f t="shared" ref="I194:I257" si="72">IF(G194&gt;=4,E194*1.75,"not eligible")</f>
        <v>not eligible</v>
      </c>
      <c r="J194" s="3" t="str">
        <f t="shared" ref="J194:J257" si="73">IF(AND(I194="not eligible",H194="Yes"),E194*1.75,"N/A")</f>
        <v>N/A</v>
      </c>
      <c r="K194" s="3">
        <f t="shared" ref="K194:K257" si="74">SUM(I194:J194)</f>
        <v>0</v>
      </c>
      <c r="L194" s="3" t="str">
        <f t="shared" ref="L194:L257" si="75">IF($D194="Australian Labor Party",$K194,"N/A")</f>
        <v>N/A</v>
      </c>
      <c r="M194" s="3" t="str">
        <f t="shared" ref="M194:M257" si="76">IF($D194="Liberal",$K194,"N/A")</f>
        <v>N/A</v>
      </c>
      <c r="N194" s="3" t="str">
        <f t="shared" ref="N194:N257" si="77">IF($D194="DERRYN HINCH'S JUSTICE PARTY",$K194,"N/A")</f>
        <v>N/A</v>
      </c>
      <c r="O194" s="3" t="str">
        <f t="shared" ref="O194:O257" si="78">IF($D194="LIBERAL DEMOCRATS",$K194,"N/A")</f>
        <v>N/A</v>
      </c>
      <c r="P194" s="3" t="str">
        <f t="shared" ref="P194:P257" si="79">IF($D194="ANIMAL JUSTICE PARTY",$K194,"N/A")</f>
        <v>N/A</v>
      </c>
      <c r="Q194" s="3" t="str">
        <f t="shared" ref="Q194:Q257" si="80">IF($D194="AUSTRALIAN GREENS",$K194,"N/A")</f>
        <v>N/A</v>
      </c>
      <c r="R194" s="3" t="str">
        <f t="shared" ref="R194:R257" si="81">IF($D194="FIONA PATTEN'S REASON PARTY",$K194,"N/A")</f>
        <v>N/A</v>
      </c>
      <c r="S194" s="3" t="str">
        <f t="shared" ref="S194:S257" si="82">IF($D194="THE NATIONALS",$K194,"N/A")</f>
        <v>N/A</v>
      </c>
      <c r="T194" s="3" t="str">
        <f t="shared" ref="T194:T257" si="83">IF($D194="SHOOTERS, FISHERS &amp; FARMERS VIC",$K194,"N/A")</f>
        <v>N/A</v>
      </c>
      <c r="U194" s="3" t="str">
        <f t="shared" ref="U194:U257" si="84">IF($D194="SUSTAINABLE AUSTRALIA",$K194,"N/A")</f>
        <v>N/A</v>
      </c>
      <c r="V194" s="3" t="str">
        <f t="shared" ref="V194:V257" si="85">IF($D194="TRANSPORT MATTERS",$K194,"N/A")</f>
        <v>N/A</v>
      </c>
      <c r="W194" s="3" t="str">
        <f t="shared" ref="W194:W257" si="86">IF($D194="AUSSIE BATTLER PARTY",$K194,"N/A")</f>
        <v>N/A</v>
      </c>
      <c r="X194" s="3" t="str">
        <f t="shared" ref="X194:X257" si="87">IF($D194="AUSTRALIAN COUNTRY PARTY",$K194,"N/A")</f>
        <v>N/A</v>
      </c>
      <c r="Y194" s="3" t="str">
        <f t="shared" ref="Y194:Y257" si="88">IF($D194="AUSTRALIAN LIBERTY ALLIANCE",$K194,"N/A")</f>
        <v>N/A</v>
      </c>
      <c r="Z194" s="3">
        <f t="shared" ref="Z194:Z257" si="89">IF($D194="HEALTH AUSTRALIA PARTY",$K194,"N/A")</f>
        <v>0</v>
      </c>
      <c r="AA194" s="3" t="str">
        <f t="shared" ref="AA194:AA257" si="90">IF($D194="HUDSON 4 NV",$K194,"N/A")</f>
        <v>N/A</v>
      </c>
      <c r="AB194" s="3" t="str">
        <f t="shared" ref="AB194:AB257" si="91">IF($D194="LABOUR DLP",$K194,"N/A")</f>
        <v>N/A</v>
      </c>
      <c r="AC194" s="3" t="str">
        <f t="shared" ref="AC194:AC257" si="92">IF($D194="VICTORIAN SOCIALISTS",$K194,"N/A")</f>
        <v>N/A</v>
      </c>
      <c r="AD194" s="3" t="str">
        <f t="shared" ref="AD194:AD257" si="93">IF($D194="VOLUNTARY EUTHANASIA PARTY (VICTORIA)",$K194,"N/A")</f>
        <v>N/A</v>
      </c>
      <c r="AE194" s="3" t="str">
        <f t="shared" ref="AE194:AE257" si="94">IF($D194="VOTE 1 LOCAL JOBS",$K194,"N/A")</f>
        <v>N/A</v>
      </c>
      <c r="AF194" s="3" t="str">
        <f t="shared" ref="AF194:AF257" si="95">IF($D194="",$K194,"N/A")</f>
        <v>N/A</v>
      </c>
    </row>
    <row r="195" spans="1:32" x14ac:dyDescent="0.35">
      <c r="A195" t="s">
        <v>175</v>
      </c>
      <c r="B195" t="s">
        <v>176</v>
      </c>
      <c r="C195" t="s">
        <v>542</v>
      </c>
      <c r="D195" t="s">
        <v>129</v>
      </c>
      <c r="E195">
        <v>74</v>
      </c>
      <c r="F195" t="s">
        <v>1673</v>
      </c>
      <c r="G195">
        <v>0.02</v>
      </c>
      <c r="H195" t="s">
        <v>1197</v>
      </c>
      <c r="I195" s="3" t="str">
        <f t="shared" si="72"/>
        <v>not eligible</v>
      </c>
      <c r="J195" s="3" t="str">
        <f t="shared" si="73"/>
        <v>N/A</v>
      </c>
      <c r="K195" s="3">
        <f t="shared" si="74"/>
        <v>0</v>
      </c>
      <c r="L195" s="3" t="str">
        <f t="shared" si="75"/>
        <v>N/A</v>
      </c>
      <c r="M195" s="3" t="str">
        <f t="shared" si="76"/>
        <v>N/A</v>
      </c>
      <c r="N195" s="3" t="str">
        <f t="shared" si="77"/>
        <v>N/A</v>
      </c>
      <c r="O195" s="3" t="str">
        <f t="shared" si="78"/>
        <v>N/A</v>
      </c>
      <c r="P195" s="3" t="str">
        <f t="shared" si="79"/>
        <v>N/A</v>
      </c>
      <c r="Q195" s="3" t="str">
        <f t="shared" si="80"/>
        <v>N/A</v>
      </c>
      <c r="R195" s="3" t="str">
        <f t="shared" si="81"/>
        <v>N/A</v>
      </c>
      <c r="S195" s="3" t="str">
        <f t="shared" si="82"/>
        <v>N/A</v>
      </c>
      <c r="T195" s="3" t="str">
        <f t="shared" si="83"/>
        <v>N/A</v>
      </c>
      <c r="U195" s="3" t="str">
        <f t="shared" si="84"/>
        <v>N/A</v>
      </c>
      <c r="V195" s="3" t="str">
        <f t="shared" si="85"/>
        <v>N/A</v>
      </c>
      <c r="W195" s="3" t="str">
        <f t="shared" si="86"/>
        <v>N/A</v>
      </c>
      <c r="X195" s="3" t="str">
        <f t="shared" si="87"/>
        <v>N/A</v>
      </c>
      <c r="Y195" s="3" t="str">
        <f t="shared" si="88"/>
        <v>N/A</v>
      </c>
      <c r="Z195" s="3">
        <f t="shared" si="89"/>
        <v>0</v>
      </c>
      <c r="AA195" s="3" t="str">
        <f t="shared" si="90"/>
        <v>N/A</v>
      </c>
      <c r="AB195" s="3" t="str">
        <f t="shared" si="91"/>
        <v>N/A</v>
      </c>
      <c r="AC195" s="3" t="str">
        <f t="shared" si="92"/>
        <v>N/A</v>
      </c>
      <c r="AD195" s="3" t="str">
        <f t="shared" si="93"/>
        <v>N/A</v>
      </c>
      <c r="AE195" s="3" t="str">
        <f t="shared" si="94"/>
        <v>N/A</v>
      </c>
      <c r="AF195" s="3" t="str">
        <f t="shared" si="95"/>
        <v>N/A</v>
      </c>
    </row>
    <row r="196" spans="1:32" x14ac:dyDescent="0.35">
      <c r="A196" t="s">
        <v>175</v>
      </c>
      <c r="B196" t="s">
        <v>212</v>
      </c>
      <c r="C196" t="s">
        <v>725</v>
      </c>
      <c r="D196" t="s">
        <v>129</v>
      </c>
      <c r="E196" s="1">
        <v>3271</v>
      </c>
      <c r="F196" t="s">
        <v>1577</v>
      </c>
      <c r="G196">
        <v>0.71</v>
      </c>
      <c r="H196" t="s">
        <v>1197</v>
      </c>
      <c r="I196" s="3" t="str">
        <f t="shared" si="72"/>
        <v>not eligible</v>
      </c>
      <c r="J196" s="3" t="str">
        <f t="shared" si="73"/>
        <v>N/A</v>
      </c>
      <c r="K196" s="3">
        <f t="shared" si="74"/>
        <v>0</v>
      </c>
      <c r="L196" s="3" t="str">
        <f t="shared" si="75"/>
        <v>N/A</v>
      </c>
      <c r="M196" s="3" t="str">
        <f t="shared" si="76"/>
        <v>N/A</v>
      </c>
      <c r="N196" s="3" t="str">
        <f t="shared" si="77"/>
        <v>N/A</v>
      </c>
      <c r="O196" s="3" t="str">
        <f t="shared" si="78"/>
        <v>N/A</v>
      </c>
      <c r="P196" s="3" t="str">
        <f t="shared" si="79"/>
        <v>N/A</v>
      </c>
      <c r="Q196" s="3" t="str">
        <f t="shared" si="80"/>
        <v>N/A</v>
      </c>
      <c r="R196" s="3" t="str">
        <f t="shared" si="81"/>
        <v>N/A</v>
      </c>
      <c r="S196" s="3" t="str">
        <f t="shared" si="82"/>
        <v>N/A</v>
      </c>
      <c r="T196" s="3" t="str">
        <f t="shared" si="83"/>
        <v>N/A</v>
      </c>
      <c r="U196" s="3" t="str">
        <f t="shared" si="84"/>
        <v>N/A</v>
      </c>
      <c r="V196" s="3" t="str">
        <f t="shared" si="85"/>
        <v>N/A</v>
      </c>
      <c r="W196" s="3" t="str">
        <f t="shared" si="86"/>
        <v>N/A</v>
      </c>
      <c r="X196" s="3" t="str">
        <f t="shared" si="87"/>
        <v>N/A</v>
      </c>
      <c r="Y196" s="3" t="str">
        <f t="shared" si="88"/>
        <v>N/A</v>
      </c>
      <c r="Z196" s="3">
        <f t="shared" si="89"/>
        <v>0</v>
      </c>
      <c r="AA196" s="3" t="str">
        <f t="shared" si="90"/>
        <v>N/A</v>
      </c>
      <c r="AB196" s="3" t="str">
        <f t="shared" si="91"/>
        <v>N/A</v>
      </c>
      <c r="AC196" s="3" t="str">
        <f t="shared" si="92"/>
        <v>N/A</v>
      </c>
      <c r="AD196" s="3" t="str">
        <f t="shared" si="93"/>
        <v>N/A</v>
      </c>
      <c r="AE196" s="3" t="str">
        <f t="shared" si="94"/>
        <v>N/A</v>
      </c>
      <c r="AF196" s="3" t="str">
        <f t="shared" si="95"/>
        <v>N/A</v>
      </c>
    </row>
    <row r="197" spans="1:32" x14ac:dyDescent="0.35">
      <c r="A197" t="s">
        <v>175</v>
      </c>
      <c r="B197" t="s">
        <v>212</v>
      </c>
      <c r="C197" t="s">
        <v>1084</v>
      </c>
      <c r="D197" t="s">
        <v>129</v>
      </c>
      <c r="E197">
        <v>66</v>
      </c>
      <c r="F197" t="s">
        <v>1671</v>
      </c>
      <c r="G197">
        <v>0.01</v>
      </c>
      <c r="H197" t="s">
        <v>1197</v>
      </c>
      <c r="I197" s="3" t="str">
        <f t="shared" si="72"/>
        <v>not eligible</v>
      </c>
      <c r="J197" s="3" t="str">
        <f t="shared" si="73"/>
        <v>N/A</v>
      </c>
      <c r="K197" s="3">
        <f t="shared" si="74"/>
        <v>0</v>
      </c>
      <c r="L197" s="3" t="str">
        <f t="shared" si="75"/>
        <v>N/A</v>
      </c>
      <c r="M197" s="3" t="str">
        <f t="shared" si="76"/>
        <v>N/A</v>
      </c>
      <c r="N197" s="3" t="str">
        <f t="shared" si="77"/>
        <v>N/A</v>
      </c>
      <c r="O197" s="3" t="str">
        <f t="shared" si="78"/>
        <v>N/A</v>
      </c>
      <c r="P197" s="3" t="str">
        <f t="shared" si="79"/>
        <v>N/A</v>
      </c>
      <c r="Q197" s="3" t="str">
        <f t="shared" si="80"/>
        <v>N/A</v>
      </c>
      <c r="R197" s="3" t="str">
        <f t="shared" si="81"/>
        <v>N/A</v>
      </c>
      <c r="S197" s="3" t="str">
        <f t="shared" si="82"/>
        <v>N/A</v>
      </c>
      <c r="T197" s="3" t="str">
        <f t="shared" si="83"/>
        <v>N/A</v>
      </c>
      <c r="U197" s="3" t="str">
        <f t="shared" si="84"/>
        <v>N/A</v>
      </c>
      <c r="V197" s="3" t="str">
        <f t="shared" si="85"/>
        <v>N/A</v>
      </c>
      <c r="W197" s="3" t="str">
        <f t="shared" si="86"/>
        <v>N/A</v>
      </c>
      <c r="X197" s="3" t="str">
        <f t="shared" si="87"/>
        <v>N/A</v>
      </c>
      <c r="Y197" s="3" t="str">
        <f t="shared" si="88"/>
        <v>N/A</v>
      </c>
      <c r="Z197" s="3">
        <f t="shared" si="89"/>
        <v>0</v>
      </c>
      <c r="AA197" s="3" t="str">
        <f t="shared" si="90"/>
        <v>N/A</v>
      </c>
      <c r="AB197" s="3" t="str">
        <f t="shared" si="91"/>
        <v>N/A</v>
      </c>
      <c r="AC197" s="3" t="str">
        <f t="shared" si="92"/>
        <v>N/A</v>
      </c>
      <c r="AD197" s="3" t="str">
        <f t="shared" si="93"/>
        <v>N/A</v>
      </c>
      <c r="AE197" s="3" t="str">
        <f t="shared" si="94"/>
        <v>N/A</v>
      </c>
      <c r="AF197" s="3" t="str">
        <f t="shared" si="95"/>
        <v>N/A</v>
      </c>
    </row>
    <row r="198" spans="1:32" x14ac:dyDescent="0.35">
      <c r="A198" t="s">
        <v>175</v>
      </c>
      <c r="B198" t="s">
        <v>178</v>
      </c>
      <c r="C198" t="s">
        <v>1104</v>
      </c>
      <c r="D198" t="s">
        <v>134</v>
      </c>
      <c r="E198">
        <v>170</v>
      </c>
      <c r="F198" t="s">
        <v>1667</v>
      </c>
      <c r="G198">
        <v>0.04</v>
      </c>
      <c r="H198" t="s">
        <v>1197</v>
      </c>
      <c r="I198" s="3" t="str">
        <f t="shared" si="72"/>
        <v>not eligible</v>
      </c>
      <c r="J198" s="3" t="str">
        <f t="shared" si="73"/>
        <v>N/A</v>
      </c>
      <c r="K198" s="3">
        <f t="shared" si="74"/>
        <v>0</v>
      </c>
      <c r="L198" s="3" t="str">
        <f t="shared" si="75"/>
        <v>N/A</v>
      </c>
      <c r="M198" s="3" t="str">
        <f t="shared" si="76"/>
        <v>N/A</v>
      </c>
      <c r="N198" s="3" t="str">
        <f t="shared" si="77"/>
        <v>N/A</v>
      </c>
      <c r="O198" s="3" t="str">
        <f t="shared" si="78"/>
        <v>N/A</v>
      </c>
      <c r="P198" s="3" t="str">
        <f t="shared" si="79"/>
        <v>N/A</v>
      </c>
      <c r="Q198" s="3" t="str">
        <f t="shared" si="80"/>
        <v>N/A</v>
      </c>
      <c r="R198" s="3" t="str">
        <f t="shared" si="81"/>
        <v>N/A</v>
      </c>
      <c r="S198" s="3" t="str">
        <f t="shared" si="82"/>
        <v>N/A</v>
      </c>
      <c r="T198" s="3" t="str">
        <f t="shared" si="83"/>
        <v>N/A</v>
      </c>
      <c r="U198" s="3" t="str">
        <f t="shared" si="84"/>
        <v>N/A</v>
      </c>
      <c r="V198" s="3" t="str">
        <f t="shared" si="85"/>
        <v>N/A</v>
      </c>
      <c r="W198" s="3" t="str">
        <f t="shared" si="86"/>
        <v>N/A</v>
      </c>
      <c r="X198" s="3" t="str">
        <f t="shared" si="87"/>
        <v>N/A</v>
      </c>
      <c r="Y198" s="3" t="str">
        <f t="shared" si="88"/>
        <v>N/A</v>
      </c>
      <c r="Z198" s="3" t="str">
        <f t="shared" si="89"/>
        <v>N/A</v>
      </c>
      <c r="AA198" s="3">
        <f t="shared" si="90"/>
        <v>0</v>
      </c>
      <c r="AB198" s="3" t="str">
        <f t="shared" si="91"/>
        <v>N/A</v>
      </c>
      <c r="AC198" s="3" t="str">
        <f t="shared" si="92"/>
        <v>N/A</v>
      </c>
      <c r="AD198" s="3" t="str">
        <f t="shared" si="93"/>
        <v>N/A</v>
      </c>
      <c r="AE198" s="3" t="str">
        <f t="shared" si="94"/>
        <v>N/A</v>
      </c>
      <c r="AF198" s="3" t="str">
        <f t="shared" si="95"/>
        <v>N/A</v>
      </c>
    </row>
    <row r="199" spans="1:32" x14ac:dyDescent="0.35">
      <c r="A199" t="s">
        <v>175</v>
      </c>
      <c r="B199" t="s">
        <v>178</v>
      </c>
      <c r="C199" t="s">
        <v>231</v>
      </c>
      <c r="D199" t="s">
        <v>134</v>
      </c>
      <c r="E199">
        <v>6</v>
      </c>
      <c r="F199" t="s">
        <v>1722</v>
      </c>
      <c r="G199">
        <v>0</v>
      </c>
      <c r="H199" t="s">
        <v>1197</v>
      </c>
      <c r="I199" s="3" t="str">
        <f t="shared" si="72"/>
        <v>not eligible</v>
      </c>
      <c r="J199" s="3" t="str">
        <f t="shared" si="73"/>
        <v>N/A</v>
      </c>
      <c r="K199" s="3">
        <f t="shared" si="74"/>
        <v>0</v>
      </c>
      <c r="L199" s="3" t="str">
        <f t="shared" si="75"/>
        <v>N/A</v>
      </c>
      <c r="M199" s="3" t="str">
        <f t="shared" si="76"/>
        <v>N/A</v>
      </c>
      <c r="N199" s="3" t="str">
        <f t="shared" si="77"/>
        <v>N/A</v>
      </c>
      <c r="O199" s="3" t="str">
        <f t="shared" si="78"/>
        <v>N/A</v>
      </c>
      <c r="P199" s="3" t="str">
        <f t="shared" si="79"/>
        <v>N/A</v>
      </c>
      <c r="Q199" s="3" t="str">
        <f t="shared" si="80"/>
        <v>N/A</v>
      </c>
      <c r="R199" s="3" t="str">
        <f t="shared" si="81"/>
        <v>N/A</v>
      </c>
      <c r="S199" s="3" t="str">
        <f t="shared" si="82"/>
        <v>N/A</v>
      </c>
      <c r="T199" s="3" t="str">
        <f t="shared" si="83"/>
        <v>N/A</v>
      </c>
      <c r="U199" s="3" t="str">
        <f t="shared" si="84"/>
        <v>N/A</v>
      </c>
      <c r="V199" s="3" t="str">
        <f t="shared" si="85"/>
        <v>N/A</v>
      </c>
      <c r="W199" s="3" t="str">
        <f t="shared" si="86"/>
        <v>N/A</v>
      </c>
      <c r="X199" s="3" t="str">
        <f t="shared" si="87"/>
        <v>N/A</v>
      </c>
      <c r="Y199" s="3" t="str">
        <f t="shared" si="88"/>
        <v>N/A</v>
      </c>
      <c r="Z199" s="3" t="str">
        <f t="shared" si="89"/>
        <v>N/A</v>
      </c>
      <c r="AA199" s="3">
        <f t="shared" si="90"/>
        <v>0</v>
      </c>
      <c r="AB199" s="3" t="str">
        <f t="shared" si="91"/>
        <v>N/A</v>
      </c>
      <c r="AC199" s="3" t="str">
        <f t="shared" si="92"/>
        <v>N/A</v>
      </c>
      <c r="AD199" s="3" t="str">
        <f t="shared" si="93"/>
        <v>N/A</v>
      </c>
      <c r="AE199" s="3" t="str">
        <f t="shared" si="94"/>
        <v>N/A</v>
      </c>
      <c r="AF199" s="3" t="str">
        <f t="shared" si="95"/>
        <v>N/A</v>
      </c>
    </row>
    <row r="200" spans="1:32" x14ac:dyDescent="0.35">
      <c r="A200" t="s">
        <v>175</v>
      </c>
      <c r="B200" t="s">
        <v>183</v>
      </c>
      <c r="C200" t="s">
        <v>1131</v>
      </c>
      <c r="D200" t="s">
        <v>134</v>
      </c>
      <c r="E200">
        <v>310</v>
      </c>
      <c r="F200" t="s">
        <v>1695</v>
      </c>
      <c r="G200">
        <v>7.0000000000000007E-2</v>
      </c>
      <c r="H200" t="s">
        <v>1197</v>
      </c>
      <c r="I200" s="3" t="str">
        <f t="shared" si="72"/>
        <v>not eligible</v>
      </c>
      <c r="J200" s="3" t="str">
        <f t="shared" si="73"/>
        <v>N/A</v>
      </c>
      <c r="K200" s="3">
        <f t="shared" si="74"/>
        <v>0</v>
      </c>
      <c r="L200" s="3" t="str">
        <f t="shared" si="75"/>
        <v>N/A</v>
      </c>
      <c r="M200" s="3" t="str">
        <f t="shared" si="76"/>
        <v>N/A</v>
      </c>
      <c r="N200" s="3" t="str">
        <f t="shared" si="77"/>
        <v>N/A</v>
      </c>
      <c r="O200" s="3" t="str">
        <f t="shared" si="78"/>
        <v>N/A</v>
      </c>
      <c r="P200" s="3" t="str">
        <f t="shared" si="79"/>
        <v>N/A</v>
      </c>
      <c r="Q200" s="3" t="str">
        <f t="shared" si="80"/>
        <v>N/A</v>
      </c>
      <c r="R200" s="3" t="str">
        <f t="shared" si="81"/>
        <v>N/A</v>
      </c>
      <c r="S200" s="3" t="str">
        <f t="shared" si="82"/>
        <v>N/A</v>
      </c>
      <c r="T200" s="3" t="str">
        <f t="shared" si="83"/>
        <v>N/A</v>
      </c>
      <c r="U200" s="3" t="str">
        <f t="shared" si="84"/>
        <v>N/A</v>
      </c>
      <c r="V200" s="3" t="str">
        <f t="shared" si="85"/>
        <v>N/A</v>
      </c>
      <c r="W200" s="3" t="str">
        <f t="shared" si="86"/>
        <v>N/A</v>
      </c>
      <c r="X200" s="3" t="str">
        <f t="shared" si="87"/>
        <v>N/A</v>
      </c>
      <c r="Y200" s="3" t="str">
        <f t="shared" si="88"/>
        <v>N/A</v>
      </c>
      <c r="Z200" s="3" t="str">
        <f t="shared" si="89"/>
        <v>N/A</v>
      </c>
      <c r="AA200" s="3">
        <f t="shared" si="90"/>
        <v>0</v>
      </c>
      <c r="AB200" s="3" t="str">
        <f t="shared" si="91"/>
        <v>N/A</v>
      </c>
      <c r="AC200" s="3" t="str">
        <f t="shared" si="92"/>
        <v>N/A</v>
      </c>
      <c r="AD200" s="3" t="str">
        <f t="shared" si="93"/>
        <v>N/A</v>
      </c>
      <c r="AE200" s="3" t="str">
        <f t="shared" si="94"/>
        <v>N/A</v>
      </c>
      <c r="AF200" s="3" t="str">
        <f t="shared" si="95"/>
        <v>N/A</v>
      </c>
    </row>
    <row r="201" spans="1:32" x14ac:dyDescent="0.35">
      <c r="A201" t="s">
        <v>175</v>
      </c>
      <c r="B201" t="s">
        <v>183</v>
      </c>
      <c r="C201" t="s">
        <v>623</v>
      </c>
      <c r="D201" t="s">
        <v>134</v>
      </c>
      <c r="E201">
        <v>10</v>
      </c>
      <c r="F201" t="s">
        <v>1722</v>
      </c>
      <c r="G201">
        <v>0</v>
      </c>
      <c r="H201" t="s">
        <v>1197</v>
      </c>
      <c r="I201" s="3" t="str">
        <f t="shared" si="72"/>
        <v>not eligible</v>
      </c>
      <c r="J201" s="3" t="str">
        <f t="shared" si="73"/>
        <v>N/A</v>
      </c>
      <c r="K201" s="3">
        <f t="shared" si="74"/>
        <v>0</v>
      </c>
      <c r="L201" s="3" t="str">
        <f t="shared" si="75"/>
        <v>N/A</v>
      </c>
      <c r="M201" s="3" t="str">
        <f t="shared" si="76"/>
        <v>N/A</v>
      </c>
      <c r="N201" s="3" t="str">
        <f t="shared" si="77"/>
        <v>N/A</v>
      </c>
      <c r="O201" s="3" t="str">
        <f t="shared" si="78"/>
        <v>N/A</v>
      </c>
      <c r="P201" s="3" t="str">
        <f t="shared" si="79"/>
        <v>N/A</v>
      </c>
      <c r="Q201" s="3" t="str">
        <f t="shared" si="80"/>
        <v>N/A</v>
      </c>
      <c r="R201" s="3" t="str">
        <f t="shared" si="81"/>
        <v>N/A</v>
      </c>
      <c r="S201" s="3" t="str">
        <f t="shared" si="82"/>
        <v>N/A</v>
      </c>
      <c r="T201" s="3" t="str">
        <f t="shared" si="83"/>
        <v>N/A</v>
      </c>
      <c r="U201" s="3" t="str">
        <f t="shared" si="84"/>
        <v>N/A</v>
      </c>
      <c r="V201" s="3" t="str">
        <f t="shared" si="85"/>
        <v>N/A</v>
      </c>
      <c r="W201" s="3" t="str">
        <f t="shared" si="86"/>
        <v>N/A</v>
      </c>
      <c r="X201" s="3" t="str">
        <f t="shared" si="87"/>
        <v>N/A</v>
      </c>
      <c r="Y201" s="3" t="str">
        <f t="shared" si="88"/>
        <v>N/A</v>
      </c>
      <c r="Z201" s="3" t="str">
        <f t="shared" si="89"/>
        <v>N/A</v>
      </c>
      <c r="AA201" s="3">
        <f t="shared" si="90"/>
        <v>0</v>
      </c>
      <c r="AB201" s="3" t="str">
        <f t="shared" si="91"/>
        <v>N/A</v>
      </c>
      <c r="AC201" s="3" t="str">
        <f t="shared" si="92"/>
        <v>N/A</v>
      </c>
      <c r="AD201" s="3" t="str">
        <f t="shared" si="93"/>
        <v>N/A</v>
      </c>
      <c r="AE201" s="3" t="str">
        <f t="shared" si="94"/>
        <v>N/A</v>
      </c>
      <c r="AF201" s="3" t="str">
        <f t="shared" si="95"/>
        <v>N/A</v>
      </c>
    </row>
    <row r="202" spans="1:32" x14ac:dyDescent="0.35">
      <c r="A202" t="s">
        <v>175</v>
      </c>
      <c r="B202" t="s">
        <v>295</v>
      </c>
      <c r="C202" t="s">
        <v>1146</v>
      </c>
      <c r="D202" t="s">
        <v>134</v>
      </c>
      <c r="E202">
        <v>204</v>
      </c>
      <c r="F202" t="s">
        <v>1663</v>
      </c>
      <c r="G202">
        <v>0.05</v>
      </c>
      <c r="H202" t="s">
        <v>1197</v>
      </c>
      <c r="I202" s="3" t="str">
        <f t="shared" si="72"/>
        <v>not eligible</v>
      </c>
      <c r="J202" s="3" t="str">
        <f t="shared" si="73"/>
        <v>N/A</v>
      </c>
      <c r="K202" s="3">
        <f t="shared" si="74"/>
        <v>0</v>
      </c>
      <c r="L202" s="3" t="str">
        <f t="shared" si="75"/>
        <v>N/A</v>
      </c>
      <c r="M202" s="3" t="str">
        <f t="shared" si="76"/>
        <v>N/A</v>
      </c>
      <c r="N202" s="3" t="str">
        <f t="shared" si="77"/>
        <v>N/A</v>
      </c>
      <c r="O202" s="3" t="str">
        <f t="shared" si="78"/>
        <v>N/A</v>
      </c>
      <c r="P202" s="3" t="str">
        <f t="shared" si="79"/>
        <v>N/A</v>
      </c>
      <c r="Q202" s="3" t="str">
        <f t="shared" si="80"/>
        <v>N/A</v>
      </c>
      <c r="R202" s="3" t="str">
        <f t="shared" si="81"/>
        <v>N/A</v>
      </c>
      <c r="S202" s="3" t="str">
        <f t="shared" si="82"/>
        <v>N/A</v>
      </c>
      <c r="T202" s="3" t="str">
        <f t="shared" si="83"/>
        <v>N/A</v>
      </c>
      <c r="U202" s="3" t="str">
        <f t="shared" si="84"/>
        <v>N/A</v>
      </c>
      <c r="V202" s="3" t="str">
        <f t="shared" si="85"/>
        <v>N/A</v>
      </c>
      <c r="W202" s="3" t="str">
        <f t="shared" si="86"/>
        <v>N/A</v>
      </c>
      <c r="X202" s="3" t="str">
        <f t="shared" si="87"/>
        <v>N/A</v>
      </c>
      <c r="Y202" s="3" t="str">
        <f t="shared" si="88"/>
        <v>N/A</v>
      </c>
      <c r="Z202" s="3" t="str">
        <f t="shared" si="89"/>
        <v>N/A</v>
      </c>
      <c r="AA202" s="3">
        <f t="shared" si="90"/>
        <v>0</v>
      </c>
      <c r="AB202" s="3" t="str">
        <f t="shared" si="91"/>
        <v>N/A</v>
      </c>
      <c r="AC202" s="3" t="str">
        <f t="shared" si="92"/>
        <v>N/A</v>
      </c>
      <c r="AD202" s="3" t="str">
        <f t="shared" si="93"/>
        <v>N/A</v>
      </c>
      <c r="AE202" s="3" t="str">
        <f t="shared" si="94"/>
        <v>N/A</v>
      </c>
      <c r="AF202" s="3" t="str">
        <f t="shared" si="95"/>
        <v>N/A</v>
      </c>
    </row>
    <row r="203" spans="1:32" x14ac:dyDescent="0.35">
      <c r="A203" t="s">
        <v>175</v>
      </c>
      <c r="B203" t="s">
        <v>295</v>
      </c>
      <c r="C203" t="s">
        <v>801</v>
      </c>
      <c r="D203" t="s">
        <v>134</v>
      </c>
      <c r="E203">
        <v>16</v>
      </c>
      <c r="F203" t="s">
        <v>1722</v>
      </c>
      <c r="G203">
        <v>0</v>
      </c>
      <c r="H203" t="s">
        <v>1197</v>
      </c>
      <c r="I203" s="3" t="str">
        <f t="shared" si="72"/>
        <v>not eligible</v>
      </c>
      <c r="J203" s="3" t="str">
        <f t="shared" si="73"/>
        <v>N/A</v>
      </c>
      <c r="K203" s="3">
        <f t="shared" si="74"/>
        <v>0</v>
      </c>
      <c r="L203" s="3" t="str">
        <f t="shared" si="75"/>
        <v>N/A</v>
      </c>
      <c r="M203" s="3" t="str">
        <f t="shared" si="76"/>
        <v>N/A</v>
      </c>
      <c r="N203" s="3" t="str">
        <f t="shared" si="77"/>
        <v>N/A</v>
      </c>
      <c r="O203" s="3" t="str">
        <f t="shared" si="78"/>
        <v>N/A</v>
      </c>
      <c r="P203" s="3" t="str">
        <f t="shared" si="79"/>
        <v>N/A</v>
      </c>
      <c r="Q203" s="3" t="str">
        <f t="shared" si="80"/>
        <v>N/A</v>
      </c>
      <c r="R203" s="3" t="str">
        <f t="shared" si="81"/>
        <v>N/A</v>
      </c>
      <c r="S203" s="3" t="str">
        <f t="shared" si="82"/>
        <v>N/A</v>
      </c>
      <c r="T203" s="3" t="str">
        <f t="shared" si="83"/>
        <v>N/A</v>
      </c>
      <c r="U203" s="3" t="str">
        <f t="shared" si="84"/>
        <v>N/A</v>
      </c>
      <c r="V203" s="3" t="str">
        <f t="shared" si="85"/>
        <v>N/A</v>
      </c>
      <c r="W203" s="3" t="str">
        <f t="shared" si="86"/>
        <v>N/A</v>
      </c>
      <c r="X203" s="3" t="str">
        <f t="shared" si="87"/>
        <v>N/A</v>
      </c>
      <c r="Y203" s="3" t="str">
        <f t="shared" si="88"/>
        <v>N/A</v>
      </c>
      <c r="Z203" s="3" t="str">
        <f t="shared" si="89"/>
        <v>N/A</v>
      </c>
      <c r="AA203" s="3">
        <f t="shared" si="90"/>
        <v>0</v>
      </c>
      <c r="AB203" s="3" t="str">
        <f t="shared" si="91"/>
        <v>N/A</v>
      </c>
      <c r="AC203" s="3" t="str">
        <f t="shared" si="92"/>
        <v>N/A</v>
      </c>
      <c r="AD203" s="3" t="str">
        <f t="shared" si="93"/>
        <v>N/A</v>
      </c>
      <c r="AE203" s="3" t="str">
        <f t="shared" si="94"/>
        <v>N/A</v>
      </c>
      <c r="AF203" s="3" t="str">
        <f t="shared" si="95"/>
        <v>N/A</v>
      </c>
    </row>
    <row r="204" spans="1:32" x14ac:dyDescent="0.35">
      <c r="A204" t="s">
        <v>175</v>
      </c>
      <c r="B204" t="s">
        <v>227</v>
      </c>
      <c r="C204" t="s">
        <v>622</v>
      </c>
      <c r="D204" t="s">
        <v>134</v>
      </c>
      <c r="E204" s="1">
        <v>4100</v>
      </c>
      <c r="F204" t="s">
        <v>1646</v>
      </c>
      <c r="G204">
        <v>0.9</v>
      </c>
      <c r="H204" t="s">
        <v>1197</v>
      </c>
      <c r="I204" s="3" t="str">
        <f t="shared" si="72"/>
        <v>not eligible</v>
      </c>
      <c r="J204" s="3" t="str">
        <f t="shared" si="73"/>
        <v>N/A</v>
      </c>
      <c r="K204" s="3">
        <f t="shared" si="74"/>
        <v>0</v>
      </c>
      <c r="L204" s="3" t="str">
        <f t="shared" si="75"/>
        <v>N/A</v>
      </c>
      <c r="M204" s="3" t="str">
        <f t="shared" si="76"/>
        <v>N/A</v>
      </c>
      <c r="N204" s="3" t="str">
        <f t="shared" si="77"/>
        <v>N/A</v>
      </c>
      <c r="O204" s="3" t="str">
        <f t="shared" si="78"/>
        <v>N/A</v>
      </c>
      <c r="P204" s="3" t="str">
        <f t="shared" si="79"/>
        <v>N/A</v>
      </c>
      <c r="Q204" s="3" t="str">
        <f t="shared" si="80"/>
        <v>N/A</v>
      </c>
      <c r="R204" s="3" t="str">
        <f t="shared" si="81"/>
        <v>N/A</v>
      </c>
      <c r="S204" s="3" t="str">
        <f t="shared" si="82"/>
        <v>N/A</v>
      </c>
      <c r="T204" s="3" t="str">
        <f t="shared" si="83"/>
        <v>N/A</v>
      </c>
      <c r="U204" s="3" t="str">
        <f t="shared" si="84"/>
        <v>N/A</v>
      </c>
      <c r="V204" s="3" t="str">
        <f t="shared" si="85"/>
        <v>N/A</v>
      </c>
      <c r="W204" s="3" t="str">
        <f t="shared" si="86"/>
        <v>N/A</v>
      </c>
      <c r="X204" s="3" t="str">
        <f t="shared" si="87"/>
        <v>N/A</v>
      </c>
      <c r="Y204" s="3" t="str">
        <f t="shared" si="88"/>
        <v>N/A</v>
      </c>
      <c r="Z204" s="3" t="str">
        <f t="shared" si="89"/>
        <v>N/A</v>
      </c>
      <c r="AA204" s="3">
        <f t="shared" si="90"/>
        <v>0</v>
      </c>
      <c r="AB204" s="3" t="str">
        <f t="shared" si="91"/>
        <v>N/A</v>
      </c>
      <c r="AC204" s="3" t="str">
        <f t="shared" si="92"/>
        <v>N/A</v>
      </c>
      <c r="AD204" s="3" t="str">
        <f t="shared" si="93"/>
        <v>N/A</v>
      </c>
      <c r="AE204" s="3" t="str">
        <f t="shared" si="94"/>
        <v>N/A</v>
      </c>
      <c r="AF204" s="3" t="str">
        <f t="shared" si="95"/>
        <v>N/A</v>
      </c>
    </row>
    <row r="205" spans="1:32" x14ac:dyDescent="0.35">
      <c r="A205" t="s">
        <v>175</v>
      </c>
      <c r="B205" t="s">
        <v>227</v>
      </c>
      <c r="C205" t="s">
        <v>875</v>
      </c>
      <c r="D205" t="s">
        <v>134</v>
      </c>
      <c r="E205">
        <v>22</v>
      </c>
      <c r="F205" t="s">
        <v>1722</v>
      </c>
      <c r="G205">
        <v>0</v>
      </c>
      <c r="H205" t="s">
        <v>1197</v>
      </c>
      <c r="I205" s="3" t="str">
        <f t="shared" si="72"/>
        <v>not eligible</v>
      </c>
      <c r="J205" s="3" t="str">
        <f t="shared" si="73"/>
        <v>N/A</v>
      </c>
      <c r="K205" s="3">
        <f t="shared" si="74"/>
        <v>0</v>
      </c>
      <c r="L205" s="3" t="str">
        <f t="shared" si="75"/>
        <v>N/A</v>
      </c>
      <c r="M205" s="3" t="str">
        <f t="shared" si="76"/>
        <v>N/A</v>
      </c>
      <c r="N205" s="3" t="str">
        <f t="shared" si="77"/>
        <v>N/A</v>
      </c>
      <c r="O205" s="3" t="str">
        <f t="shared" si="78"/>
        <v>N/A</v>
      </c>
      <c r="P205" s="3" t="str">
        <f t="shared" si="79"/>
        <v>N/A</v>
      </c>
      <c r="Q205" s="3" t="str">
        <f t="shared" si="80"/>
        <v>N/A</v>
      </c>
      <c r="R205" s="3" t="str">
        <f t="shared" si="81"/>
        <v>N/A</v>
      </c>
      <c r="S205" s="3" t="str">
        <f t="shared" si="82"/>
        <v>N/A</v>
      </c>
      <c r="T205" s="3" t="str">
        <f t="shared" si="83"/>
        <v>N/A</v>
      </c>
      <c r="U205" s="3" t="str">
        <f t="shared" si="84"/>
        <v>N/A</v>
      </c>
      <c r="V205" s="3" t="str">
        <f t="shared" si="85"/>
        <v>N/A</v>
      </c>
      <c r="W205" s="3" t="str">
        <f t="shared" si="86"/>
        <v>N/A</v>
      </c>
      <c r="X205" s="3" t="str">
        <f t="shared" si="87"/>
        <v>N/A</v>
      </c>
      <c r="Y205" s="3" t="str">
        <f t="shared" si="88"/>
        <v>N/A</v>
      </c>
      <c r="Z205" s="3" t="str">
        <f t="shared" si="89"/>
        <v>N/A</v>
      </c>
      <c r="AA205" s="3">
        <f t="shared" si="90"/>
        <v>0</v>
      </c>
      <c r="AB205" s="3" t="str">
        <f t="shared" si="91"/>
        <v>N/A</v>
      </c>
      <c r="AC205" s="3" t="str">
        <f t="shared" si="92"/>
        <v>N/A</v>
      </c>
      <c r="AD205" s="3" t="str">
        <f t="shared" si="93"/>
        <v>N/A</v>
      </c>
      <c r="AE205" s="3" t="str">
        <f t="shared" si="94"/>
        <v>N/A</v>
      </c>
      <c r="AF205" s="3" t="str">
        <f t="shared" si="95"/>
        <v>N/A</v>
      </c>
    </row>
    <row r="206" spans="1:32" x14ac:dyDescent="0.35">
      <c r="A206" t="s">
        <v>175</v>
      </c>
      <c r="B206" t="s">
        <v>210</v>
      </c>
      <c r="C206" t="s">
        <v>1010</v>
      </c>
      <c r="D206" t="s">
        <v>134</v>
      </c>
      <c r="E206">
        <v>393</v>
      </c>
      <c r="F206" t="s">
        <v>1687</v>
      </c>
      <c r="G206">
        <v>0.09</v>
      </c>
      <c r="H206" t="s">
        <v>1197</v>
      </c>
      <c r="I206" s="3" t="str">
        <f t="shared" si="72"/>
        <v>not eligible</v>
      </c>
      <c r="J206" s="3" t="str">
        <f t="shared" si="73"/>
        <v>N/A</v>
      </c>
      <c r="K206" s="3">
        <f t="shared" si="74"/>
        <v>0</v>
      </c>
      <c r="L206" s="3" t="str">
        <f t="shared" si="75"/>
        <v>N/A</v>
      </c>
      <c r="M206" s="3" t="str">
        <f t="shared" si="76"/>
        <v>N/A</v>
      </c>
      <c r="N206" s="3" t="str">
        <f t="shared" si="77"/>
        <v>N/A</v>
      </c>
      <c r="O206" s="3" t="str">
        <f t="shared" si="78"/>
        <v>N/A</v>
      </c>
      <c r="P206" s="3" t="str">
        <f t="shared" si="79"/>
        <v>N/A</v>
      </c>
      <c r="Q206" s="3" t="str">
        <f t="shared" si="80"/>
        <v>N/A</v>
      </c>
      <c r="R206" s="3" t="str">
        <f t="shared" si="81"/>
        <v>N/A</v>
      </c>
      <c r="S206" s="3" t="str">
        <f t="shared" si="82"/>
        <v>N/A</v>
      </c>
      <c r="T206" s="3" t="str">
        <f t="shared" si="83"/>
        <v>N/A</v>
      </c>
      <c r="U206" s="3" t="str">
        <f t="shared" si="84"/>
        <v>N/A</v>
      </c>
      <c r="V206" s="3" t="str">
        <f t="shared" si="85"/>
        <v>N/A</v>
      </c>
      <c r="W206" s="3" t="str">
        <f t="shared" si="86"/>
        <v>N/A</v>
      </c>
      <c r="X206" s="3" t="str">
        <f t="shared" si="87"/>
        <v>N/A</v>
      </c>
      <c r="Y206" s="3" t="str">
        <f t="shared" si="88"/>
        <v>N/A</v>
      </c>
      <c r="Z206" s="3" t="str">
        <f t="shared" si="89"/>
        <v>N/A</v>
      </c>
      <c r="AA206" s="3">
        <f t="shared" si="90"/>
        <v>0</v>
      </c>
      <c r="AB206" s="3" t="str">
        <f t="shared" si="91"/>
        <v>N/A</v>
      </c>
      <c r="AC206" s="3" t="str">
        <f t="shared" si="92"/>
        <v>N/A</v>
      </c>
      <c r="AD206" s="3" t="str">
        <f t="shared" si="93"/>
        <v>N/A</v>
      </c>
      <c r="AE206" s="3" t="str">
        <f t="shared" si="94"/>
        <v>N/A</v>
      </c>
      <c r="AF206" s="3" t="str">
        <f t="shared" si="95"/>
        <v>N/A</v>
      </c>
    </row>
    <row r="207" spans="1:32" x14ac:dyDescent="0.35">
      <c r="A207" t="s">
        <v>175</v>
      </c>
      <c r="B207" t="s">
        <v>210</v>
      </c>
      <c r="C207" t="s">
        <v>748</v>
      </c>
      <c r="D207" t="s">
        <v>134</v>
      </c>
      <c r="E207">
        <v>10</v>
      </c>
      <c r="F207" t="s">
        <v>1722</v>
      </c>
      <c r="G207">
        <v>0</v>
      </c>
      <c r="H207" t="s">
        <v>1197</v>
      </c>
      <c r="I207" s="3" t="str">
        <f t="shared" si="72"/>
        <v>not eligible</v>
      </c>
      <c r="J207" s="3" t="str">
        <f t="shared" si="73"/>
        <v>N/A</v>
      </c>
      <c r="K207" s="3">
        <f t="shared" si="74"/>
        <v>0</v>
      </c>
      <c r="L207" s="3" t="str">
        <f t="shared" si="75"/>
        <v>N/A</v>
      </c>
      <c r="M207" s="3" t="str">
        <f t="shared" si="76"/>
        <v>N/A</v>
      </c>
      <c r="N207" s="3" t="str">
        <f t="shared" si="77"/>
        <v>N/A</v>
      </c>
      <c r="O207" s="3" t="str">
        <f t="shared" si="78"/>
        <v>N/A</v>
      </c>
      <c r="P207" s="3" t="str">
        <f t="shared" si="79"/>
        <v>N/A</v>
      </c>
      <c r="Q207" s="3" t="str">
        <f t="shared" si="80"/>
        <v>N/A</v>
      </c>
      <c r="R207" s="3" t="str">
        <f t="shared" si="81"/>
        <v>N/A</v>
      </c>
      <c r="S207" s="3" t="str">
        <f t="shared" si="82"/>
        <v>N/A</v>
      </c>
      <c r="T207" s="3" t="str">
        <f t="shared" si="83"/>
        <v>N/A</v>
      </c>
      <c r="U207" s="3" t="str">
        <f t="shared" si="84"/>
        <v>N/A</v>
      </c>
      <c r="V207" s="3" t="str">
        <f t="shared" si="85"/>
        <v>N/A</v>
      </c>
      <c r="W207" s="3" t="str">
        <f t="shared" si="86"/>
        <v>N/A</v>
      </c>
      <c r="X207" s="3" t="str">
        <f t="shared" si="87"/>
        <v>N/A</v>
      </c>
      <c r="Y207" s="3" t="str">
        <f t="shared" si="88"/>
        <v>N/A</v>
      </c>
      <c r="Z207" s="3" t="str">
        <f t="shared" si="89"/>
        <v>N/A</v>
      </c>
      <c r="AA207" s="3">
        <f t="shared" si="90"/>
        <v>0</v>
      </c>
      <c r="AB207" s="3" t="str">
        <f t="shared" si="91"/>
        <v>N/A</v>
      </c>
      <c r="AC207" s="3" t="str">
        <f t="shared" si="92"/>
        <v>N/A</v>
      </c>
      <c r="AD207" s="3" t="str">
        <f t="shared" si="93"/>
        <v>N/A</v>
      </c>
      <c r="AE207" s="3" t="str">
        <f t="shared" si="94"/>
        <v>N/A</v>
      </c>
      <c r="AF207" s="3" t="str">
        <f t="shared" si="95"/>
        <v>N/A</v>
      </c>
    </row>
    <row r="208" spans="1:32" x14ac:dyDescent="0.35">
      <c r="A208" t="s">
        <v>175</v>
      </c>
      <c r="B208" t="s">
        <v>214</v>
      </c>
      <c r="C208" t="s">
        <v>894</v>
      </c>
      <c r="D208" t="s">
        <v>134</v>
      </c>
      <c r="E208">
        <v>329</v>
      </c>
      <c r="F208" t="s">
        <v>1669</v>
      </c>
      <c r="G208">
        <v>0.08</v>
      </c>
      <c r="H208" t="s">
        <v>1197</v>
      </c>
      <c r="I208" s="3" t="str">
        <f t="shared" si="72"/>
        <v>not eligible</v>
      </c>
      <c r="J208" s="3" t="str">
        <f t="shared" si="73"/>
        <v>N/A</v>
      </c>
      <c r="K208" s="3">
        <f t="shared" si="74"/>
        <v>0</v>
      </c>
      <c r="L208" s="3" t="str">
        <f t="shared" si="75"/>
        <v>N/A</v>
      </c>
      <c r="M208" s="3" t="str">
        <f t="shared" si="76"/>
        <v>N/A</v>
      </c>
      <c r="N208" s="3" t="str">
        <f t="shared" si="77"/>
        <v>N/A</v>
      </c>
      <c r="O208" s="3" t="str">
        <f t="shared" si="78"/>
        <v>N/A</v>
      </c>
      <c r="P208" s="3" t="str">
        <f t="shared" si="79"/>
        <v>N/A</v>
      </c>
      <c r="Q208" s="3" t="str">
        <f t="shared" si="80"/>
        <v>N/A</v>
      </c>
      <c r="R208" s="3" t="str">
        <f t="shared" si="81"/>
        <v>N/A</v>
      </c>
      <c r="S208" s="3" t="str">
        <f t="shared" si="82"/>
        <v>N/A</v>
      </c>
      <c r="T208" s="3" t="str">
        <f t="shared" si="83"/>
        <v>N/A</v>
      </c>
      <c r="U208" s="3" t="str">
        <f t="shared" si="84"/>
        <v>N/A</v>
      </c>
      <c r="V208" s="3" t="str">
        <f t="shared" si="85"/>
        <v>N/A</v>
      </c>
      <c r="W208" s="3" t="str">
        <f t="shared" si="86"/>
        <v>N/A</v>
      </c>
      <c r="X208" s="3" t="str">
        <f t="shared" si="87"/>
        <v>N/A</v>
      </c>
      <c r="Y208" s="3" t="str">
        <f t="shared" si="88"/>
        <v>N/A</v>
      </c>
      <c r="Z208" s="3" t="str">
        <f t="shared" si="89"/>
        <v>N/A</v>
      </c>
      <c r="AA208" s="3">
        <f t="shared" si="90"/>
        <v>0</v>
      </c>
      <c r="AB208" s="3" t="str">
        <f t="shared" si="91"/>
        <v>N/A</v>
      </c>
      <c r="AC208" s="3" t="str">
        <f t="shared" si="92"/>
        <v>N/A</v>
      </c>
      <c r="AD208" s="3" t="str">
        <f t="shared" si="93"/>
        <v>N/A</v>
      </c>
      <c r="AE208" s="3" t="str">
        <f t="shared" si="94"/>
        <v>N/A</v>
      </c>
      <c r="AF208" s="3" t="str">
        <f t="shared" si="95"/>
        <v>N/A</v>
      </c>
    </row>
    <row r="209" spans="1:32" x14ac:dyDescent="0.35">
      <c r="A209" t="s">
        <v>175</v>
      </c>
      <c r="B209" t="s">
        <v>214</v>
      </c>
      <c r="C209" t="s">
        <v>893</v>
      </c>
      <c r="D209" t="s">
        <v>134</v>
      </c>
      <c r="E209">
        <v>6</v>
      </c>
      <c r="F209" t="s">
        <v>1722</v>
      </c>
      <c r="G209">
        <v>0</v>
      </c>
      <c r="H209" t="s">
        <v>1197</v>
      </c>
      <c r="I209" s="3" t="str">
        <f t="shared" si="72"/>
        <v>not eligible</v>
      </c>
      <c r="J209" s="3" t="str">
        <f t="shared" si="73"/>
        <v>N/A</v>
      </c>
      <c r="K209" s="3">
        <f t="shared" si="74"/>
        <v>0</v>
      </c>
      <c r="L209" s="3" t="str">
        <f t="shared" si="75"/>
        <v>N/A</v>
      </c>
      <c r="M209" s="3" t="str">
        <f t="shared" si="76"/>
        <v>N/A</v>
      </c>
      <c r="N209" s="3" t="str">
        <f t="shared" si="77"/>
        <v>N/A</v>
      </c>
      <c r="O209" s="3" t="str">
        <f t="shared" si="78"/>
        <v>N/A</v>
      </c>
      <c r="P209" s="3" t="str">
        <f t="shared" si="79"/>
        <v>N/A</v>
      </c>
      <c r="Q209" s="3" t="str">
        <f t="shared" si="80"/>
        <v>N/A</v>
      </c>
      <c r="R209" s="3" t="str">
        <f t="shared" si="81"/>
        <v>N/A</v>
      </c>
      <c r="S209" s="3" t="str">
        <f t="shared" si="82"/>
        <v>N/A</v>
      </c>
      <c r="T209" s="3" t="str">
        <f t="shared" si="83"/>
        <v>N/A</v>
      </c>
      <c r="U209" s="3" t="str">
        <f t="shared" si="84"/>
        <v>N/A</v>
      </c>
      <c r="V209" s="3" t="str">
        <f t="shared" si="85"/>
        <v>N/A</v>
      </c>
      <c r="W209" s="3" t="str">
        <f t="shared" si="86"/>
        <v>N/A</v>
      </c>
      <c r="X209" s="3" t="str">
        <f t="shared" si="87"/>
        <v>N/A</v>
      </c>
      <c r="Y209" s="3" t="str">
        <f t="shared" si="88"/>
        <v>N/A</v>
      </c>
      <c r="Z209" s="3" t="str">
        <f t="shared" si="89"/>
        <v>N/A</v>
      </c>
      <c r="AA209" s="3">
        <f t="shared" si="90"/>
        <v>0</v>
      </c>
      <c r="AB209" s="3" t="str">
        <f t="shared" si="91"/>
        <v>N/A</v>
      </c>
      <c r="AC209" s="3" t="str">
        <f t="shared" si="92"/>
        <v>N/A</v>
      </c>
      <c r="AD209" s="3" t="str">
        <f t="shared" si="93"/>
        <v>N/A</v>
      </c>
      <c r="AE209" s="3" t="str">
        <f t="shared" si="94"/>
        <v>N/A</v>
      </c>
      <c r="AF209" s="3" t="str">
        <f t="shared" si="95"/>
        <v>N/A</v>
      </c>
    </row>
    <row r="210" spans="1:32" x14ac:dyDescent="0.35">
      <c r="A210" t="s">
        <v>175</v>
      </c>
      <c r="B210" t="s">
        <v>176</v>
      </c>
      <c r="C210" t="s">
        <v>1124</v>
      </c>
      <c r="D210" t="s">
        <v>134</v>
      </c>
      <c r="E210">
        <v>548</v>
      </c>
      <c r="F210" t="s">
        <v>1693</v>
      </c>
      <c r="G210">
        <v>0.12</v>
      </c>
      <c r="H210" t="s">
        <v>1197</v>
      </c>
      <c r="I210" s="3" t="str">
        <f t="shared" si="72"/>
        <v>not eligible</v>
      </c>
      <c r="J210" s="3" t="str">
        <f t="shared" si="73"/>
        <v>N/A</v>
      </c>
      <c r="K210" s="3">
        <f t="shared" si="74"/>
        <v>0</v>
      </c>
      <c r="L210" s="3" t="str">
        <f t="shared" si="75"/>
        <v>N/A</v>
      </c>
      <c r="M210" s="3" t="str">
        <f t="shared" si="76"/>
        <v>N/A</v>
      </c>
      <c r="N210" s="3" t="str">
        <f t="shared" si="77"/>
        <v>N/A</v>
      </c>
      <c r="O210" s="3" t="str">
        <f t="shared" si="78"/>
        <v>N/A</v>
      </c>
      <c r="P210" s="3" t="str">
        <f t="shared" si="79"/>
        <v>N/A</v>
      </c>
      <c r="Q210" s="3" t="str">
        <f t="shared" si="80"/>
        <v>N/A</v>
      </c>
      <c r="R210" s="3" t="str">
        <f t="shared" si="81"/>
        <v>N/A</v>
      </c>
      <c r="S210" s="3" t="str">
        <f t="shared" si="82"/>
        <v>N/A</v>
      </c>
      <c r="T210" s="3" t="str">
        <f t="shared" si="83"/>
        <v>N/A</v>
      </c>
      <c r="U210" s="3" t="str">
        <f t="shared" si="84"/>
        <v>N/A</v>
      </c>
      <c r="V210" s="3" t="str">
        <f t="shared" si="85"/>
        <v>N/A</v>
      </c>
      <c r="W210" s="3" t="str">
        <f t="shared" si="86"/>
        <v>N/A</v>
      </c>
      <c r="X210" s="3" t="str">
        <f t="shared" si="87"/>
        <v>N/A</v>
      </c>
      <c r="Y210" s="3" t="str">
        <f t="shared" si="88"/>
        <v>N/A</v>
      </c>
      <c r="Z210" s="3" t="str">
        <f t="shared" si="89"/>
        <v>N/A</v>
      </c>
      <c r="AA210" s="3">
        <f t="shared" si="90"/>
        <v>0</v>
      </c>
      <c r="AB210" s="3" t="str">
        <f t="shared" si="91"/>
        <v>N/A</v>
      </c>
      <c r="AC210" s="3" t="str">
        <f t="shared" si="92"/>
        <v>N/A</v>
      </c>
      <c r="AD210" s="3" t="str">
        <f t="shared" si="93"/>
        <v>N/A</v>
      </c>
      <c r="AE210" s="3" t="str">
        <f t="shared" si="94"/>
        <v>N/A</v>
      </c>
      <c r="AF210" s="3" t="str">
        <f t="shared" si="95"/>
        <v>N/A</v>
      </c>
    </row>
    <row r="211" spans="1:32" x14ac:dyDescent="0.35">
      <c r="A211" t="s">
        <v>175</v>
      </c>
      <c r="B211" t="s">
        <v>176</v>
      </c>
      <c r="C211" t="s">
        <v>468</v>
      </c>
      <c r="D211" t="s">
        <v>134</v>
      </c>
      <c r="E211">
        <v>19</v>
      </c>
      <c r="F211" t="s">
        <v>1722</v>
      </c>
      <c r="G211">
        <v>0</v>
      </c>
      <c r="H211" t="s">
        <v>1197</v>
      </c>
      <c r="I211" s="3" t="str">
        <f t="shared" si="72"/>
        <v>not eligible</v>
      </c>
      <c r="J211" s="3" t="str">
        <f t="shared" si="73"/>
        <v>N/A</v>
      </c>
      <c r="K211" s="3">
        <f t="shared" si="74"/>
        <v>0</v>
      </c>
      <c r="L211" s="3" t="str">
        <f t="shared" si="75"/>
        <v>N/A</v>
      </c>
      <c r="M211" s="3" t="str">
        <f t="shared" si="76"/>
        <v>N/A</v>
      </c>
      <c r="N211" s="3" t="str">
        <f t="shared" si="77"/>
        <v>N/A</v>
      </c>
      <c r="O211" s="3" t="str">
        <f t="shared" si="78"/>
        <v>N/A</v>
      </c>
      <c r="P211" s="3" t="str">
        <f t="shared" si="79"/>
        <v>N/A</v>
      </c>
      <c r="Q211" s="3" t="str">
        <f t="shared" si="80"/>
        <v>N/A</v>
      </c>
      <c r="R211" s="3" t="str">
        <f t="shared" si="81"/>
        <v>N/A</v>
      </c>
      <c r="S211" s="3" t="str">
        <f t="shared" si="82"/>
        <v>N/A</v>
      </c>
      <c r="T211" s="3" t="str">
        <f t="shared" si="83"/>
        <v>N/A</v>
      </c>
      <c r="U211" s="3" t="str">
        <f t="shared" si="84"/>
        <v>N/A</v>
      </c>
      <c r="V211" s="3" t="str">
        <f t="shared" si="85"/>
        <v>N/A</v>
      </c>
      <c r="W211" s="3" t="str">
        <f t="shared" si="86"/>
        <v>N/A</v>
      </c>
      <c r="X211" s="3" t="str">
        <f t="shared" si="87"/>
        <v>N/A</v>
      </c>
      <c r="Y211" s="3" t="str">
        <f t="shared" si="88"/>
        <v>N/A</v>
      </c>
      <c r="Z211" s="3" t="str">
        <f t="shared" si="89"/>
        <v>N/A</v>
      </c>
      <c r="AA211" s="3">
        <f t="shared" si="90"/>
        <v>0</v>
      </c>
      <c r="AB211" s="3" t="str">
        <f t="shared" si="91"/>
        <v>N/A</v>
      </c>
      <c r="AC211" s="3" t="str">
        <f t="shared" si="92"/>
        <v>N/A</v>
      </c>
      <c r="AD211" s="3" t="str">
        <f t="shared" si="93"/>
        <v>N/A</v>
      </c>
      <c r="AE211" s="3" t="str">
        <f t="shared" si="94"/>
        <v>N/A</v>
      </c>
      <c r="AF211" s="3" t="str">
        <f t="shared" si="95"/>
        <v>N/A</v>
      </c>
    </row>
    <row r="212" spans="1:32" x14ac:dyDescent="0.35">
      <c r="A212" t="s">
        <v>175</v>
      </c>
      <c r="B212" t="s">
        <v>212</v>
      </c>
      <c r="C212" t="s">
        <v>624</v>
      </c>
      <c r="D212" t="s">
        <v>134</v>
      </c>
      <c r="E212">
        <v>208</v>
      </c>
      <c r="F212" t="s">
        <v>1663</v>
      </c>
      <c r="G212">
        <v>0.05</v>
      </c>
      <c r="H212" t="s">
        <v>1197</v>
      </c>
      <c r="I212" s="3" t="str">
        <f t="shared" si="72"/>
        <v>not eligible</v>
      </c>
      <c r="J212" s="3" t="str">
        <f t="shared" si="73"/>
        <v>N/A</v>
      </c>
      <c r="K212" s="3">
        <f t="shared" si="74"/>
        <v>0</v>
      </c>
      <c r="L212" s="3" t="str">
        <f t="shared" si="75"/>
        <v>N/A</v>
      </c>
      <c r="M212" s="3" t="str">
        <f t="shared" si="76"/>
        <v>N/A</v>
      </c>
      <c r="N212" s="3" t="str">
        <f t="shared" si="77"/>
        <v>N/A</v>
      </c>
      <c r="O212" s="3" t="str">
        <f t="shared" si="78"/>
        <v>N/A</v>
      </c>
      <c r="P212" s="3" t="str">
        <f t="shared" si="79"/>
        <v>N/A</v>
      </c>
      <c r="Q212" s="3" t="str">
        <f t="shared" si="80"/>
        <v>N/A</v>
      </c>
      <c r="R212" s="3" t="str">
        <f t="shared" si="81"/>
        <v>N/A</v>
      </c>
      <c r="S212" s="3" t="str">
        <f t="shared" si="82"/>
        <v>N/A</v>
      </c>
      <c r="T212" s="3" t="str">
        <f t="shared" si="83"/>
        <v>N/A</v>
      </c>
      <c r="U212" s="3" t="str">
        <f t="shared" si="84"/>
        <v>N/A</v>
      </c>
      <c r="V212" s="3" t="str">
        <f t="shared" si="85"/>
        <v>N/A</v>
      </c>
      <c r="W212" s="3" t="str">
        <f t="shared" si="86"/>
        <v>N/A</v>
      </c>
      <c r="X212" s="3" t="str">
        <f t="shared" si="87"/>
        <v>N/A</v>
      </c>
      <c r="Y212" s="3" t="str">
        <f t="shared" si="88"/>
        <v>N/A</v>
      </c>
      <c r="Z212" s="3" t="str">
        <f t="shared" si="89"/>
        <v>N/A</v>
      </c>
      <c r="AA212" s="3">
        <f t="shared" si="90"/>
        <v>0</v>
      </c>
      <c r="AB212" s="3" t="str">
        <f t="shared" si="91"/>
        <v>N/A</v>
      </c>
      <c r="AC212" s="3" t="str">
        <f t="shared" si="92"/>
        <v>N/A</v>
      </c>
      <c r="AD212" s="3" t="str">
        <f t="shared" si="93"/>
        <v>N/A</v>
      </c>
      <c r="AE212" s="3" t="str">
        <f t="shared" si="94"/>
        <v>N/A</v>
      </c>
      <c r="AF212" s="3" t="str">
        <f t="shared" si="95"/>
        <v>N/A</v>
      </c>
    </row>
    <row r="213" spans="1:32" x14ac:dyDescent="0.35">
      <c r="A213" t="s">
        <v>175</v>
      </c>
      <c r="B213" t="s">
        <v>212</v>
      </c>
      <c r="C213" t="s">
        <v>1147</v>
      </c>
      <c r="D213" t="s">
        <v>134</v>
      </c>
      <c r="E213">
        <v>12</v>
      </c>
      <c r="F213" t="s">
        <v>1722</v>
      </c>
      <c r="G213">
        <v>0</v>
      </c>
      <c r="H213" t="s">
        <v>1197</v>
      </c>
      <c r="I213" s="3" t="str">
        <f t="shared" si="72"/>
        <v>not eligible</v>
      </c>
      <c r="J213" s="3" t="str">
        <f t="shared" si="73"/>
        <v>N/A</v>
      </c>
      <c r="K213" s="3">
        <f t="shared" si="74"/>
        <v>0</v>
      </c>
      <c r="L213" s="3" t="str">
        <f t="shared" si="75"/>
        <v>N/A</v>
      </c>
      <c r="M213" s="3" t="str">
        <f t="shared" si="76"/>
        <v>N/A</v>
      </c>
      <c r="N213" s="3" t="str">
        <f t="shared" si="77"/>
        <v>N/A</v>
      </c>
      <c r="O213" s="3" t="str">
        <f t="shared" si="78"/>
        <v>N/A</v>
      </c>
      <c r="P213" s="3" t="str">
        <f t="shared" si="79"/>
        <v>N/A</v>
      </c>
      <c r="Q213" s="3" t="str">
        <f t="shared" si="80"/>
        <v>N/A</v>
      </c>
      <c r="R213" s="3" t="str">
        <f t="shared" si="81"/>
        <v>N/A</v>
      </c>
      <c r="S213" s="3" t="str">
        <f t="shared" si="82"/>
        <v>N/A</v>
      </c>
      <c r="T213" s="3" t="str">
        <f t="shared" si="83"/>
        <v>N/A</v>
      </c>
      <c r="U213" s="3" t="str">
        <f t="shared" si="84"/>
        <v>N/A</v>
      </c>
      <c r="V213" s="3" t="str">
        <f t="shared" si="85"/>
        <v>N/A</v>
      </c>
      <c r="W213" s="3" t="str">
        <f t="shared" si="86"/>
        <v>N/A</v>
      </c>
      <c r="X213" s="3" t="str">
        <f t="shared" si="87"/>
        <v>N/A</v>
      </c>
      <c r="Y213" s="3" t="str">
        <f t="shared" si="88"/>
        <v>N/A</v>
      </c>
      <c r="Z213" s="3" t="str">
        <f t="shared" si="89"/>
        <v>N/A</v>
      </c>
      <c r="AA213" s="3">
        <f t="shared" si="90"/>
        <v>0</v>
      </c>
      <c r="AB213" s="3" t="str">
        <f t="shared" si="91"/>
        <v>N/A</v>
      </c>
      <c r="AC213" s="3" t="str">
        <f t="shared" si="92"/>
        <v>N/A</v>
      </c>
      <c r="AD213" s="3" t="str">
        <f t="shared" si="93"/>
        <v>N/A</v>
      </c>
      <c r="AE213" s="3" t="str">
        <f t="shared" si="94"/>
        <v>N/A</v>
      </c>
      <c r="AF213" s="3" t="str">
        <f t="shared" si="95"/>
        <v>N/A</v>
      </c>
    </row>
    <row r="214" spans="1:32" x14ac:dyDescent="0.35">
      <c r="A214" t="s">
        <v>175</v>
      </c>
      <c r="B214" t="s">
        <v>178</v>
      </c>
      <c r="C214" t="s">
        <v>871</v>
      </c>
      <c r="D214" t="s">
        <v>97</v>
      </c>
      <c r="E214" s="1">
        <v>7012</v>
      </c>
      <c r="F214" t="s">
        <v>1431</v>
      </c>
      <c r="G214">
        <v>1.68</v>
      </c>
      <c r="H214" t="s">
        <v>1197</v>
      </c>
      <c r="I214" s="3" t="str">
        <f t="shared" si="72"/>
        <v>not eligible</v>
      </c>
      <c r="J214" s="3" t="str">
        <f t="shared" si="73"/>
        <v>N/A</v>
      </c>
      <c r="K214" s="3">
        <f t="shared" si="74"/>
        <v>0</v>
      </c>
      <c r="L214" s="3" t="str">
        <f t="shared" si="75"/>
        <v>N/A</v>
      </c>
      <c r="M214" s="3" t="str">
        <f t="shared" si="76"/>
        <v>N/A</v>
      </c>
      <c r="N214" s="3" t="str">
        <f t="shared" si="77"/>
        <v>N/A</v>
      </c>
      <c r="O214" s="3" t="str">
        <f t="shared" si="78"/>
        <v>N/A</v>
      </c>
      <c r="P214" s="3" t="str">
        <f t="shared" si="79"/>
        <v>N/A</v>
      </c>
      <c r="Q214" s="3" t="str">
        <f t="shared" si="80"/>
        <v>N/A</v>
      </c>
      <c r="R214" s="3" t="str">
        <f t="shared" si="81"/>
        <v>N/A</v>
      </c>
      <c r="S214" s="3" t="str">
        <f t="shared" si="82"/>
        <v>N/A</v>
      </c>
      <c r="T214" s="3" t="str">
        <f t="shared" si="83"/>
        <v>N/A</v>
      </c>
      <c r="U214" s="3" t="str">
        <f t="shared" si="84"/>
        <v>N/A</v>
      </c>
      <c r="V214" s="3" t="str">
        <f t="shared" si="85"/>
        <v>N/A</v>
      </c>
      <c r="W214" s="3" t="str">
        <f t="shared" si="86"/>
        <v>N/A</v>
      </c>
      <c r="X214" s="3" t="str">
        <f t="shared" si="87"/>
        <v>N/A</v>
      </c>
      <c r="Y214" s="3" t="str">
        <f t="shared" si="88"/>
        <v>N/A</v>
      </c>
      <c r="Z214" s="3" t="str">
        <f t="shared" si="89"/>
        <v>N/A</v>
      </c>
      <c r="AA214" s="3" t="str">
        <f t="shared" si="90"/>
        <v>N/A</v>
      </c>
      <c r="AB214" s="3">
        <f t="shared" si="91"/>
        <v>0</v>
      </c>
      <c r="AC214" s="3" t="str">
        <f t="shared" si="92"/>
        <v>N/A</v>
      </c>
      <c r="AD214" s="3" t="str">
        <f t="shared" si="93"/>
        <v>N/A</v>
      </c>
      <c r="AE214" s="3" t="str">
        <f t="shared" si="94"/>
        <v>N/A</v>
      </c>
      <c r="AF214" s="3" t="str">
        <f t="shared" si="95"/>
        <v>N/A</v>
      </c>
    </row>
    <row r="215" spans="1:32" x14ac:dyDescent="0.35">
      <c r="A215" t="s">
        <v>175</v>
      </c>
      <c r="B215" t="s">
        <v>178</v>
      </c>
      <c r="C215" t="s">
        <v>404</v>
      </c>
      <c r="D215" t="s">
        <v>97</v>
      </c>
      <c r="E215">
        <v>85</v>
      </c>
      <c r="F215" t="s">
        <v>1673</v>
      </c>
      <c r="G215">
        <v>0.02</v>
      </c>
      <c r="H215" t="s">
        <v>1197</v>
      </c>
      <c r="I215" s="3" t="str">
        <f t="shared" si="72"/>
        <v>not eligible</v>
      </c>
      <c r="J215" s="3" t="str">
        <f t="shared" si="73"/>
        <v>N/A</v>
      </c>
      <c r="K215" s="3">
        <f t="shared" si="74"/>
        <v>0</v>
      </c>
      <c r="L215" s="3" t="str">
        <f t="shared" si="75"/>
        <v>N/A</v>
      </c>
      <c r="M215" s="3" t="str">
        <f t="shared" si="76"/>
        <v>N/A</v>
      </c>
      <c r="N215" s="3" t="str">
        <f t="shared" si="77"/>
        <v>N/A</v>
      </c>
      <c r="O215" s="3" t="str">
        <f t="shared" si="78"/>
        <v>N/A</v>
      </c>
      <c r="P215" s="3" t="str">
        <f t="shared" si="79"/>
        <v>N/A</v>
      </c>
      <c r="Q215" s="3" t="str">
        <f t="shared" si="80"/>
        <v>N/A</v>
      </c>
      <c r="R215" s="3" t="str">
        <f t="shared" si="81"/>
        <v>N/A</v>
      </c>
      <c r="S215" s="3" t="str">
        <f t="shared" si="82"/>
        <v>N/A</v>
      </c>
      <c r="T215" s="3" t="str">
        <f t="shared" si="83"/>
        <v>N/A</v>
      </c>
      <c r="U215" s="3" t="str">
        <f t="shared" si="84"/>
        <v>N/A</v>
      </c>
      <c r="V215" s="3" t="str">
        <f t="shared" si="85"/>
        <v>N/A</v>
      </c>
      <c r="W215" s="3" t="str">
        <f t="shared" si="86"/>
        <v>N/A</v>
      </c>
      <c r="X215" s="3" t="str">
        <f t="shared" si="87"/>
        <v>N/A</v>
      </c>
      <c r="Y215" s="3" t="str">
        <f t="shared" si="88"/>
        <v>N/A</v>
      </c>
      <c r="Z215" s="3" t="str">
        <f t="shared" si="89"/>
        <v>N/A</v>
      </c>
      <c r="AA215" s="3" t="str">
        <f t="shared" si="90"/>
        <v>N/A</v>
      </c>
      <c r="AB215" s="3">
        <f t="shared" si="91"/>
        <v>0</v>
      </c>
      <c r="AC215" s="3" t="str">
        <f t="shared" si="92"/>
        <v>N/A</v>
      </c>
      <c r="AD215" s="3" t="str">
        <f t="shared" si="93"/>
        <v>N/A</v>
      </c>
      <c r="AE215" s="3" t="str">
        <f t="shared" si="94"/>
        <v>N/A</v>
      </c>
      <c r="AF215" s="3" t="str">
        <f t="shared" si="95"/>
        <v>N/A</v>
      </c>
    </row>
    <row r="216" spans="1:32" x14ac:dyDescent="0.35">
      <c r="A216" t="s">
        <v>175</v>
      </c>
      <c r="B216" t="s">
        <v>183</v>
      </c>
      <c r="C216" t="s">
        <v>866</v>
      </c>
      <c r="D216" t="s">
        <v>97</v>
      </c>
      <c r="E216" s="1">
        <v>6980</v>
      </c>
      <c r="F216" t="s">
        <v>1735</v>
      </c>
      <c r="G216">
        <v>1.49</v>
      </c>
      <c r="H216" t="s">
        <v>1197</v>
      </c>
      <c r="I216" s="3" t="str">
        <f t="shared" si="72"/>
        <v>not eligible</v>
      </c>
      <c r="J216" s="3" t="str">
        <f t="shared" si="73"/>
        <v>N/A</v>
      </c>
      <c r="K216" s="3">
        <f t="shared" si="74"/>
        <v>0</v>
      </c>
      <c r="L216" s="3" t="str">
        <f t="shared" si="75"/>
        <v>N/A</v>
      </c>
      <c r="M216" s="3" t="str">
        <f t="shared" si="76"/>
        <v>N/A</v>
      </c>
      <c r="N216" s="3" t="str">
        <f t="shared" si="77"/>
        <v>N/A</v>
      </c>
      <c r="O216" s="3" t="str">
        <f t="shared" si="78"/>
        <v>N/A</v>
      </c>
      <c r="P216" s="3" t="str">
        <f t="shared" si="79"/>
        <v>N/A</v>
      </c>
      <c r="Q216" s="3" t="str">
        <f t="shared" si="80"/>
        <v>N/A</v>
      </c>
      <c r="R216" s="3" t="str">
        <f t="shared" si="81"/>
        <v>N/A</v>
      </c>
      <c r="S216" s="3" t="str">
        <f t="shared" si="82"/>
        <v>N/A</v>
      </c>
      <c r="T216" s="3" t="str">
        <f t="shared" si="83"/>
        <v>N/A</v>
      </c>
      <c r="U216" s="3" t="str">
        <f t="shared" si="84"/>
        <v>N/A</v>
      </c>
      <c r="V216" s="3" t="str">
        <f t="shared" si="85"/>
        <v>N/A</v>
      </c>
      <c r="W216" s="3" t="str">
        <f t="shared" si="86"/>
        <v>N/A</v>
      </c>
      <c r="X216" s="3" t="str">
        <f t="shared" si="87"/>
        <v>N/A</v>
      </c>
      <c r="Y216" s="3" t="str">
        <f t="shared" si="88"/>
        <v>N/A</v>
      </c>
      <c r="Z216" s="3" t="str">
        <f t="shared" si="89"/>
        <v>N/A</v>
      </c>
      <c r="AA216" s="3" t="str">
        <f t="shared" si="90"/>
        <v>N/A</v>
      </c>
      <c r="AB216" s="3">
        <f t="shared" si="91"/>
        <v>0</v>
      </c>
      <c r="AC216" s="3" t="str">
        <f t="shared" si="92"/>
        <v>N/A</v>
      </c>
      <c r="AD216" s="3" t="str">
        <f t="shared" si="93"/>
        <v>N/A</v>
      </c>
      <c r="AE216" s="3" t="str">
        <f t="shared" si="94"/>
        <v>N/A</v>
      </c>
      <c r="AF216" s="3" t="str">
        <f t="shared" si="95"/>
        <v>N/A</v>
      </c>
    </row>
    <row r="217" spans="1:32" x14ac:dyDescent="0.35">
      <c r="A217" t="s">
        <v>175</v>
      </c>
      <c r="B217" t="s">
        <v>183</v>
      </c>
      <c r="C217" t="s">
        <v>850</v>
      </c>
      <c r="D217" t="s">
        <v>97</v>
      </c>
      <c r="E217">
        <v>87</v>
      </c>
      <c r="F217" t="s">
        <v>1673</v>
      </c>
      <c r="G217">
        <v>0.02</v>
      </c>
      <c r="H217" t="s">
        <v>1197</v>
      </c>
      <c r="I217" s="3" t="str">
        <f t="shared" si="72"/>
        <v>not eligible</v>
      </c>
      <c r="J217" s="3" t="str">
        <f t="shared" si="73"/>
        <v>N/A</v>
      </c>
      <c r="K217" s="3">
        <f t="shared" si="74"/>
        <v>0</v>
      </c>
      <c r="L217" s="3" t="str">
        <f t="shared" si="75"/>
        <v>N/A</v>
      </c>
      <c r="M217" s="3" t="str">
        <f t="shared" si="76"/>
        <v>N/A</v>
      </c>
      <c r="N217" s="3" t="str">
        <f t="shared" si="77"/>
        <v>N/A</v>
      </c>
      <c r="O217" s="3" t="str">
        <f t="shared" si="78"/>
        <v>N/A</v>
      </c>
      <c r="P217" s="3" t="str">
        <f t="shared" si="79"/>
        <v>N/A</v>
      </c>
      <c r="Q217" s="3" t="str">
        <f t="shared" si="80"/>
        <v>N/A</v>
      </c>
      <c r="R217" s="3" t="str">
        <f t="shared" si="81"/>
        <v>N/A</v>
      </c>
      <c r="S217" s="3" t="str">
        <f t="shared" si="82"/>
        <v>N/A</v>
      </c>
      <c r="T217" s="3" t="str">
        <f t="shared" si="83"/>
        <v>N/A</v>
      </c>
      <c r="U217" s="3" t="str">
        <f t="shared" si="84"/>
        <v>N/A</v>
      </c>
      <c r="V217" s="3" t="str">
        <f t="shared" si="85"/>
        <v>N/A</v>
      </c>
      <c r="W217" s="3" t="str">
        <f t="shared" si="86"/>
        <v>N/A</v>
      </c>
      <c r="X217" s="3" t="str">
        <f t="shared" si="87"/>
        <v>N/A</v>
      </c>
      <c r="Y217" s="3" t="str">
        <f t="shared" si="88"/>
        <v>N/A</v>
      </c>
      <c r="Z217" s="3" t="str">
        <f t="shared" si="89"/>
        <v>N/A</v>
      </c>
      <c r="AA217" s="3" t="str">
        <f t="shared" si="90"/>
        <v>N/A</v>
      </c>
      <c r="AB217" s="3">
        <f t="shared" si="91"/>
        <v>0</v>
      </c>
      <c r="AC217" s="3" t="str">
        <f t="shared" si="92"/>
        <v>N/A</v>
      </c>
      <c r="AD217" s="3" t="str">
        <f t="shared" si="93"/>
        <v>N/A</v>
      </c>
      <c r="AE217" s="3" t="str">
        <f t="shared" si="94"/>
        <v>N/A</v>
      </c>
      <c r="AF217" s="3" t="str">
        <f t="shared" si="95"/>
        <v>N/A</v>
      </c>
    </row>
    <row r="218" spans="1:32" x14ac:dyDescent="0.35">
      <c r="A218" t="s">
        <v>175</v>
      </c>
      <c r="B218" t="s">
        <v>295</v>
      </c>
      <c r="C218" t="s">
        <v>773</v>
      </c>
      <c r="D218" t="s">
        <v>97</v>
      </c>
      <c r="E218" s="1">
        <v>18556</v>
      </c>
      <c r="F218" t="s">
        <v>1736</v>
      </c>
      <c r="G218">
        <v>4.12</v>
      </c>
      <c r="H218" t="s">
        <v>1197</v>
      </c>
      <c r="I218" s="3">
        <f t="shared" si="72"/>
        <v>32473</v>
      </c>
      <c r="J218" s="3" t="str">
        <f t="shared" si="73"/>
        <v>N/A</v>
      </c>
      <c r="K218" s="3">
        <f t="shared" si="74"/>
        <v>32473</v>
      </c>
      <c r="L218" s="3" t="str">
        <f t="shared" si="75"/>
        <v>N/A</v>
      </c>
      <c r="M218" s="3" t="str">
        <f t="shared" si="76"/>
        <v>N/A</v>
      </c>
      <c r="N218" s="3" t="str">
        <f t="shared" si="77"/>
        <v>N/A</v>
      </c>
      <c r="O218" s="3" t="str">
        <f t="shared" si="78"/>
        <v>N/A</v>
      </c>
      <c r="P218" s="3" t="str">
        <f t="shared" si="79"/>
        <v>N/A</v>
      </c>
      <c r="Q218" s="3" t="str">
        <f t="shared" si="80"/>
        <v>N/A</v>
      </c>
      <c r="R218" s="3" t="str">
        <f t="shared" si="81"/>
        <v>N/A</v>
      </c>
      <c r="S218" s="3" t="str">
        <f t="shared" si="82"/>
        <v>N/A</v>
      </c>
      <c r="T218" s="3" t="str">
        <f t="shared" si="83"/>
        <v>N/A</v>
      </c>
      <c r="U218" s="3" t="str">
        <f t="shared" si="84"/>
        <v>N/A</v>
      </c>
      <c r="V218" s="3" t="str">
        <f t="shared" si="85"/>
        <v>N/A</v>
      </c>
      <c r="W218" s="3" t="str">
        <f t="shared" si="86"/>
        <v>N/A</v>
      </c>
      <c r="X218" s="3" t="str">
        <f t="shared" si="87"/>
        <v>N/A</v>
      </c>
      <c r="Y218" s="3" t="str">
        <f t="shared" si="88"/>
        <v>N/A</v>
      </c>
      <c r="Z218" s="3" t="str">
        <f t="shared" si="89"/>
        <v>N/A</v>
      </c>
      <c r="AA218" s="3" t="str">
        <f t="shared" si="90"/>
        <v>N/A</v>
      </c>
      <c r="AB218" s="3">
        <f t="shared" si="91"/>
        <v>32473</v>
      </c>
      <c r="AC218" s="3" t="str">
        <f t="shared" si="92"/>
        <v>N/A</v>
      </c>
      <c r="AD218" s="3" t="str">
        <f t="shared" si="93"/>
        <v>N/A</v>
      </c>
      <c r="AE218" s="3" t="str">
        <f t="shared" si="94"/>
        <v>N/A</v>
      </c>
      <c r="AF218" s="3" t="str">
        <f t="shared" si="95"/>
        <v>N/A</v>
      </c>
    </row>
    <row r="219" spans="1:32" x14ac:dyDescent="0.35">
      <c r="A219" t="s">
        <v>175</v>
      </c>
      <c r="B219" t="s">
        <v>295</v>
      </c>
      <c r="C219" t="s">
        <v>570</v>
      </c>
      <c r="D219" t="s">
        <v>97</v>
      </c>
      <c r="E219">
        <v>222</v>
      </c>
      <c r="F219" t="s">
        <v>1663</v>
      </c>
      <c r="G219">
        <v>0.05</v>
      </c>
      <c r="H219" t="s">
        <v>1197</v>
      </c>
      <c r="I219" s="3" t="str">
        <f t="shared" si="72"/>
        <v>not eligible</v>
      </c>
      <c r="J219" s="3" t="str">
        <f t="shared" si="73"/>
        <v>N/A</v>
      </c>
      <c r="K219" s="3">
        <f t="shared" si="74"/>
        <v>0</v>
      </c>
      <c r="L219" s="3" t="str">
        <f t="shared" si="75"/>
        <v>N/A</v>
      </c>
      <c r="M219" s="3" t="str">
        <f t="shared" si="76"/>
        <v>N/A</v>
      </c>
      <c r="N219" s="3" t="str">
        <f t="shared" si="77"/>
        <v>N/A</v>
      </c>
      <c r="O219" s="3" t="str">
        <f t="shared" si="78"/>
        <v>N/A</v>
      </c>
      <c r="P219" s="3" t="str">
        <f t="shared" si="79"/>
        <v>N/A</v>
      </c>
      <c r="Q219" s="3" t="str">
        <f t="shared" si="80"/>
        <v>N/A</v>
      </c>
      <c r="R219" s="3" t="str">
        <f t="shared" si="81"/>
        <v>N/A</v>
      </c>
      <c r="S219" s="3" t="str">
        <f t="shared" si="82"/>
        <v>N/A</v>
      </c>
      <c r="T219" s="3" t="str">
        <f t="shared" si="83"/>
        <v>N/A</v>
      </c>
      <c r="U219" s="3" t="str">
        <f t="shared" si="84"/>
        <v>N/A</v>
      </c>
      <c r="V219" s="3" t="str">
        <f t="shared" si="85"/>
        <v>N/A</v>
      </c>
      <c r="W219" s="3" t="str">
        <f t="shared" si="86"/>
        <v>N/A</v>
      </c>
      <c r="X219" s="3" t="str">
        <f t="shared" si="87"/>
        <v>N/A</v>
      </c>
      <c r="Y219" s="3" t="str">
        <f t="shared" si="88"/>
        <v>N/A</v>
      </c>
      <c r="Z219" s="3" t="str">
        <f t="shared" si="89"/>
        <v>N/A</v>
      </c>
      <c r="AA219" s="3" t="str">
        <f t="shared" si="90"/>
        <v>N/A</v>
      </c>
      <c r="AB219" s="3">
        <f t="shared" si="91"/>
        <v>0</v>
      </c>
      <c r="AC219" s="3" t="str">
        <f t="shared" si="92"/>
        <v>N/A</v>
      </c>
      <c r="AD219" s="3" t="str">
        <f t="shared" si="93"/>
        <v>N/A</v>
      </c>
      <c r="AE219" s="3" t="str">
        <f t="shared" si="94"/>
        <v>N/A</v>
      </c>
      <c r="AF219" s="3" t="str">
        <f t="shared" si="95"/>
        <v>N/A</v>
      </c>
    </row>
    <row r="220" spans="1:32" x14ac:dyDescent="0.35">
      <c r="A220" t="s">
        <v>175</v>
      </c>
      <c r="B220" t="s">
        <v>227</v>
      </c>
      <c r="C220" t="s">
        <v>778</v>
      </c>
      <c r="D220" t="s">
        <v>97</v>
      </c>
      <c r="E220" s="1">
        <v>6600</v>
      </c>
      <c r="F220" t="s">
        <v>1737</v>
      </c>
      <c r="G220">
        <v>1.45</v>
      </c>
      <c r="H220" t="s">
        <v>1197</v>
      </c>
      <c r="I220" s="3" t="str">
        <f t="shared" si="72"/>
        <v>not eligible</v>
      </c>
      <c r="J220" s="3" t="str">
        <f t="shared" si="73"/>
        <v>N/A</v>
      </c>
      <c r="K220" s="3">
        <f t="shared" si="74"/>
        <v>0</v>
      </c>
      <c r="L220" s="3" t="str">
        <f t="shared" si="75"/>
        <v>N/A</v>
      </c>
      <c r="M220" s="3" t="str">
        <f t="shared" si="76"/>
        <v>N/A</v>
      </c>
      <c r="N220" s="3" t="str">
        <f t="shared" si="77"/>
        <v>N/A</v>
      </c>
      <c r="O220" s="3" t="str">
        <f t="shared" si="78"/>
        <v>N/A</v>
      </c>
      <c r="P220" s="3" t="str">
        <f t="shared" si="79"/>
        <v>N/A</v>
      </c>
      <c r="Q220" s="3" t="str">
        <f t="shared" si="80"/>
        <v>N/A</v>
      </c>
      <c r="R220" s="3" t="str">
        <f t="shared" si="81"/>
        <v>N/A</v>
      </c>
      <c r="S220" s="3" t="str">
        <f t="shared" si="82"/>
        <v>N/A</v>
      </c>
      <c r="T220" s="3" t="str">
        <f t="shared" si="83"/>
        <v>N/A</v>
      </c>
      <c r="U220" s="3" t="str">
        <f t="shared" si="84"/>
        <v>N/A</v>
      </c>
      <c r="V220" s="3" t="str">
        <f t="shared" si="85"/>
        <v>N/A</v>
      </c>
      <c r="W220" s="3" t="str">
        <f t="shared" si="86"/>
        <v>N/A</v>
      </c>
      <c r="X220" s="3" t="str">
        <f t="shared" si="87"/>
        <v>N/A</v>
      </c>
      <c r="Y220" s="3" t="str">
        <f t="shared" si="88"/>
        <v>N/A</v>
      </c>
      <c r="Z220" s="3" t="str">
        <f t="shared" si="89"/>
        <v>N/A</v>
      </c>
      <c r="AA220" s="3" t="str">
        <f t="shared" si="90"/>
        <v>N/A</v>
      </c>
      <c r="AB220" s="3">
        <f t="shared" si="91"/>
        <v>0</v>
      </c>
      <c r="AC220" s="3" t="str">
        <f t="shared" si="92"/>
        <v>N/A</v>
      </c>
      <c r="AD220" s="3" t="str">
        <f t="shared" si="93"/>
        <v>N/A</v>
      </c>
      <c r="AE220" s="3" t="str">
        <f t="shared" si="94"/>
        <v>N/A</v>
      </c>
      <c r="AF220" s="3" t="str">
        <f t="shared" si="95"/>
        <v>N/A</v>
      </c>
    </row>
    <row r="221" spans="1:32" x14ac:dyDescent="0.35">
      <c r="A221" t="s">
        <v>175</v>
      </c>
      <c r="B221" t="s">
        <v>227</v>
      </c>
      <c r="C221" t="s">
        <v>1105</v>
      </c>
      <c r="D221" t="s">
        <v>97</v>
      </c>
      <c r="E221">
        <v>43</v>
      </c>
      <c r="F221" t="s">
        <v>1671</v>
      </c>
      <c r="G221">
        <v>0.01</v>
      </c>
      <c r="H221" t="s">
        <v>1197</v>
      </c>
      <c r="I221" s="3" t="str">
        <f t="shared" si="72"/>
        <v>not eligible</v>
      </c>
      <c r="J221" s="3" t="str">
        <f t="shared" si="73"/>
        <v>N/A</v>
      </c>
      <c r="K221" s="3">
        <f t="shared" si="74"/>
        <v>0</v>
      </c>
      <c r="L221" s="3" t="str">
        <f t="shared" si="75"/>
        <v>N/A</v>
      </c>
      <c r="M221" s="3" t="str">
        <f t="shared" si="76"/>
        <v>N/A</v>
      </c>
      <c r="N221" s="3" t="str">
        <f t="shared" si="77"/>
        <v>N/A</v>
      </c>
      <c r="O221" s="3" t="str">
        <f t="shared" si="78"/>
        <v>N/A</v>
      </c>
      <c r="P221" s="3" t="str">
        <f t="shared" si="79"/>
        <v>N/A</v>
      </c>
      <c r="Q221" s="3" t="str">
        <f t="shared" si="80"/>
        <v>N/A</v>
      </c>
      <c r="R221" s="3" t="str">
        <f t="shared" si="81"/>
        <v>N/A</v>
      </c>
      <c r="S221" s="3" t="str">
        <f t="shared" si="82"/>
        <v>N/A</v>
      </c>
      <c r="T221" s="3" t="str">
        <f t="shared" si="83"/>
        <v>N/A</v>
      </c>
      <c r="U221" s="3" t="str">
        <f t="shared" si="84"/>
        <v>N/A</v>
      </c>
      <c r="V221" s="3" t="str">
        <f t="shared" si="85"/>
        <v>N/A</v>
      </c>
      <c r="W221" s="3" t="str">
        <f t="shared" si="86"/>
        <v>N/A</v>
      </c>
      <c r="X221" s="3" t="str">
        <f t="shared" si="87"/>
        <v>N/A</v>
      </c>
      <c r="Y221" s="3" t="str">
        <f t="shared" si="88"/>
        <v>N/A</v>
      </c>
      <c r="Z221" s="3" t="str">
        <f t="shared" si="89"/>
        <v>N/A</v>
      </c>
      <c r="AA221" s="3" t="str">
        <f t="shared" si="90"/>
        <v>N/A</v>
      </c>
      <c r="AB221" s="3">
        <f t="shared" si="91"/>
        <v>0</v>
      </c>
      <c r="AC221" s="3" t="str">
        <f t="shared" si="92"/>
        <v>N/A</v>
      </c>
      <c r="AD221" s="3" t="str">
        <f t="shared" si="93"/>
        <v>N/A</v>
      </c>
      <c r="AE221" s="3" t="str">
        <f t="shared" si="94"/>
        <v>N/A</v>
      </c>
      <c r="AF221" s="3" t="str">
        <f t="shared" si="95"/>
        <v>N/A</v>
      </c>
    </row>
    <row r="222" spans="1:32" x14ac:dyDescent="0.35">
      <c r="A222" t="s">
        <v>175</v>
      </c>
      <c r="B222" t="s">
        <v>210</v>
      </c>
      <c r="C222" t="s">
        <v>1048</v>
      </c>
      <c r="D222" t="s">
        <v>97</v>
      </c>
      <c r="E222" s="1">
        <v>6327</v>
      </c>
      <c r="F222" t="s">
        <v>1737</v>
      </c>
      <c r="G222">
        <v>1.45</v>
      </c>
      <c r="H222" t="s">
        <v>1197</v>
      </c>
      <c r="I222" s="3" t="str">
        <f t="shared" si="72"/>
        <v>not eligible</v>
      </c>
      <c r="J222" s="3" t="str">
        <f t="shared" si="73"/>
        <v>N/A</v>
      </c>
      <c r="K222" s="3">
        <f t="shared" si="74"/>
        <v>0</v>
      </c>
      <c r="L222" s="3" t="str">
        <f t="shared" si="75"/>
        <v>N/A</v>
      </c>
      <c r="M222" s="3" t="str">
        <f t="shared" si="76"/>
        <v>N/A</v>
      </c>
      <c r="N222" s="3" t="str">
        <f t="shared" si="77"/>
        <v>N/A</v>
      </c>
      <c r="O222" s="3" t="str">
        <f t="shared" si="78"/>
        <v>N/A</v>
      </c>
      <c r="P222" s="3" t="str">
        <f t="shared" si="79"/>
        <v>N/A</v>
      </c>
      <c r="Q222" s="3" t="str">
        <f t="shared" si="80"/>
        <v>N/A</v>
      </c>
      <c r="R222" s="3" t="str">
        <f t="shared" si="81"/>
        <v>N/A</v>
      </c>
      <c r="S222" s="3" t="str">
        <f t="shared" si="82"/>
        <v>N/A</v>
      </c>
      <c r="T222" s="3" t="str">
        <f t="shared" si="83"/>
        <v>N/A</v>
      </c>
      <c r="U222" s="3" t="str">
        <f t="shared" si="84"/>
        <v>N/A</v>
      </c>
      <c r="V222" s="3" t="str">
        <f t="shared" si="85"/>
        <v>N/A</v>
      </c>
      <c r="W222" s="3" t="str">
        <f t="shared" si="86"/>
        <v>N/A</v>
      </c>
      <c r="X222" s="3" t="str">
        <f t="shared" si="87"/>
        <v>N/A</v>
      </c>
      <c r="Y222" s="3" t="str">
        <f t="shared" si="88"/>
        <v>N/A</v>
      </c>
      <c r="Z222" s="3" t="str">
        <f t="shared" si="89"/>
        <v>N/A</v>
      </c>
      <c r="AA222" s="3" t="str">
        <f t="shared" si="90"/>
        <v>N/A</v>
      </c>
      <c r="AB222" s="3">
        <f t="shared" si="91"/>
        <v>0</v>
      </c>
      <c r="AC222" s="3" t="str">
        <f t="shared" si="92"/>
        <v>N/A</v>
      </c>
      <c r="AD222" s="3" t="str">
        <f t="shared" si="93"/>
        <v>N/A</v>
      </c>
      <c r="AE222" s="3" t="str">
        <f t="shared" si="94"/>
        <v>N/A</v>
      </c>
      <c r="AF222" s="3" t="str">
        <f t="shared" si="95"/>
        <v>N/A</v>
      </c>
    </row>
    <row r="223" spans="1:32" x14ac:dyDescent="0.35">
      <c r="A223" t="s">
        <v>175</v>
      </c>
      <c r="B223" t="s">
        <v>210</v>
      </c>
      <c r="C223" t="s">
        <v>880</v>
      </c>
      <c r="D223" t="s">
        <v>97</v>
      </c>
      <c r="E223">
        <v>57</v>
      </c>
      <c r="F223" t="s">
        <v>1671</v>
      </c>
      <c r="G223">
        <v>0.01</v>
      </c>
      <c r="H223" t="s">
        <v>1197</v>
      </c>
      <c r="I223" s="3" t="str">
        <f t="shared" si="72"/>
        <v>not eligible</v>
      </c>
      <c r="J223" s="3" t="str">
        <f t="shared" si="73"/>
        <v>N/A</v>
      </c>
      <c r="K223" s="3">
        <f t="shared" si="74"/>
        <v>0</v>
      </c>
      <c r="L223" s="3" t="str">
        <f t="shared" si="75"/>
        <v>N/A</v>
      </c>
      <c r="M223" s="3" t="str">
        <f t="shared" si="76"/>
        <v>N/A</v>
      </c>
      <c r="N223" s="3" t="str">
        <f t="shared" si="77"/>
        <v>N/A</v>
      </c>
      <c r="O223" s="3" t="str">
        <f t="shared" si="78"/>
        <v>N/A</v>
      </c>
      <c r="P223" s="3" t="str">
        <f t="shared" si="79"/>
        <v>N/A</v>
      </c>
      <c r="Q223" s="3" t="str">
        <f t="shared" si="80"/>
        <v>N/A</v>
      </c>
      <c r="R223" s="3" t="str">
        <f t="shared" si="81"/>
        <v>N/A</v>
      </c>
      <c r="S223" s="3" t="str">
        <f t="shared" si="82"/>
        <v>N/A</v>
      </c>
      <c r="T223" s="3" t="str">
        <f t="shared" si="83"/>
        <v>N/A</v>
      </c>
      <c r="U223" s="3" t="str">
        <f t="shared" si="84"/>
        <v>N/A</v>
      </c>
      <c r="V223" s="3" t="str">
        <f t="shared" si="85"/>
        <v>N/A</v>
      </c>
      <c r="W223" s="3" t="str">
        <f t="shared" si="86"/>
        <v>N/A</v>
      </c>
      <c r="X223" s="3" t="str">
        <f t="shared" si="87"/>
        <v>N/A</v>
      </c>
      <c r="Y223" s="3" t="str">
        <f t="shared" si="88"/>
        <v>N/A</v>
      </c>
      <c r="Z223" s="3" t="str">
        <f t="shared" si="89"/>
        <v>N/A</v>
      </c>
      <c r="AA223" s="3" t="str">
        <f t="shared" si="90"/>
        <v>N/A</v>
      </c>
      <c r="AB223" s="3">
        <f t="shared" si="91"/>
        <v>0</v>
      </c>
      <c r="AC223" s="3" t="str">
        <f t="shared" si="92"/>
        <v>N/A</v>
      </c>
      <c r="AD223" s="3" t="str">
        <f t="shared" si="93"/>
        <v>N/A</v>
      </c>
      <c r="AE223" s="3" t="str">
        <f t="shared" si="94"/>
        <v>N/A</v>
      </c>
      <c r="AF223" s="3" t="str">
        <f t="shared" si="95"/>
        <v>N/A</v>
      </c>
    </row>
    <row r="224" spans="1:32" x14ac:dyDescent="0.35">
      <c r="A224" t="s">
        <v>175</v>
      </c>
      <c r="B224" t="s">
        <v>214</v>
      </c>
      <c r="C224" t="s">
        <v>1103</v>
      </c>
      <c r="D224" t="s">
        <v>97</v>
      </c>
      <c r="E224" s="1">
        <v>5589</v>
      </c>
      <c r="F224" t="s">
        <v>1738</v>
      </c>
      <c r="G224">
        <v>1.3</v>
      </c>
      <c r="H224" t="s">
        <v>1197</v>
      </c>
      <c r="I224" s="3" t="str">
        <f t="shared" si="72"/>
        <v>not eligible</v>
      </c>
      <c r="J224" s="3" t="str">
        <f t="shared" si="73"/>
        <v>N/A</v>
      </c>
      <c r="K224" s="3">
        <f t="shared" si="74"/>
        <v>0</v>
      </c>
      <c r="L224" s="3" t="str">
        <f t="shared" si="75"/>
        <v>N/A</v>
      </c>
      <c r="M224" s="3" t="str">
        <f t="shared" si="76"/>
        <v>N/A</v>
      </c>
      <c r="N224" s="3" t="str">
        <f t="shared" si="77"/>
        <v>N/A</v>
      </c>
      <c r="O224" s="3" t="str">
        <f t="shared" si="78"/>
        <v>N/A</v>
      </c>
      <c r="P224" s="3" t="str">
        <f t="shared" si="79"/>
        <v>N/A</v>
      </c>
      <c r="Q224" s="3" t="str">
        <f t="shared" si="80"/>
        <v>N/A</v>
      </c>
      <c r="R224" s="3" t="str">
        <f t="shared" si="81"/>
        <v>N/A</v>
      </c>
      <c r="S224" s="3" t="str">
        <f t="shared" si="82"/>
        <v>N/A</v>
      </c>
      <c r="T224" s="3" t="str">
        <f t="shared" si="83"/>
        <v>N/A</v>
      </c>
      <c r="U224" s="3" t="str">
        <f t="shared" si="84"/>
        <v>N/A</v>
      </c>
      <c r="V224" s="3" t="str">
        <f t="shared" si="85"/>
        <v>N/A</v>
      </c>
      <c r="W224" s="3" t="str">
        <f t="shared" si="86"/>
        <v>N/A</v>
      </c>
      <c r="X224" s="3" t="str">
        <f t="shared" si="87"/>
        <v>N/A</v>
      </c>
      <c r="Y224" s="3" t="str">
        <f t="shared" si="88"/>
        <v>N/A</v>
      </c>
      <c r="Z224" s="3" t="str">
        <f t="shared" si="89"/>
        <v>N/A</v>
      </c>
      <c r="AA224" s="3" t="str">
        <f t="shared" si="90"/>
        <v>N/A</v>
      </c>
      <c r="AB224" s="3">
        <f t="shared" si="91"/>
        <v>0</v>
      </c>
      <c r="AC224" s="3" t="str">
        <f t="shared" si="92"/>
        <v>N/A</v>
      </c>
      <c r="AD224" s="3" t="str">
        <f t="shared" si="93"/>
        <v>N/A</v>
      </c>
      <c r="AE224" s="3" t="str">
        <f t="shared" si="94"/>
        <v>N/A</v>
      </c>
      <c r="AF224" s="3" t="str">
        <f t="shared" si="95"/>
        <v>N/A</v>
      </c>
    </row>
    <row r="225" spans="1:32" x14ac:dyDescent="0.35">
      <c r="A225" t="s">
        <v>175</v>
      </c>
      <c r="B225" t="s">
        <v>214</v>
      </c>
      <c r="C225" t="s">
        <v>434</v>
      </c>
      <c r="D225" t="s">
        <v>97</v>
      </c>
      <c r="E225">
        <v>87</v>
      </c>
      <c r="F225" t="s">
        <v>1673</v>
      </c>
      <c r="G225">
        <v>0.02</v>
      </c>
      <c r="H225" t="s">
        <v>1197</v>
      </c>
      <c r="I225" s="3" t="str">
        <f t="shared" si="72"/>
        <v>not eligible</v>
      </c>
      <c r="J225" s="3" t="str">
        <f t="shared" si="73"/>
        <v>N/A</v>
      </c>
      <c r="K225" s="3">
        <f t="shared" si="74"/>
        <v>0</v>
      </c>
      <c r="L225" s="3" t="str">
        <f t="shared" si="75"/>
        <v>N/A</v>
      </c>
      <c r="M225" s="3" t="str">
        <f t="shared" si="76"/>
        <v>N/A</v>
      </c>
      <c r="N225" s="3" t="str">
        <f t="shared" si="77"/>
        <v>N/A</v>
      </c>
      <c r="O225" s="3" t="str">
        <f t="shared" si="78"/>
        <v>N/A</v>
      </c>
      <c r="P225" s="3" t="str">
        <f t="shared" si="79"/>
        <v>N/A</v>
      </c>
      <c r="Q225" s="3" t="str">
        <f t="shared" si="80"/>
        <v>N/A</v>
      </c>
      <c r="R225" s="3" t="str">
        <f t="shared" si="81"/>
        <v>N/A</v>
      </c>
      <c r="S225" s="3" t="str">
        <f t="shared" si="82"/>
        <v>N/A</v>
      </c>
      <c r="T225" s="3" t="str">
        <f t="shared" si="83"/>
        <v>N/A</v>
      </c>
      <c r="U225" s="3" t="str">
        <f t="shared" si="84"/>
        <v>N/A</v>
      </c>
      <c r="V225" s="3" t="str">
        <f t="shared" si="85"/>
        <v>N/A</v>
      </c>
      <c r="W225" s="3" t="str">
        <f t="shared" si="86"/>
        <v>N/A</v>
      </c>
      <c r="X225" s="3" t="str">
        <f t="shared" si="87"/>
        <v>N/A</v>
      </c>
      <c r="Y225" s="3" t="str">
        <f t="shared" si="88"/>
        <v>N/A</v>
      </c>
      <c r="Z225" s="3" t="str">
        <f t="shared" si="89"/>
        <v>N/A</v>
      </c>
      <c r="AA225" s="3" t="str">
        <f t="shared" si="90"/>
        <v>N/A</v>
      </c>
      <c r="AB225" s="3">
        <f t="shared" si="91"/>
        <v>0</v>
      </c>
      <c r="AC225" s="3" t="str">
        <f t="shared" si="92"/>
        <v>N/A</v>
      </c>
      <c r="AD225" s="3" t="str">
        <f t="shared" si="93"/>
        <v>N/A</v>
      </c>
      <c r="AE225" s="3" t="str">
        <f t="shared" si="94"/>
        <v>N/A</v>
      </c>
      <c r="AF225" s="3" t="str">
        <f t="shared" si="95"/>
        <v>N/A</v>
      </c>
    </row>
    <row r="226" spans="1:32" x14ac:dyDescent="0.35">
      <c r="A226" t="s">
        <v>175</v>
      </c>
      <c r="B226" t="s">
        <v>176</v>
      </c>
      <c r="C226" t="s">
        <v>1110</v>
      </c>
      <c r="D226" t="s">
        <v>97</v>
      </c>
      <c r="E226" s="1">
        <v>16125</v>
      </c>
      <c r="F226" t="s">
        <v>1557</v>
      </c>
      <c r="G226">
        <v>3.48</v>
      </c>
      <c r="H226" t="s">
        <v>1197</v>
      </c>
      <c r="I226" s="3" t="str">
        <f t="shared" si="72"/>
        <v>not eligible</v>
      </c>
      <c r="J226" s="3" t="str">
        <f t="shared" si="73"/>
        <v>N/A</v>
      </c>
      <c r="K226" s="3">
        <f t="shared" si="74"/>
        <v>0</v>
      </c>
      <c r="L226" s="3" t="str">
        <f t="shared" si="75"/>
        <v>N/A</v>
      </c>
      <c r="M226" s="3" t="str">
        <f t="shared" si="76"/>
        <v>N/A</v>
      </c>
      <c r="N226" s="3" t="str">
        <f t="shared" si="77"/>
        <v>N/A</v>
      </c>
      <c r="O226" s="3" t="str">
        <f t="shared" si="78"/>
        <v>N/A</v>
      </c>
      <c r="P226" s="3" t="str">
        <f t="shared" si="79"/>
        <v>N/A</v>
      </c>
      <c r="Q226" s="3" t="str">
        <f t="shared" si="80"/>
        <v>N/A</v>
      </c>
      <c r="R226" s="3" t="str">
        <f t="shared" si="81"/>
        <v>N/A</v>
      </c>
      <c r="S226" s="3" t="str">
        <f t="shared" si="82"/>
        <v>N/A</v>
      </c>
      <c r="T226" s="3" t="str">
        <f t="shared" si="83"/>
        <v>N/A</v>
      </c>
      <c r="U226" s="3" t="str">
        <f t="shared" si="84"/>
        <v>N/A</v>
      </c>
      <c r="V226" s="3" t="str">
        <f t="shared" si="85"/>
        <v>N/A</v>
      </c>
      <c r="W226" s="3" t="str">
        <f t="shared" si="86"/>
        <v>N/A</v>
      </c>
      <c r="X226" s="3" t="str">
        <f t="shared" si="87"/>
        <v>N/A</v>
      </c>
      <c r="Y226" s="3" t="str">
        <f t="shared" si="88"/>
        <v>N/A</v>
      </c>
      <c r="Z226" s="3" t="str">
        <f t="shared" si="89"/>
        <v>N/A</v>
      </c>
      <c r="AA226" s="3" t="str">
        <f t="shared" si="90"/>
        <v>N/A</v>
      </c>
      <c r="AB226" s="3">
        <f t="shared" si="91"/>
        <v>0</v>
      </c>
      <c r="AC226" s="3" t="str">
        <f t="shared" si="92"/>
        <v>N/A</v>
      </c>
      <c r="AD226" s="3" t="str">
        <f t="shared" si="93"/>
        <v>N/A</v>
      </c>
      <c r="AE226" s="3" t="str">
        <f t="shared" si="94"/>
        <v>N/A</v>
      </c>
      <c r="AF226" s="3" t="str">
        <f t="shared" si="95"/>
        <v>N/A</v>
      </c>
    </row>
    <row r="227" spans="1:32" x14ac:dyDescent="0.35">
      <c r="A227" t="s">
        <v>175</v>
      </c>
      <c r="B227" t="s">
        <v>176</v>
      </c>
      <c r="C227" t="s">
        <v>963</v>
      </c>
      <c r="D227" t="s">
        <v>97</v>
      </c>
      <c r="E227">
        <v>201</v>
      </c>
      <c r="F227" t="s">
        <v>1667</v>
      </c>
      <c r="G227">
        <v>0.04</v>
      </c>
      <c r="H227" t="s">
        <v>1197</v>
      </c>
      <c r="I227" s="3" t="str">
        <f t="shared" si="72"/>
        <v>not eligible</v>
      </c>
      <c r="J227" s="3" t="str">
        <f t="shared" si="73"/>
        <v>N/A</v>
      </c>
      <c r="K227" s="3">
        <f t="shared" si="74"/>
        <v>0</v>
      </c>
      <c r="L227" s="3" t="str">
        <f t="shared" si="75"/>
        <v>N/A</v>
      </c>
      <c r="M227" s="3" t="str">
        <f t="shared" si="76"/>
        <v>N/A</v>
      </c>
      <c r="N227" s="3" t="str">
        <f t="shared" si="77"/>
        <v>N/A</v>
      </c>
      <c r="O227" s="3" t="str">
        <f t="shared" si="78"/>
        <v>N/A</v>
      </c>
      <c r="P227" s="3" t="str">
        <f t="shared" si="79"/>
        <v>N/A</v>
      </c>
      <c r="Q227" s="3" t="str">
        <f t="shared" si="80"/>
        <v>N/A</v>
      </c>
      <c r="R227" s="3" t="str">
        <f t="shared" si="81"/>
        <v>N/A</v>
      </c>
      <c r="S227" s="3" t="str">
        <f t="shared" si="82"/>
        <v>N/A</v>
      </c>
      <c r="T227" s="3" t="str">
        <f t="shared" si="83"/>
        <v>N/A</v>
      </c>
      <c r="U227" s="3" t="str">
        <f t="shared" si="84"/>
        <v>N/A</v>
      </c>
      <c r="V227" s="3" t="str">
        <f t="shared" si="85"/>
        <v>N/A</v>
      </c>
      <c r="W227" s="3" t="str">
        <f t="shared" si="86"/>
        <v>N/A</v>
      </c>
      <c r="X227" s="3" t="str">
        <f t="shared" si="87"/>
        <v>N/A</v>
      </c>
      <c r="Y227" s="3" t="str">
        <f t="shared" si="88"/>
        <v>N/A</v>
      </c>
      <c r="Z227" s="3" t="str">
        <f t="shared" si="89"/>
        <v>N/A</v>
      </c>
      <c r="AA227" s="3" t="str">
        <f t="shared" si="90"/>
        <v>N/A</v>
      </c>
      <c r="AB227" s="3">
        <f t="shared" si="91"/>
        <v>0</v>
      </c>
      <c r="AC227" s="3" t="str">
        <f t="shared" si="92"/>
        <v>N/A</v>
      </c>
      <c r="AD227" s="3" t="str">
        <f t="shared" si="93"/>
        <v>N/A</v>
      </c>
      <c r="AE227" s="3" t="str">
        <f t="shared" si="94"/>
        <v>N/A</v>
      </c>
      <c r="AF227" s="3" t="str">
        <f t="shared" si="95"/>
        <v>N/A</v>
      </c>
    </row>
    <row r="228" spans="1:32" x14ac:dyDescent="0.35">
      <c r="A228" t="s">
        <v>175</v>
      </c>
      <c r="B228" t="s">
        <v>212</v>
      </c>
      <c r="C228" t="s">
        <v>265</v>
      </c>
      <c r="D228" t="s">
        <v>97</v>
      </c>
      <c r="E228" s="1">
        <v>7120</v>
      </c>
      <c r="F228" t="s">
        <v>1544</v>
      </c>
      <c r="G228">
        <v>1.55</v>
      </c>
      <c r="H228" t="s">
        <v>1197</v>
      </c>
      <c r="I228" s="3" t="str">
        <f t="shared" si="72"/>
        <v>not eligible</v>
      </c>
      <c r="J228" s="3" t="str">
        <f t="shared" si="73"/>
        <v>N/A</v>
      </c>
      <c r="K228" s="3">
        <f t="shared" si="74"/>
        <v>0</v>
      </c>
      <c r="L228" s="3" t="str">
        <f t="shared" si="75"/>
        <v>N/A</v>
      </c>
      <c r="M228" s="3" t="str">
        <f t="shared" si="76"/>
        <v>N/A</v>
      </c>
      <c r="N228" s="3" t="str">
        <f t="shared" si="77"/>
        <v>N/A</v>
      </c>
      <c r="O228" s="3" t="str">
        <f t="shared" si="78"/>
        <v>N/A</v>
      </c>
      <c r="P228" s="3" t="str">
        <f t="shared" si="79"/>
        <v>N/A</v>
      </c>
      <c r="Q228" s="3" t="str">
        <f t="shared" si="80"/>
        <v>N/A</v>
      </c>
      <c r="R228" s="3" t="str">
        <f t="shared" si="81"/>
        <v>N/A</v>
      </c>
      <c r="S228" s="3" t="str">
        <f t="shared" si="82"/>
        <v>N/A</v>
      </c>
      <c r="T228" s="3" t="str">
        <f t="shared" si="83"/>
        <v>N/A</v>
      </c>
      <c r="U228" s="3" t="str">
        <f t="shared" si="84"/>
        <v>N/A</v>
      </c>
      <c r="V228" s="3" t="str">
        <f t="shared" si="85"/>
        <v>N/A</v>
      </c>
      <c r="W228" s="3" t="str">
        <f t="shared" si="86"/>
        <v>N/A</v>
      </c>
      <c r="X228" s="3" t="str">
        <f t="shared" si="87"/>
        <v>N/A</v>
      </c>
      <c r="Y228" s="3" t="str">
        <f t="shared" si="88"/>
        <v>N/A</v>
      </c>
      <c r="Z228" s="3" t="str">
        <f t="shared" si="89"/>
        <v>N/A</v>
      </c>
      <c r="AA228" s="3" t="str">
        <f t="shared" si="90"/>
        <v>N/A</v>
      </c>
      <c r="AB228" s="3">
        <f t="shared" si="91"/>
        <v>0</v>
      </c>
      <c r="AC228" s="3" t="str">
        <f t="shared" si="92"/>
        <v>N/A</v>
      </c>
      <c r="AD228" s="3" t="str">
        <f t="shared" si="93"/>
        <v>N/A</v>
      </c>
      <c r="AE228" s="3" t="str">
        <f t="shared" si="94"/>
        <v>N/A</v>
      </c>
      <c r="AF228" s="3" t="str">
        <f t="shared" si="95"/>
        <v>N/A</v>
      </c>
    </row>
    <row r="229" spans="1:32" x14ac:dyDescent="0.35">
      <c r="A229" t="s">
        <v>175</v>
      </c>
      <c r="B229" t="s">
        <v>212</v>
      </c>
      <c r="C229" t="s">
        <v>986</v>
      </c>
      <c r="D229" t="s">
        <v>97</v>
      </c>
      <c r="E229">
        <v>130</v>
      </c>
      <c r="F229" t="s">
        <v>1666</v>
      </c>
      <c r="G229">
        <v>0.03</v>
      </c>
      <c r="H229" t="s">
        <v>1197</v>
      </c>
      <c r="I229" s="3" t="str">
        <f t="shared" si="72"/>
        <v>not eligible</v>
      </c>
      <c r="J229" s="3" t="str">
        <f t="shared" si="73"/>
        <v>N/A</v>
      </c>
      <c r="K229" s="3">
        <f t="shared" si="74"/>
        <v>0</v>
      </c>
      <c r="L229" s="3" t="str">
        <f t="shared" si="75"/>
        <v>N/A</v>
      </c>
      <c r="M229" s="3" t="str">
        <f t="shared" si="76"/>
        <v>N/A</v>
      </c>
      <c r="N229" s="3" t="str">
        <f t="shared" si="77"/>
        <v>N/A</v>
      </c>
      <c r="O229" s="3" t="str">
        <f t="shared" si="78"/>
        <v>N/A</v>
      </c>
      <c r="P229" s="3" t="str">
        <f t="shared" si="79"/>
        <v>N/A</v>
      </c>
      <c r="Q229" s="3" t="str">
        <f t="shared" si="80"/>
        <v>N/A</v>
      </c>
      <c r="R229" s="3" t="str">
        <f t="shared" si="81"/>
        <v>N/A</v>
      </c>
      <c r="S229" s="3" t="str">
        <f t="shared" si="82"/>
        <v>N/A</v>
      </c>
      <c r="T229" s="3" t="str">
        <f t="shared" si="83"/>
        <v>N/A</v>
      </c>
      <c r="U229" s="3" t="str">
        <f t="shared" si="84"/>
        <v>N/A</v>
      </c>
      <c r="V229" s="3" t="str">
        <f t="shared" si="85"/>
        <v>N/A</v>
      </c>
      <c r="W229" s="3" t="str">
        <f t="shared" si="86"/>
        <v>N/A</v>
      </c>
      <c r="X229" s="3" t="str">
        <f t="shared" si="87"/>
        <v>N/A</v>
      </c>
      <c r="Y229" s="3" t="str">
        <f t="shared" si="88"/>
        <v>N/A</v>
      </c>
      <c r="Z229" s="3" t="str">
        <f t="shared" si="89"/>
        <v>N/A</v>
      </c>
      <c r="AA229" s="3" t="str">
        <f t="shared" si="90"/>
        <v>N/A</v>
      </c>
      <c r="AB229" s="3">
        <f t="shared" si="91"/>
        <v>0</v>
      </c>
      <c r="AC229" s="3" t="str">
        <f t="shared" si="92"/>
        <v>N/A</v>
      </c>
      <c r="AD229" s="3" t="str">
        <f t="shared" si="93"/>
        <v>N/A</v>
      </c>
      <c r="AE229" s="3" t="str">
        <f t="shared" si="94"/>
        <v>N/A</v>
      </c>
      <c r="AF229" s="3" t="str">
        <f t="shared" si="95"/>
        <v>N/A</v>
      </c>
    </row>
    <row r="230" spans="1:32" x14ac:dyDescent="0.35">
      <c r="A230" t="s">
        <v>175</v>
      </c>
      <c r="B230" t="s">
        <v>178</v>
      </c>
      <c r="C230" t="s">
        <v>1144</v>
      </c>
      <c r="D230" t="s">
        <v>118</v>
      </c>
      <c r="E230" s="1">
        <v>149448</v>
      </c>
      <c r="F230" t="s">
        <v>1739</v>
      </c>
      <c r="G230">
        <v>35.71</v>
      </c>
      <c r="H230" t="s">
        <v>187</v>
      </c>
      <c r="I230" s="3">
        <f t="shared" si="72"/>
        <v>261534</v>
      </c>
      <c r="J230" s="3" t="str">
        <f t="shared" si="73"/>
        <v>N/A</v>
      </c>
      <c r="K230" s="3">
        <f t="shared" si="74"/>
        <v>261534</v>
      </c>
      <c r="L230" s="3" t="str">
        <f t="shared" si="75"/>
        <v>N/A</v>
      </c>
      <c r="M230" s="3">
        <f t="shared" si="76"/>
        <v>261534</v>
      </c>
      <c r="N230" s="3" t="str">
        <f t="shared" si="77"/>
        <v>N/A</v>
      </c>
      <c r="O230" s="3" t="str">
        <f t="shared" si="78"/>
        <v>N/A</v>
      </c>
      <c r="P230" s="3" t="str">
        <f t="shared" si="79"/>
        <v>N/A</v>
      </c>
      <c r="Q230" s="3" t="str">
        <f t="shared" si="80"/>
        <v>N/A</v>
      </c>
      <c r="R230" s="3" t="str">
        <f t="shared" si="81"/>
        <v>N/A</v>
      </c>
      <c r="S230" s="3" t="str">
        <f t="shared" si="82"/>
        <v>N/A</v>
      </c>
      <c r="T230" s="3" t="str">
        <f t="shared" si="83"/>
        <v>N/A</v>
      </c>
      <c r="U230" s="3" t="str">
        <f t="shared" si="84"/>
        <v>N/A</v>
      </c>
      <c r="V230" s="3" t="str">
        <f t="shared" si="85"/>
        <v>N/A</v>
      </c>
      <c r="W230" s="3" t="str">
        <f t="shared" si="86"/>
        <v>N/A</v>
      </c>
      <c r="X230" s="3" t="str">
        <f t="shared" si="87"/>
        <v>N/A</v>
      </c>
      <c r="Y230" s="3" t="str">
        <f t="shared" si="88"/>
        <v>N/A</v>
      </c>
      <c r="Z230" s="3" t="str">
        <f t="shared" si="89"/>
        <v>N/A</v>
      </c>
      <c r="AA230" s="3" t="str">
        <f t="shared" si="90"/>
        <v>N/A</v>
      </c>
      <c r="AB230" s="3" t="str">
        <f t="shared" si="91"/>
        <v>N/A</v>
      </c>
      <c r="AC230" s="3" t="str">
        <f t="shared" si="92"/>
        <v>N/A</v>
      </c>
      <c r="AD230" s="3" t="str">
        <f t="shared" si="93"/>
        <v>N/A</v>
      </c>
      <c r="AE230" s="3" t="str">
        <f t="shared" si="94"/>
        <v>N/A</v>
      </c>
      <c r="AF230" s="3" t="str">
        <f t="shared" si="95"/>
        <v>N/A</v>
      </c>
    </row>
    <row r="231" spans="1:32" x14ac:dyDescent="0.35">
      <c r="A231" t="s">
        <v>175</v>
      </c>
      <c r="B231" t="s">
        <v>178</v>
      </c>
      <c r="C231" t="s">
        <v>224</v>
      </c>
      <c r="D231" t="s">
        <v>118</v>
      </c>
      <c r="E231">
        <v>749</v>
      </c>
      <c r="F231" t="s">
        <v>1712</v>
      </c>
      <c r="G231">
        <v>0.18</v>
      </c>
      <c r="H231" t="s">
        <v>187</v>
      </c>
      <c r="I231" s="3" t="str">
        <f t="shared" si="72"/>
        <v>not eligible</v>
      </c>
      <c r="J231" s="3">
        <f t="shared" si="73"/>
        <v>1310.75</v>
      </c>
      <c r="K231" s="3">
        <f t="shared" si="74"/>
        <v>1310.75</v>
      </c>
      <c r="L231" s="3" t="str">
        <f t="shared" si="75"/>
        <v>N/A</v>
      </c>
      <c r="M231" s="3">
        <f t="shared" si="76"/>
        <v>1310.75</v>
      </c>
      <c r="N231" s="3" t="str">
        <f t="shared" si="77"/>
        <v>N/A</v>
      </c>
      <c r="O231" s="3" t="str">
        <f t="shared" si="78"/>
        <v>N/A</v>
      </c>
      <c r="P231" s="3" t="str">
        <f t="shared" si="79"/>
        <v>N/A</v>
      </c>
      <c r="Q231" s="3" t="str">
        <f t="shared" si="80"/>
        <v>N/A</v>
      </c>
      <c r="R231" s="3" t="str">
        <f t="shared" si="81"/>
        <v>N/A</v>
      </c>
      <c r="S231" s="3" t="str">
        <f t="shared" si="82"/>
        <v>N/A</v>
      </c>
      <c r="T231" s="3" t="str">
        <f t="shared" si="83"/>
        <v>N/A</v>
      </c>
      <c r="U231" s="3" t="str">
        <f t="shared" si="84"/>
        <v>N/A</v>
      </c>
      <c r="V231" s="3" t="str">
        <f t="shared" si="85"/>
        <v>N/A</v>
      </c>
      <c r="W231" s="3" t="str">
        <f t="shared" si="86"/>
        <v>N/A</v>
      </c>
      <c r="X231" s="3" t="str">
        <f t="shared" si="87"/>
        <v>N/A</v>
      </c>
      <c r="Y231" s="3" t="str">
        <f t="shared" si="88"/>
        <v>N/A</v>
      </c>
      <c r="Z231" s="3" t="str">
        <f t="shared" si="89"/>
        <v>N/A</v>
      </c>
      <c r="AA231" s="3" t="str">
        <f t="shared" si="90"/>
        <v>N/A</v>
      </c>
      <c r="AB231" s="3" t="str">
        <f t="shared" si="91"/>
        <v>N/A</v>
      </c>
      <c r="AC231" s="3" t="str">
        <f t="shared" si="92"/>
        <v>N/A</v>
      </c>
      <c r="AD231" s="3" t="str">
        <f t="shared" si="93"/>
        <v>N/A</v>
      </c>
      <c r="AE231" s="3" t="str">
        <f t="shared" si="94"/>
        <v>N/A</v>
      </c>
      <c r="AF231" s="3" t="str">
        <f t="shared" si="95"/>
        <v>N/A</v>
      </c>
    </row>
    <row r="232" spans="1:32" x14ac:dyDescent="0.35">
      <c r="A232" t="s">
        <v>175</v>
      </c>
      <c r="B232" t="s">
        <v>178</v>
      </c>
      <c r="C232" t="s">
        <v>369</v>
      </c>
      <c r="D232" t="s">
        <v>118</v>
      </c>
      <c r="E232">
        <v>303</v>
      </c>
      <c r="F232" t="s">
        <v>1695</v>
      </c>
      <c r="G232">
        <v>7.0000000000000007E-2</v>
      </c>
      <c r="H232" t="s">
        <v>1197</v>
      </c>
      <c r="I232" s="3" t="str">
        <f t="shared" si="72"/>
        <v>not eligible</v>
      </c>
      <c r="J232" s="3" t="str">
        <f t="shared" si="73"/>
        <v>N/A</v>
      </c>
      <c r="K232" s="3">
        <f t="shared" si="74"/>
        <v>0</v>
      </c>
      <c r="L232" s="3" t="str">
        <f t="shared" si="75"/>
        <v>N/A</v>
      </c>
      <c r="M232" s="3">
        <f t="shared" si="76"/>
        <v>0</v>
      </c>
      <c r="N232" s="3" t="str">
        <f t="shared" si="77"/>
        <v>N/A</v>
      </c>
      <c r="O232" s="3" t="str">
        <f t="shared" si="78"/>
        <v>N/A</v>
      </c>
      <c r="P232" s="3" t="str">
        <f t="shared" si="79"/>
        <v>N/A</v>
      </c>
      <c r="Q232" s="3" t="str">
        <f t="shared" si="80"/>
        <v>N/A</v>
      </c>
      <c r="R232" s="3" t="str">
        <f t="shared" si="81"/>
        <v>N/A</v>
      </c>
      <c r="S232" s="3" t="str">
        <f t="shared" si="82"/>
        <v>N/A</v>
      </c>
      <c r="T232" s="3" t="str">
        <f t="shared" si="83"/>
        <v>N/A</v>
      </c>
      <c r="U232" s="3" t="str">
        <f t="shared" si="84"/>
        <v>N/A</v>
      </c>
      <c r="V232" s="3" t="str">
        <f t="shared" si="85"/>
        <v>N/A</v>
      </c>
      <c r="W232" s="3" t="str">
        <f t="shared" si="86"/>
        <v>N/A</v>
      </c>
      <c r="X232" s="3" t="str">
        <f t="shared" si="87"/>
        <v>N/A</v>
      </c>
      <c r="Y232" s="3" t="str">
        <f t="shared" si="88"/>
        <v>N/A</v>
      </c>
      <c r="Z232" s="3" t="str">
        <f t="shared" si="89"/>
        <v>N/A</v>
      </c>
      <c r="AA232" s="3" t="str">
        <f t="shared" si="90"/>
        <v>N/A</v>
      </c>
      <c r="AB232" s="3" t="str">
        <f t="shared" si="91"/>
        <v>N/A</v>
      </c>
      <c r="AC232" s="3" t="str">
        <f t="shared" si="92"/>
        <v>N/A</v>
      </c>
      <c r="AD232" s="3" t="str">
        <f t="shared" si="93"/>
        <v>N/A</v>
      </c>
      <c r="AE232" s="3" t="str">
        <f t="shared" si="94"/>
        <v>N/A</v>
      </c>
      <c r="AF232" s="3" t="str">
        <f t="shared" si="95"/>
        <v>N/A</v>
      </c>
    </row>
    <row r="233" spans="1:32" x14ac:dyDescent="0.35">
      <c r="A233" t="s">
        <v>175</v>
      </c>
      <c r="B233" t="s">
        <v>178</v>
      </c>
      <c r="C233" t="s">
        <v>962</v>
      </c>
      <c r="D233" t="s">
        <v>118</v>
      </c>
      <c r="E233">
        <v>450</v>
      </c>
      <c r="F233" t="s">
        <v>1690</v>
      </c>
      <c r="G233">
        <v>0.11</v>
      </c>
      <c r="H233" t="s">
        <v>1197</v>
      </c>
      <c r="I233" s="3" t="str">
        <f t="shared" si="72"/>
        <v>not eligible</v>
      </c>
      <c r="J233" s="3" t="str">
        <f t="shared" si="73"/>
        <v>N/A</v>
      </c>
      <c r="K233" s="3">
        <f t="shared" si="74"/>
        <v>0</v>
      </c>
      <c r="L233" s="3" t="str">
        <f t="shared" si="75"/>
        <v>N/A</v>
      </c>
      <c r="M233" s="3">
        <f t="shared" si="76"/>
        <v>0</v>
      </c>
      <c r="N233" s="3" t="str">
        <f t="shared" si="77"/>
        <v>N/A</v>
      </c>
      <c r="O233" s="3" t="str">
        <f t="shared" si="78"/>
        <v>N/A</v>
      </c>
      <c r="P233" s="3" t="str">
        <f t="shared" si="79"/>
        <v>N/A</v>
      </c>
      <c r="Q233" s="3" t="str">
        <f t="shared" si="80"/>
        <v>N/A</v>
      </c>
      <c r="R233" s="3" t="str">
        <f t="shared" si="81"/>
        <v>N/A</v>
      </c>
      <c r="S233" s="3" t="str">
        <f t="shared" si="82"/>
        <v>N/A</v>
      </c>
      <c r="T233" s="3" t="str">
        <f t="shared" si="83"/>
        <v>N/A</v>
      </c>
      <c r="U233" s="3" t="str">
        <f t="shared" si="84"/>
        <v>N/A</v>
      </c>
      <c r="V233" s="3" t="str">
        <f t="shared" si="85"/>
        <v>N/A</v>
      </c>
      <c r="W233" s="3" t="str">
        <f t="shared" si="86"/>
        <v>N/A</v>
      </c>
      <c r="X233" s="3" t="str">
        <f t="shared" si="87"/>
        <v>N/A</v>
      </c>
      <c r="Y233" s="3" t="str">
        <f t="shared" si="88"/>
        <v>N/A</v>
      </c>
      <c r="Z233" s="3" t="str">
        <f t="shared" si="89"/>
        <v>N/A</v>
      </c>
      <c r="AA233" s="3" t="str">
        <f t="shared" si="90"/>
        <v>N/A</v>
      </c>
      <c r="AB233" s="3" t="str">
        <f t="shared" si="91"/>
        <v>N/A</v>
      </c>
      <c r="AC233" s="3" t="str">
        <f t="shared" si="92"/>
        <v>N/A</v>
      </c>
      <c r="AD233" s="3" t="str">
        <f t="shared" si="93"/>
        <v>N/A</v>
      </c>
      <c r="AE233" s="3" t="str">
        <f t="shared" si="94"/>
        <v>N/A</v>
      </c>
      <c r="AF233" s="3" t="str">
        <f t="shared" si="95"/>
        <v>N/A</v>
      </c>
    </row>
    <row r="234" spans="1:32" x14ac:dyDescent="0.35">
      <c r="A234" t="s">
        <v>175</v>
      </c>
      <c r="B234" t="s">
        <v>178</v>
      </c>
      <c r="C234" t="s">
        <v>595</v>
      </c>
      <c r="D234" t="s">
        <v>118</v>
      </c>
      <c r="E234">
        <v>266</v>
      </c>
      <c r="F234" t="s">
        <v>1665</v>
      </c>
      <c r="G234">
        <v>0.06</v>
      </c>
      <c r="H234" t="s">
        <v>1197</v>
      </c>
      <c r="I234" s="3" t="str">
        <f t="shared" si="72"/>
        <v>not eligible</v>
      </c>
      <c r="J234" s="3" t="str">
        <f t="shared" si="73"/>
        <v>N/A</v>
      </c>
      <c r="K234" s="3">
        <f t="shared" si="74"/>
        <v>0</v>
      </c>
      <c r="L234" s="3" t="str">
        <f t="shared" si="75"/>
        <v>N/A</v>
      </c>
      <c r="M234" s="3">
        <f t="shared" si="76"/>
        <v>0</v>
      </c>
      <c r="N234" s="3" t="str">
        <f t="shared" si="77"/>
        <v>N/A</v>
      </c>
      <c r="O234" s="3" t="str">
        <f t="shared" si="78"/>
        <v>N/A</v>
      </c>
      <c r="P234" s="3" t="str">
        <f t="shared" si="79"/>
        <v>N/A</v>
      </c>
      <c r="Q234" s="3" t="str">
        <f t="shared" si="80"/>
        <v>N/A</v>
      </c>
      <c r="R234" s="3" t="str">
        <f t="shared" si="81"/>
        <v>N/A</v>
      </c>
      <c r="S234" s="3" t="str">
        <f t="shared" si="82"/>
        <v>N/A</v>
      </c>
      <c r="T234" s="3" t="str">
        <f t="shared" si="83"/>
        <v>N/A</v>
      </c>
      <c r="U234" s="3" t="str">
        <f t="shared" si="84"/>
        <v>N/A</v>
      </c>
      <c r="V234" s="3" t="str">
        <f t="shared" si="85"/>
        <v>N/A</v>
      </c>
      <c r="W234" s="3" t="str">
        <f t="shared" si="86"/>
        <v>N/A</v>
      </c>
      <c r="X234" s="3" t="str">
        <f t="shared" si="87"/>
        <v>N/A</v>
      </c>
      <c r="Y234" s="3" t="str">
        <f t="shared" si="88"/>
        <v>N/A</v>
      </c>
      <c r="Z234" s="3" t="str">
        <f t="shared" si="89"/>
        <v>N/A</v>
      </c>
      <c r="AA234" s="3" t="str">
        <f t="shared" si="90"/>
        <v>N/A</v>
      </c>
      <c r="AB234" s="3" t="str">
        <f t="shared" si="91"/>
        <v>N/A</v>
      </c>
      <c r="AC234" s="3" t="str">
        <f t="shared" si="92"/>
        <v>N/A</v>
      </c>
      <c r="AD234" s="3" t="str">
        <f t="shared" si="93"/>
        <v>N/A</v>
      </c>
      <c r="AE234" s="3" t="str">
        <f t="shared" si="94"/>
        <v>N/A</v>
      </c>
      <c r="AF234" s="3" t="str">
        <f t="shared" si="95"/>
        <v>N/A</v>
      </c>
    </row>
    <row r="235" spans="1:32" x14ac:dyDescent="0.35">
      <c r="A235" t="s">
        <v>175</v>
      </c>
      <c r="B235" t="s">
        <v>183</v>
      </c>
      <c r="C235" t="s">
        <v>864</v>
      </c>
      <c r="D235" t="s">
        <v>118</v>
      </c>
      <c r="E235" s="1">
        <v>157232</v>
      </c>
      <c r="F235" t="s">
        <v>1740</v>
      </c>
      <c r="G235">
        <v>33.619999999999997</v>
      </c>
      <c r="H235" t="s">
        <v>187</v>
      </c>
      <c r="I235" s="3">
        <f t="shared" si="72"/>
        <v>275156</v>
      </c>
      <c r="J235" s="3" t="str">
        <f t="shared" si="73"/>
        <v>N/A</v>
      </c>
      <c r="K235" s="3">
        <f t="shared" si="74"/>
        <v>275156</v>
      </c>
      <c r="L235" s="3" t="str">
        <f t="shared" si="75"/>
        <v>N/A</v>
      </c>
      <c r="M235" s="3">
        <f t="shared" si="76"/>
        <v>275156</v>
      </c>
      <c r="N235" s="3" t="str">
        <f t="shared" si="77"/>
        <v>N/A</v>
      </c>
      <c r="O235" s="3" t="str">
        <f t="shared" si="78"/>
        <v>N/A</v>
      </c>
      <c r="P235" s="3" t="str">
        <f t="shared" si="79"/>
        <v>N/A</v>
      </c>
      <c r="Q235" s="3" t="str">
        <f t="shared" si="80"/>
        <v>N/A</v>
      </c>
      <c r="R235" s="3" t="str">
        <f t="shared" si="81"/>
        <v>N/A</v>
      </c>
      <c r="S235" s="3" t="str">
        <f t="shared" si="82"/>
        <v>N/A</v>
      </c>
      <c r="T235" s="3" t="str">
        <f t="shared" si="83"/>
        <v>N/A</v>
      </c>
      <c r="U235" s="3" t="str">
        <f t="shared" si="84"/>
        <v>N/A</v>
      </c>
      <c r="V235" s="3" t="str">
        <f t="shared" si="85"/>
        <v>N/A</v>
      </c>
      <c r="W235" s="3" t="str">
        <f t="shared" si="86"/>
        <v>N/A</v>
      </c>
      <c r="X235" s="3" t="str">
        <f t="shared" si="87"/>
        <v>N/A</v>
      </c>
      <c r="Y235" s="3" t="str">
        <f t="shared" si="88"/>
        <v>N/A</v>
      </c>
      <c r="Z235" s="3" t="str">
        <f t="shared" si="89"/>
        <v>N/A</v>
      </c>
      <c r="AA235" s="3" t="str">
        <f t="shared" si="90"/>
        <v>N/A</v>
      </c>
      <c r="AB235" s="3" t="str">
        <f t="shared" si="91"/>
        <v>N/A</v>
      </c>
      <c r="AC235" s="3" t="str">
        <f t="shared" si="92"/>
        <v>N/A</v>
      </c>
      <c r="AD235" s="3" t="str">
        <f t="shared" si="93"/>
        <v>N/A</v>
      </c>
      <c r="AE235" s="3" t="str">
        <f t="shared" si="94"/>
        <v>N/A</v>
      </c>
      <c r="AF235" s="3" t="str">
        <f t="shared" si="95"/>
        <v>N/A</v>
      </c>
    </row>
    <row r="236" spans="1:32" x14ac:dyDescent="0.35">
      <c r="A236" t="s">
        <v>175</v>
      </c>
      <c r="B236" t="s">
        <v>183</v>
      </c>
      <c r="C236" t="s">
        <v>476</v>
      </c>
      <c r="D236" t="s">
        <v>118</v>
      </c>
      <c r="E236">
        <v>365</v>
      </c>
      <c r="F236" t="s">
        <v>1669</v>
      </c>
      <c r="G236">
        <v>0.08</v>
      </c>
      <c r="H236" t="s">
        <v>1197</v>
      </c>
      <c r="I236" s="3" t="str">
        <f t="shared" si="72"/>
        <v>not eligible</v>
      </c>
      <c r="J236" s="3" t="str">
        <f t="shared" si="73"/>
        <v>N/A</v>
      </c>
      <c r="K236" s="3">
        <f t="shared" si="74"/>
        <v>0</v>
      </c>
      <c r="L236" s="3" t="str">
        <f t="shared" si="75"/>
        <v>N/A</v>
      </c>
      <c r="M236" s="3">
        <f t="shared" si="76"/>
        <v>0</v>
      </c>
      <c r="N236" s="3" t="str">
        <f t="shared" si="77"/>
        <v>N/A</v>
      </c>
      <c r="O236" s="3" t="str">
        <f t="shared" si="78"/>
        <v>N/A</v>
      </c>
      <c r="P236" s="3" t="str">
        <f t="shared" si="79"/>
        <v>N/A</v>
      </c>
      <c r="Q236" s="3" t="str">
        <f t="shared" si="80"/>
        <v>N/A</v>
      </c>
      <c r="R236" s="3" t="str">
        <f t="shared" si="81"/>
        <v>N/A</v>
      </c>
      <c r="S236" s="3" t="str">
        <f t="shared" si="82"/>
        <v>N/A</v>
      </c>
      <c r="T236" s="3" t="str">
        <f t="shared" si="83"/>
        <v>N/A</v>
      </c>
      <c r="U236" s="3" t="str">
        <f t="shared" si="84"/>
        <v>N/A</v>
      </c>
      <c r="V236" s="3" t="str">
        <f t="shared" si="85"/>
        <v>N/A</v>
      </c>
      <c r="W236" s="3" t="str">
        <f t="shared" si="86"/>
        <v>N/A</v>
      </c>
      <c r="X236" s="3" t="str">
        <f t="shared" si="87"/>
        <v>N/A</v>
      </c>
      <c r="Y236" s="3" t="str">
        <f t="shared" si="88"/>
        <v>N/A</v>
      </c>
      <c r="Z236" s="3" t="str">
        <f t="shared" si="89"/>
        <v>N/A</v>
      </c>
      <c r="AA236" s="3" t="str">
        <f t="shared" si="90"/>
        <v>N/A</v>
      </c>
      <c r="AB236" s="3" t="str">
        <f t="shared" si="91"/>
        <v>N/A</v>
      </c>
      <c r="AC236" s="3" t="str">
        <f t="shared" si="92"/>
        <v>N/A</v>
      </c>
      <c r="AD236" s="3" t="str">
        <f t="shared" si="93"/>
        <v>N/A</v>
      </c>
      <c r="AE236" s="3" t="str">
        <f t="shared" si="94"/>
        <v>N/A</v>
      </c>
      <c r="AF236" s="3" t="str">
        <f t="shared" si="95"/>
        <v>N/A</v>
      </c>
    </row>
    <row r="237" spans="1:32" x14ac:dyDescent="0.35">
      <c r="A237" t="s">
        <v>175</v>
      </c>
      <c r="B237" t="s">
        <v>183</v>
      </c>
      <c r="C237" t="s">
        <v>364</v>
      </c>
      <c r="D237" t="s">
        <v>118</v>
      </c>
      <c r="E237">
        <v>535</v>
      </c>
      <c r="F237" t="s">
        <v>1690</v>
      </c>
      <c r="G237">
        <v>0.11</v>
      </c>
      <c r="H237" t="s">
        <v>1197</v>
      </c>
      <c r="I237" s="3" t="str">
        <f t="shared" si="72"/>
        <v>not eligible</v>
      </c>
      <c r="J237" s="3" t="str">
        <f t="shared" si="73"/>
        <v>N/A</v>
      </c>
      <c r="K237" s="3">
        <f t="shared" si="74"/>
        <v>0</v>
      </c>
      <c r="L237" s="3" t="str">
        <f t="shared" si="75"/>
        <v>N/A</v>
      </c>
      <c r="M237" s="3">
        <f t="shared" si="76"/>
        <v>0</v>
      </c>
      <c r="N237" s="3" t="str">
        <f t="shared" si="77"/>
        <v>N/A</v>
      </c>
      <c r="O237" s="3" t="str">
        <f t="shared" si="78"/>
        <v>N/A</v>
      </c>
      <c r="P237" s="3" t="str">
        <f t="shared" si="79"/>
        <v>N/A</v>
      </c>
      <c r="Q237" s="3" t="str">
        <f t="shared" si="80"/>
        <v>N/A</v>
      </c>
      <c r="R237" s="3" t="str">
        <f t="shared" si="81"/>
        <v>N/A</v>
      </c>
      <c r="S237" s="3" t="str">
        <f t="shared" si="82"/>
        <v>N/A</v>
      </c>
      <c r="T237" s="3" t="str">
        <f t="shared" si="83"/>
        <v>N/A</v>
      </c>
      <c r="U237" s="3" t="str">
        <f t="shared" si="84"/>
        <v>N/A</v>
      </c>
      <c r="V237" s="3" t="str">
        <f t="shared" si="85"/>
        <v>N/A</v>
      </c>
      <c r="W237" s="3" t="str">
        <f t="shared" si="86"/>
        <v>N/A</v>
      </c>
      <c r="X237" s="3" t="str">
        <f t="shared" si="87"/>
        <v>N/A</v>
      </c>
      <c r="Y237" s="3" t="str">
        <f t="shared" si="88"/>
        <v>N/A</v>
      </c>
      <c r="Z237" s="3" t="str">
        <f t="shared" si="89"/>
        <v>N/A</v>
      </c>
      <c r="AA237" s="3" t="str">
        <f t="shared" si="90"/>
        <v>N/A</v>
      </c>
      <c r="AB237" s="3" t="str">
        <f t="shared" si="91"/>
        <v>N/A</v>
      </c>
      <c r="AC237" s="3" t="str">
        <f t="shared" si="92"/>
        <v>N/A</v>
      </c>
      <c r="AD237" s="3" t="str">
        <f t="shared" si="93"/>
        <v>N/A</v>
      </c>
      <c r="AE237" s="3" t="str">
        <f t="shared" si="94"/>
        <v>N/A</v>
      </c>
      <c r="AF237" s="3" t="str">
        <f t="shared" si="95"/>
        <v>N/A</v>
      </c>
    </row>
    <row r="238" spans="1:32" x14ac:dyDescent="0.35">
      <c r="A238" t="s">
        <v>175</v>
      </c>
      <c r="B238" t="s">
        <v>295</v>
      </c>
      <c r="C238" t="s">
        <v>868</v>
      </c>
      <c r="D238" t="s">
        <v>118</v>
      </c>
      <c r="E238" s="1">
        <v>72855</v>
      </c>
      <c r="F238" t="s">
        <v>1741</v>
      </c>
      <c r="G238">
        <v>16.18</v>
      </c>
      <c r="H238" t="s">
        <v>187</v>
      </c>
      <c r="I238" s="3">
        <f t="shared" si="72"/>
        <v>127496.25</v>
      </c>
      <c r="J238" s="3" t="str">
        <f t="shared" si="73"/>
        <v>N/A</v>
      </c>
      <c r="K238" s="3">
        <f t="shared" si="74"/>
        <v>127496.25</v>
      </c>
      <c r="L238" s="3" t="str">
        <f t="shared" si="75"/>
        <v>N/A</v>
      </c>
      <c r="M238" s="3">
        <f t="shared" si="76"/>
        <v>127496.25</v>
      </c>
      <c r="N238" s="3" t="str">
        <f t="shared" si="77"/>
        <v>N/A</v>
      </c>
      <c r="O238" s="3" t="str">
        <f t="shared" si="78"/>
        <v>N/A</v>
      </c>
      <c r="P238" s="3" t="str">
        <f t="shared" si="79"/>
        <v>N/A</v>
      </c>
      <c r="Q238" s="3" t="str">
        <f t="shared" si="80"/>
        <v>N/A</v>
      </c>
      <c r="R238" s="3" t="str">
        <f t="shared" si="81"/>
        <v>N/A</v>
      </c>
      <c r="S238" s="3" t="str">
        <f t="shared" si="82"/>
        <v>N/A</v>
      </c>
      <c r="T238" s="3" t="str">
        <f t="shared" si="83"/>
        <v>N/A</v>
      </c>
      <c r="U238" s="3" t="str">
        <f t="shared" si="84"/>
        <v>N/A</v>
      </c>
      <c r="V238" s="3" t="str">
        <f t="shared" si="85"/>
        <v>N/A</v>
      </c>
      <c r="W238" s="3" t="str">
        <f t="shared" si="86"/>
        <v>N/A</v>
      </c>
      <c r="X238" s="3" t="str">
        <f t="shared" si="87"/>
        <v>N/A</v>
      </c>
      <c r="Y238" s="3" t="str">
        <f t="shared" si="88"/>
        <v>N/A</v>
      </c>
      <c r="Z238" s="3" t="str">
        <f t="shared" si="89"/>
        <v>N/A</v>
      </c>
      <c r="AA238" s="3" t="str">
        <f t="shared" si="90"/>
        <v>N/A</v>
      </c>
      <c r="AB238" s="3" t="str">
        <f t="shared" si="91"/>
        <v>N/A</v>
      </c>
      <c r="AC238" s="3" t="str">
        <f t="shared" si="92"/>
        <v>N/A</v>
      </c>
      <c r="AD238" s="3" t="str">
        <f t="shared" si="93"/>
        <v>N/A</v>
      </c>
      <c r="AE238" s="3" t="str">
        <f t="shared" si="94"/>
        <v>N/A</v>
      </c>
      <c r="AF238" s="3" t="str">
        <f t="shared" si="95"/>
        <v>N/A</v>
      </c>
    </row>
    <row r="239" spans="1:32" x14ac:dyDescent="0.35">
      <c r="A239" t="s">
        <v>175</v>
      </c>
      <c r="B239" t="s">
        <v>295</v>
      </c>
      <c r="C239" t="s">
        <v>830</v>
      </c>
      <c r="D239" t="s">
        <v>118</v>
      </c>
      <c r="E239">
        <v>385</v>
      </c>
      <c r="F239" t="s">
        <v>1687</v>
      </c>
      <c r="G239">
        <v>0.09</v>
      </c>
      <c r="H239" t="s">
        <v>1197</v>
      </c>
      <c r="I239" s="3" t="str">
        <f t="shared" si="72"/>
        <v>not eligible</v>
      </c>
      <c r="J239" s="3" t="str">
        <f t="shared" si="73"/>
        <v>N/A</v>
      </c>
      <c r="K239" s="3">
        <f t="shared" si="74"/>
        <v>0</v>
      </c>
      <c r="L239" s="3" t="str">
        <f t="shared" si="75"/>
        <v>N/A</v>
      </c>
      <c r="M239" s="3">
        <f t="shared" si="76"/>
        <v>0</v>
      </c>
      <c r="N239" s="3" t="str">
        <f t="shared" si="77"/>
        <v>N/A</v>
      </c>
      <c r="O239" s="3" t="str">
        <f t="shared" si="78"/>
        <v>N/A</v>
      </c>
      <c r="P239" s="3" t="str">
        <f t="shared" si="79"/>
        <v>N/A</v>
      </c>
      <c r="Q239" s="3" t="str">
        <f t="shared" si="80"/>
        <v>N/A</v>
      </c>
      <c r="R239" s="3" t="str">
        <f t="shared" si="81"/>
        <v>N/A</v>
      </c>
      <c r="S239" s="3" t="str">
        <f t="shared" si="82"/>
        <v>N/A</v>
      </c>
      <c r="T239" s="3" t="str">
        <f t="shared" si="83"/>
        <v>N/A</v>
      </c>
      <c r="U239" s="3" t="str">
        <f t="shared" si="84"/>
        <v>N/A</v>
      </c>
      <c r="V239" s="3" t="str">
        <f t="shared" si="85"/>
        <v>N/A</v>
      </c>
      <c r="W239" s="3" t="str">
        <f t="shared" si="86"/>
        <v>N/A</v>
      </c>
      <c r="X239" s="3" t="str">
        <f t="shared" si="87"/>
        <v>N/A</v>
      </c>
      <c r="Y239" s="3" t="str">
        <f t="shared" si="88"/>
        <v>N/A</v>
      </c>
      <c r="Z239" s="3" t="str">
        <f t="shared" si="89"/>
        <v>N/A</v>
      </c>
      <c r="AA239" s="3" t="str">
        <f t="shared" si="90"/>
        <v>N/A</v>
      </c>
      <c r="AB239" s="3" t="str">
        <f t="shared" si="91"/>
        <v>N/A</v>
      </c>
      <c r="AC239" s="3" t="str">
        <f t="shared" si="92"/>
        <v>N/A</v>
      </c>
      <c r="AD239" s="3" t="str">
        <f t="shared" si="93"/>
        <v>N/A</v>
      </c>
      <c r="AE239" s="3" t="str">
        <f t="shared" si="94"/>
        <v>N/A</v>
      </c>
      <c r="AF239" s="3" t="str">
        <f t="shared" si="95"/>
        <v>N/A</v>
      </c>
    </row>
    <row r="240" spans="1:32" x14ac:dyDescent="0.35">
      <c r="A240" t="s">
        <v>175</v>
      </c>
      <c r="B240" t="s">
        <v>295</v>
      </c>
      <c r="C240" t="s">
        <v>927</v>
      </c>
      <c r="D240" t="s">
        <v>118</v>
      </c>
      <c r="E240">
        <v>264</v>
      </c>
      <c r="F240" t="s">
        <v>1665</v>
      </c>
      <c r="G240">
        <v>0.06</v>
      </c>
      <c r="H240" t="s">
        <v>1197</v>
      </c>
      <c r="I240" s="3" t="str">
        <f t="shared" si="72"/>
        <v>not eligible</v>
      </c>
      <c r="J240" s="3" t="str">
        <f t="shared" si="73"/>
        <v>N/A</v>
      </c>
      <c r="K240" s="3">
        <f t="shared" si="74"/>
        <v>0</v>
      </c>
      <c r="L240" s="3" t="str">
        <f t="shared" si="75"/>
        <v>N/A</v>
      </c>
      <c r="M240" s="3">
        <f t="shared" si="76"/>
        <v>0</v>
      </c>
      <c r="N240" s="3" t="str">
        <f t="shared" si="77"/>
        <v>N/A</v>
      </c>
      <c r="O240" s="3" t="str">
        <f t="shared" si="78"/>
        <v>N/A</v>
      </c>
      <c r="P240" s="3" t="str">
        <f t="shared" si="79"/>
        <v>N/A</v>
      </c>
      <c r="Q240" s="3" t="str">
        <f t="shared" si="80"/>
        <v>N/A</v>
      </c>
      <c r="R240" s="3" t="str">
        <f t="shared" si="81"/>
        <v>N/A</v>
      </c>
      <c r="S240" s="3" t="str">
        <f t="shared" si="82"/>
        <v>N/A</v>
      </c>
      <c r="T240" s="3" t="str">
        <f t="shared" si="83"/>
        <v>N/A</v>
      </c>
      <c r="U240" s="3" t="str">
        <f t="shared" si="84"/>
        <v>N/A</v>
      </c>
      <c r="V240" s="3" t="str">
        <f t="shared" si="85"/>
        <v>N/A</v>
      </c>
      <c r="W240" s="3" t="str">
        <f t="shared" si="86"/>
        <v>N/A</v>
      </c>
      <c r="X240" s="3" t="str">
        <f t="shared" si="87"/>
        <v>N/A</v>
      </c>
      <c r="Y240" s="3" t="str">
        <f t="shared" si="88"/>
        <v>N/A</v>
      </c>
      <c r="Z240" s="3" t="str">
        <f t="shared" si="89"/>
        <v>N/A</v>
      </c>
      <c r="AA240" s="3" t="str">
        <f t="shared" si="90"/>
        <v>N/A</v>
      </c>
      <c r="AB240" s="3" t="str">
        <f t="shared" si="91"/>
        <v>N/A</v>
      </c>
      <c r="AC240" s="3" t="str">
        <f t="shared" si="92"/>
        <v>N/A</v>
      </c>
      <c r="AD240" s="3" t="str">
        <f t="shared" si="93"/>
        <v>N/A</v>
      </c>
      <c r="AE240" s="3" t="str">
        <f t="shared" si="94"/>
        <v>N/A</v>
      </c>
      <c r="AF240" s="3" t="str">
        <f t="shared" si="95"/>
        <v>N/A</v>
      </c>
    </row>
    <row r="241" spans="1:32" x14ac:dyDescent="0.35">
      <c r="A241" t="s">
        <v>175</v>
      </c>
      <c r="B241" t="s">
        <v>295</v>
      </c>
      <c r="C241" t="s">
        <v>463</v>
      </c>
      <c r="D241" t="s">
        <v>118</v>
      </c>
      <c r="E241">
        <v>408</v>
      </c>
      <c r="F241" t="s">
        <v>1687</v>
      </c>
      <c r="G241">
        <v>0.09</v>
      </c>
      <c r="H241" t="s">
        <v>1197</v>
      </c>
      <c r="I241" s="3" t="str">
        <f t="shared" si="72"/>
        <v>not eligible</v>
      </c>
      <c r="J241" s="3" t="str">
        <f t="shared" si="73"/>
        <v>N/A</v>
      </c>
      <c r="K241" s="3">
        <f t="shared" si="74"/>
        <v>0</v>
      </c>
      <c r="L241" s="3" t="str">
        <f t="shared" si="75"/>
        <v>N/A</v>
      </c>
      <c r="M241" s="3">
        <f t="shared" si="76"/>
        <v>0</v>
      </c>
      <c r="N241" s="3" t="str">
        <f t="shared" si="77"/>
        <v>N/A</v>
      </c>
      <c r="O241" s="3" t="str">
        <f t="shared" si="78"/>
        <v>N/A</v>
      </c>
      <c r="P241" s="3" t="str">
        <f t="shared" si="79"/>
        <v>N/A</v>
      </c>
      <c r="Q241" s="3" t="str">
        <f t="shared" si="80"/>
        <v>N/A</v>
      </c>
      <c r="R241" s="3" t="str">
        <f t="shared" si="81"/>
        <v>N/A</v>
      </c>
      <c r="S241" s="3" t="str">
        <f t="shared" si="82"/>
        <v>N/A</v>
      </c>
      <c r="T241" s="3" t="str">
        <f t="shared" si="83"/>
        <v>N/A</v>
      </c>
      <c r="U241" s="3" t="str">
        <f t="shared" si="84"/>
        <v>N/A</v>
      </c>
      <c r="V241" s="3" t="str">
        <f t="shared" si="85"/>
        <v>N/A</v>
      </c>
      <c r="W241" s="3" t="str">
        <f t="shared" si="86"/>
        <v>N/A</v>
      </c>
      <c r="X241" s="3" t="str">
        <f t="shared" si="87"/>
        <v>N/A</v>
      </c>
      <c r="Y241" s="3" t="str">
        <f t="shared" si="88"/>
        <v>N/A</v>
      </c>
      <c r="Z241" s="3" t="str">
        <f t="shared" si="89"/>
        <v>N/A</v>
      </c>
      <c r="AA241" s="3" t="str">
        <f t="shared" si="90"/>
        <v>N/A</v>
      </c>
      <c r="AB241" s="3" t="str">
        <f t="shared" si="91"/>
        <v>N/A</v>
      </c>
      <c r="AC241" s="3" t="str">
        <f t="shared" si="92"/>
        <v>N/A</v>
      </c>
      <c r="AD241" s="3" t="str">
        <f t="shared" si="93"/>
        <v>N/A</v>
      </c>
      <c r="AE241" s="3" t="str">
        <f t="shared" si="94"/>
        <v>N/A</v>
      </c>
      <c r="AF241" s="3" t="str">
        <f t="shared" si="95"/>
        <v>N/A</v>
      </c>
    </row>
    <row r="242" spans="1:32" x14ac:dyDescent="0.35">
      <c r="A242" t="s">
        <v>175</v>
      </c>
      <c r="B242" t="s">
        <v>295</v>
      </c>
      <c r="C242" t="s">
        <v>906</v>
      </c>
      <c r="D242" t="s">
        <v>118</v>
      </c>
      <c r="E242">
        <v>252</v>
      </c>
      <c r="F242" t="s">
        <v>1665</v>
      </c>
      <c r="G242">
        <v>0.06</v>
      </c>
      <c r="H242" t="s">
        <v>1197</v>
      </c>
      <c r="I242" s="3" t="str">
        <f t="shared" si="72"/>
        <v>not eligible</v>
      </c>
      <c r="J242" s="3" t="str">
        <f t="shared" si="73"/>
        <v>N/A</v>
      </c>
      <c r="K242" s="3">
        <f t="shared" si="74"/>
        <v>0</v>
      </c>
      <c r="L242" s="3" t="str">
        <f t="shared" si="75"/>
        <v>N/A</v>
      </c>
      <c r="M242" s="3">
        <f t="shared" si="76"/>
        <v>0</v>
      </c>
      <c r="N242" s="3" t="str">
        <f t="shared" si="77"/>
        <v>N/A</v>
      </c>
      <c r="O242" s="3" t="str">
        <f t="shared" si="78"/>
        <v>N/A</v>
      </c>
      <c r="P242" s="3" t="str">
        <f t="shared" si="79"/>
        <v>N/A</v>
      </c>
      <c r="Q242" s="3" t="str">
        <f t="shared" si="80"/>
        <v>N/A</v>
      </c>
      <c r="R242" s="3" t="str">
        <f t="shared" si="81"/>
        <v>N/A</v>
      </c>
      <c r="S242" s="3" t="str">
        <f t="shared" si="82"/>
        <v>N/A</v>
      </c>
      <c r="T242" s="3" t="str">
        <f t="shared" si="83"/>
        <v>N/A</v>
      </c>
      <c r="U242" s="3" t="str">
        <f t="shared" si="84"/>
        <v>N/A</v>
      </c>
      <c r="V242" s="3" t="str">
        <f t="shared" si="85"/>
        <v>N/A</v>
      </c>
      <c r="W242" s="3" t="str">
        <f t="shared" si="86"/>
        <v>N/A</v>
      </c>
      <c r="X242" s="3" t="str">
        <f t="shared" si="87"/>
        <v>N/A</v>
      </c>
      <c r="Y242" s="3" t="str">
        <f t="shared" si="88"/>
        <v>N/A</v>
      </c>
      <c r="Z242" s="3" t="str">
        <f t="shared" si="89"/>
        <v>N/A</v>
      </c>
      <c r="AA242" s="3" t="str">
        <f t="shared" si="90"/>
        <v>N/A</v>
      </c>
      <c r="AB242" s="3" t="str">
        <f t="shared" si="91"/>
        <v>N/A</v>
      </c>
      <c r="AC242" s="3" t="str">
        <f t="shared" si="92"/>
        <v>N/A</v>
      </c>
      <c r="AD242" s="3" t="str">
        <f t="shared" si="93"/>
        <v>N/A</v>
      </c>
      <c r="AE242" s="3" t="str">
        <f t="shared" si="94"/>
        <v>N/A</v>
      </c>
      <c r="AF242" s="3" t="str">
        <f t="shared" si="95"/>
        <v>N/A</v>
      </c>
    </row>
    <row r="243" spans="1:32" x14ac:dyDescent="0.35">
      <c r="A243" t="s">
        <v>175</v>
      </c>
      <c r="B243" t="s">
        <v>227</v>
      </c>
      <c r="C243" t="s">
        <v>730</v>
      </c>
      <c r="D243" t="s">
        <v>118</v>
      </c>
      <c r="E243" s="1">
        <v>140522</v>
      </c>
      <c r="F243" t="s">
        <v>1742</v>
      </c>
      <c r="G243">
        <v>30.77</v>
      </c>
      <c r="H243" t="s">
        <v>187</v>
      </c>
      <c r="I243" s="3">
        <f t="shared" si="72"/>
        <v>245913.5</v>
      </c>
      <c r="J243" s="3" t="str">
        <f t="shared" si="73"/>
        <v>N/A</v>
      </c>
      <c r="K243" s="3">
        <f t="shared" si="74"/>
        <v>245913.5</v>
      </c>
      <c r="L243" s="3" t="str">
        <f t="shared" si="75"/>
        <v>N/A</v>
      </c>
      <c r="M243" s="3">
        <f t="shared" si="76"/>
        <v>245913.5</v>
      </c>
      <c r="N243" s="3" t="str">
        <f t="shared" si="77"/>
        <v>N/A</v>
      </c>
      <c r="O243" s="3" t="str">
        <f t="shared" si="78"/>
        <v>N/A</v>
      </c>
      <c r="P243" s="3" t="str">
        <f t="shared" si="79"/>
        <v>N/A</v>
      </c>
      <c r="Q243" s="3" t="str">
        <f t="shared" si="80"/>
        <v>N/A</v>
      </c>
      <c r="R243" s="3" t="str">
        <f t="shared" si="81"/>
        <v>N/A</v>
      </c>
      <c r="S243" s="3" t="str">
        <f t="shared" si="82"/>
        <v>N/A</v>
      </c>
      <c r="T243" s="3" t="str">
        <f t="shared" si="83"/>
        <v>N/A</v>
      </c>
      <c r="U243" s="3" t="str">
        <f t="shared" si="84"/>
        <v>N/A</v>
      </c>
      <c r="V243" s="3" t="str">
        <f t="shared" si="85"/>
        <v>N/A</v>
      </c>
      <c r="W243" s="3" t="str">
        <f t="shared" si="86"/>
        <v>N/A</v>
      </c>
      <c r="X243" s="3" t="str">
        <f t="shared" si="87"/>
        <v>N/A</v>
      </c>
      <c r="Y243" s="3" t="str">
        <f t="shared" si="88"/>
        <v>N/A</v>
      </c>
      <c r="Z243" s="3" t="str">
        <f t="shared" si="89"/>
        <v>N/A</v>
      </c>
      <c r="AA243" s="3" t="str">
        <f t="shared" si="90"/>
        <v>N/A</v>
      </c>
      <c r="AB243" s="3" t="str">
        <f t="shared" si="91"/>
        <v>N/A</v>
      </c>
      <c r="AC243" s="3" t="str">
        <f t="shared" si="92"/>
        <v>N/A</v>
      </c>
      <c r="AD243" s="3" t="str">
        <f t="shared" si="93"/>
        <v>N/A</v>
      </c>
      <c r="AE243" s="3" t="str">
        <f t="shared" si="94"/>
        <v>N/A</v>
      </c>
      <c r="AF243" s="3" t="str">
        <f t="shared" si="95"/>
        <v>N/A</v>
      </c>
    </row>
    <row r="244" spans="1:32" x14ac:dyDescent="0.35">
      <c r="A244" t="s">
        <v>175</v>
      </c>
      <c r="B244" t="s">
        <v>227</v>
      </c>
      <c r="C244" t="s">
        <v>593</v>
      </c>
      <c r="D244" t="s">
        <v>118</v>
      </c>
      <c r="E244">
        <v>646</v>
      </c>
      <c r="F244" t="s">
        <v>1700</v>
      </c>
      <c r="G244">
        <v>0.14000000000000001</v>
      </c>
      <c r="H244" t="s">
        <v>1197</v>
      </c>
      <c r="I244" s="3" t="str">
        <f t="shared" si="72"/>
        <v>not eligible</v>
      </c>
      <c r="J244" s="3" t="str">
        <f t="shared" si="73"/>
        <v>N/A</v>
      </c>
      <c r="K244" s="3">
        <f t="shared" si="74"/>
        <v>0</v>
      </c>
      <c r="L244" s="3" t="str">
        <f t="shared" si="75"/>
        <v>N/A</v>
      </c>
      <c r="M244" s="3">
        <f t="shared" si="76"/>
        <v>0</v>
      </c>
      <c r="N244" s="3" t="str">
        <f t="shared" si="77"/>
        <v>N/A</v>
      </c>
      <c r="O244" s="3" t="str">
        <f t="shared" si="78"/>
        <v>N/A</v>
      </c>
      <c r="P244" s="3" t="str">
        <f t="shared" si="79"/>
        <v>N/A</v>
      </c>
      <c r="Q244" s="3" t="str">
        <f t="shared" si="80"/>
        <v>N/A</v>
      </c>
      <c r="R244" s="3" t="str">
        <f t="shared" si="81"/>
        <v>N/A</v>
      </c>
      <c r="S244" s="3" t="str">
        <f t="shared" si="82"/>
        <v>N/A</v>
      </c>
      <c r="T244" s="3" t="str">
        <f t="shared" si="83"/>
        <v>N/A</v>
      </c>
      <c r="U244" s="3" t="str">
        <f t="shared" si="84"/>
        <v>N/A</v>
      </c>
      <c r="V244" s="3" t="str">
        <f t="shared" si="85"/>
        <v>N/A</v>
      </c>
      <c r="W244" s="3" t="str">
        <f t="shared" si="86"/>
        <v>N/A</v>
      </c>
      <c r="X244" s="3" t="str">
        <f t="shared" si="87"/>
        <v>N/A</v>
      </c>
      <c r="Y244" s="3" t="str">
        <f t="shared" si="88"/>
        <v>N/A</v>
      </c>
      <c r="Z244" s="3" t="str">
        <f t="shared" si="89"/>
        <v>N/A</v>
      </c>
      <c r="AA244" s="3" t="str">
        <f t="shared" si="90"/>
        <v>N/A</v>
      </c>
      <c r="AB244" s="3" t="str">
        <f t="shared" si="91"/>
        <v>N/A</v>
      </c>
      <c r="AC244" s="3" t="str">
        <f t="shared" si="92"/>
        <v>N/A</v>
      </c>
      <c r="AD244" s="3" t="str">
        <f t="shared" si="93"/>
        <v>N/A</v>
      </c>
      <c r="AE244" s="3" t="str">
        <f t="shared" si="94"/>
        <v>N/A</v>
      </c>
      <c r="AF244" s="3" t="str">
        <f t="shared" si="95"/>
        <v>N/A</v>
      </c>
    </row>
    <row r="245" spans="1:32" x14ac:dyDescent="0.35">
      <c r="A245" t="s">
        <v>175</v>
      </c>
      <c r="B245" t="s">
        <v>227</v>
      </c>
      <c r="C245" t="s">
        <v>592</v>
      </c>
      <c r="D245" t="s">
        <v>118</v>
      </c>
      <c r="E245">
        <v>206</v>
      </c>
      <c r="F245" t="s">
        <v>1663</v>
      </c>
      <c r="G245">
        <v>0.05</v>
      </c>
      <c r="H245" t="s">
        <v>1197</v>
      </c>
      <c r="I245" s="3" t="str">
        <f t="shared" si="72"/>
        <v>not eligible</v>
      </c>
      <c r="J245" s="3" t="str">
        <f t="shared" si="73"/>
        <v>N/A</v>
      </c>
      <c r="K245" s="3">
        <f t="shared" si="74"/>
        <v>0</v>
      </c>
      <c r="L245" s="3" t="str">
        <f t="shared" si="75"/>
        <v>N/A</v>
      </c>
      <c r="M245" s="3">
        <f t="shared" si="76"/>
        <v>0</v>
      </c>
      <c r="N245" s="3" t="str">
        <f t="shared" si="77"/>
        <v>N/A</v>
      </c>
      <c r="O245" s="3" t="str">
        <f t="shared" si="78"/>
        <v>N/A</v>
      </c>
      <c r="P245" s="3" t="str">
        <f t="shared" si="79"/>
        <v>N/A</v>
      </c>
      <c r="Q245" s="3" t="str">
        <f t="shared" si="80"/>
        <v>N/A</v>
      </c>
      <c r="R245" s="3" t="str">
        <f t="shared" si="81"/>
        <v>N/A</v>
      </c>
      <c r="S245" s="3" t="str">
        <f t="shared" si="82"/>
        <v>N/A</v>
      </c>
      <c r="T245" s="3" t="str">
        <f t="shared" si="83"/>
        <v>N/A</v>
      </c>
      <c r="U245" s="3" t="str">
        <f t="shared" si="84"/>
        <v>N/A</v>
      </c>
      <c r="V245" s="3" t="str">
        <f t="shared" si="85"/>
        <v>N/A</v>
      </c>
      <c r="W245" s="3" t="str">
        <f t="shared" si="86"/>
        <v>N/A</v>
      </c>
      <c r="X245" s="3" t="str">
        <f t="shared" si="87"/>
        <v>N/A</v>
      </c>
      <c r="Y245" s="3" t="str">
        <f t="shared" si="88"/>
        <v>N/A</v>
      </c>
      <c r="Z245" s="3" t="str">
        <f t="shared" si="89"/>
        <v>N/A</v>
      </c>
      <c r="AA245" s="3" t="str">
        <f t="shared" si="90"/>
        <v>N/A</v>
      </c>
      <c r="AB245" s="3" t="str">
        <f t="shared" si="91"/>
        <v>N/A</v>
      </c>
      <c r="AC245" s="3" t="str">
        <f t="shared" si="92"/>
        <v>N/A</v>
      </c>
      <c r="AD245" s="3" t="str">
        <f t="shared" si="93"/>
        <v>N/A</v>
      </c>
      <c r="AE245" s="3" t="str">
        <f t="shared" si="94"/>
        <v>N/A</v>
      </c>
      <c r="AF245" s="3" t="str">
        <f t="shared" si="95"/>
        <v>N/A</v>
      </c>
    </row>
    <row r="246" spans="1:32" x14ac:dyDescent="0.35">
      <c r="A246" t="s">
        <v>175</v>
      </c>
      <c r="B246" t="s">
        <v>210</v>
      </c>
      <c r="C246" t="s">
        <v>948</v>
      </c>
      <c r="D246" t="s">
        <v>118</v>
      </c>
      <c r="E246" s="1">
        <v>124909</v>
      </c>
      <c r="F246" t="s">
        <v>1743</v>
      </c>
      <c r="G246">
        <v>28.58</v>
      </c>
      <c r="H246" t="s">
        <v>187</v>
      </c>
      <c r="I246" s="3">
        <f t="shared" si="72"/>
        <v>218590.75</v>
      </c>
      <c r="J246" s="3" t="str">
        <f t="shared" si="73"/>
        <v>N/A</v>
      </c>
      <c r="K246" s="3">
        <f t="shared" si="74"/>
        <v>218590.75</v>
      </c>
      <c r="L246" s="3" t="str">
        <f t="shared" si="75"/>
        <v>N/A</v>
      </c>
      <c r="M246" s="3">
        <f t="shared" si="76"/>
        <v>218590.75</v>
      </c>
      <c r="N246" s="3" t="str">
        <f t="shared" si="77"/>
        <v>N/A</v>
      </c>
      <c r="O246" s="3" t="str">
        <f t="shared" si="78"/>
        <v>N/A</v>
      </c>
      <c r="P246" s="3" t="str">
        <f t="shared" si="79"/>
        <v>N/A</v>
      </c>
      <c r="Q246" s="3" t="str">
        <f t="shared" si="80"/>
        <v>N/A</v>
      </c>
      <c r="R246" s="3" t="str">
        <f t="shared" si="81"/>
        <v>N/A</v>
      </c>
      <c r="S246" s="3" t="str">
        <f t="shared" si="82"/>
        <v>N/A</v>
      </c>
      <c r="T246" s="3" t="str">
        <f t="shared" si="83"/>
        <v>N/A</v>
      </c>
      <c r="U246" s="3" t="str">
        <f t="shared" si="84"/>
        <v>N/A</v>
      </c>
      <c r="V246" s="3" t="str">
        <f t="shared" si="85"/>
        <v>N/A</v>
      </c>
      <c r="W246" s="3" t="str">
        <f t="shared" si="86"/>
        <v>N/A</v>
      </c>
      <c r="X246" s="3" t="str">
        <f t="shared" si="87"/>
        <v>N/A</v>
      </c>
      <c r="Y246" s="3" t="str">
        <f t="shared" si="88"/>
        <v>N/A</v>
      </c>
      <c r="Z246" s="3" t="str">
        <f t="shared" si="89"/>
        <v>N/A</v>
      </c>
      <c r="AA246" s="3" t="str">
        <f t="shared" si="90"/>
        <v>N/A</v>
      </c>
      <c r="AB246" s="3" t="str">
        <f t="shared" si="91"/>
        <v>N/A</v>
      </c>
      <c r="AC246" s="3" t="str">
        <f t="shared" si="92"/>
        <v>N/A</v>
      </c>
      <c r="AD246" s="3" t="str">
        <f t="shared" si="93"/>
        <v>N/A</v>
      </c>
      <c r="AE246" s="3" t="str">
        <f t="shared" si="94"/>
        <v>N/A</v>
      </c>
      <c r="AF246" s="3" t="str">
        <f t="shared" si="95"/>
        <v>N/A</v>
      </c>
    </row>
    <row r="247" spans="1:32" x14ac:dyDescent="0.35">
      <c r="A247" t="s">
        <v>175</v>
      </c>
      <c r="B247" t="s">
        <v>210</v>
      </c>
      <c r="C247" t="s">
        <v>899</v>
      </c>
      <c r="D247" t="s">
        <v>118</v>
      </c>
      <c r="E247">
        <v>514</v>
      </c>
      <c r="F247" t="s">
        <v>1693</v>
      </c>
      <c r="G247">
        <v>0.12</v>
      </c>
      <c r="H247" t="s">
        <v>1197</v>
      </c>
      <c r="I247" s="3" t="str">
        <f t="shared" si="72"/>
        <v>not eligible</v>
      </c>
      <c r="J247" s="3" t="str">
        <f t="shared" si="73"/>
        <v>N/A</v>
      </c>
      <c r="K247" s="3">
        <f t="shared" si="74"/>
        <v>0</v>
      </c>
      <c r="L247" s="3" t="str">
        <f t="shared" si="75"/>
        <v>N/A</v>
      </c>
      <c r="M247" s="3">
        <f t="shared" si="76"/>
        <v>0</v>
      </c>
      <c r="N247" s="3" t="str">
        <f t="shared" si="77"/>
        <v>N/A</v>
      </c>
      <c r="O247" s="3" t="str">
        <f t="shared" si="78"/>
        <v>N/A</v>
      </c>
      <c r="P247" s="3" t="str">
        <f t="shared" si="79"/>
        <v>N/A</v>
      </c>
      <c r="Q247" s="3" t="str">
        <f t="shared" si="80"/>
        <v>N/A</v>
      </c>
      <c r="R247" s="3" t="str">
        <f t="shared" si="81"/>
        <v>N/A</v>
      </c>
      <c r="S247" s="3" t="str">
        <f t="shared" si="82"/>
        <v>N/A</v>
      </c>
      <c r="T247" s="3" t="str">
        <f t="shared" si="83"/>
        <v>N/A</v>
      </c>
      <c r="U247" s="3" t="str">
        <f t="shared" si="84"/>
        <v>N/A</v>
      </c>
      <c r="V247" s="3" t="str">
        <f t="shared" si="85"/>
        <v>N/A</v>
      </c>
      <c r="W247" s="3" t="str">
        <f t="shared" si="86"/>
        <v>N/A</v>
      </c>
      <c r="X247" s="3" t="str">
        <f t="shared" si="87"/>
        <v>N/A</v>
      </c>
      <c r="Y247" s="3" t="str">
        <f t="shared" si="88"/>
        <v>N/A</v>
      </c>
      <c r="Z247" s="3" t="str">
        <f t="shared" si="89"/>
        <v>N/A</v>
      </c>
      <c r="AA247" s="3" t="str">
        <f t="shared" si="90"/>
        <v>N/A</v>
      </c>
      <c r="AB247" s="3" t="str">
        <f t="shared" si="91"/>
        <v>N/A</v>
      </c>
      <c r="AC247" s="3" t="str">
        <f t="shared" si="92"/>
        <v>N/A</v>
      </c>
      <c r="AD247" s="3" t="str">
        <f t="shared" si="93"/>
        <v>N/A</v>
      </c>
      <c r="AE247" s="3" t="str">
        <f t="shared" si="94"/>
        <v>N/A</v>
      </c>
      <c r="AF247" s="3" t="str">
        <f t="shared" si="95"/>
        <v>N/A</v>
      </c>
    </row>
    <row r="248" spans="1:32" x14ac:dyDescent="0.35">
      <c r="A248" t="s">
        <v>175</v>
      </c>
      <c r="B248" t="s">
        <v>210</v>
      </c>
      <c r="C248" t="s">
        <v>621</v>
      </c>
      <c r="D248" t="s">
        <v>118</v>
      </c>
      <c r="E248">
        <v>311</v>
      </c>
      <c r="F248" t="s">
        <v>1695</v>
      </c>
      <c r="G248">
        <v>7.0000000000000007E-2</v>
      </c>
      <c r="H248" t="s">
        <v>1197</v>
      </c>
      <c r="I248" s="3" t="str">
        <f t="shared" si="72"/>
        <v>not eligible</v>
      </c>
      <c r="J248" s="3" t="str">
        <f t="shared" si="73"/>
        <v>N/A</v>
      </c>
      <c r="K248" s="3">
        <f t="shared" si="74"/>
        <v>0</v>
      </c>
      <c r="L248" s="3" t="str">
        <f t="shared" si="75"/>
        <v>N/A</v>
      </c>
      <c r="M248" s="3">
        <f t="shared" si="76"/>
        <v>0</v>
      </c>
      <c r="N248" s="3" t="str">
        <f t="shared" si="77"/>
        <v>N/A</v>
      </c>
      <c r="O248" s="3" t="str">
        <f t="shared" si="78"/>
        <v>N/A</v>
      </c>
      <c r="P248" s="3" t="str">
        <f t="shared" si="79"/>
        <v>N/A</v>
      </c>
      <c r="Q248" s="3" t="str">
        <f t="shared" si="80"/>
        <v>N/A</v>
      </c>
      <c r="R248" s="3" t="str">
        <f t="shared" si="81"/>
        <v>N/A</v>
      </c>
      <c r="S248" s="3" t="str">
        <f t="shared" si="82"/>
        <v>N/A</v>
      </c>
      <c r="T248" s="3" t="str">
        <f t="shared" si="83"/>
        <v>N/A</v>
      </c>
      <c r="U248" s="3" t="str">
        <f t="shared" si="84"/>
        <v>N/A</v>
      </c>
      <c r="V248" s="3" t="str">
        <f t="shared" si="85"/>
        <v>N/A</v>
      </c>
      <c r="W248" s="3" t="str">
        <f t="shared" si="86"/>
        <v>N/A</v>
      </c>
      <c r="X248" s="3" t="str">
        <f t="shared" si="87"/>
        <v>N/A</v>
      </c>
      <c r="Y248" s="3" t="str">
        <f t="shared" si="88"/>
        <v>N/A</v>
      </c>
      <c r="Z248" s="3" t="str">
        <f t="shared" si="89"/>
        <v>N/A</v>
      </c>
      <c r="AA248" s="3" t="str">
        <f t="shared" si="90"/>
        <v>N/A</v>
      </c>
      <c r="AB248" s="3" t="str">
        <f t="shared" si="91"/>
        <v>N/A</v>
      </c>
      <c r="AC248" s="3" t="str">
        <f t="shared" si="92"/>
        <v>N/A</v>
      </c>
      <c r="AD248" s="3" t="str">
        <f t="shared" si="93"/>
        <v>N/A</v>
      </c>
      <c r="AE248" s="3" t="str">
        <f t="shared" si="94"/>
        <v>N/A</v>
      </c>
      <c r="AF248" s="3" t="str">
        <f t="shared" si="95"/>
        <v>N/A</v>
      </c>
    </row>
    <row r="249" spans="1:32" x14ac:dyDescent="0.35">
      <c r="A249" t="s">
        <v>175</v>
      </c>
      <c r="B249" t="s">
        <v>210</v>
      </c>
      <c r="C249" t="s">
        <v>664</v>
      </c>
      <c r="D249" t="s">
        <v>118</v>
      </c>
      <c r="E249">
        <v>376</v>
      </c>
      <c r="F249" t="s">
        <v>1687</v>
      </c>
      <c r="G249">
        <v>0.09</v>
      </c>
      <c r="H249" t="s">
        <v>1197</v>
      </c>
      <c r="I249" s="3" t="str">
        <f t="shared" si="72"/>
        <v>not eligible</v>
      </c>
      <c r="J249" s="3" t="str">
        <f t="shared" si="73"/>
        <v>N/A</v>
      </c>
      <c r="K249" s="3">
        <f t="shared" si="74"/>
        <v>0</v>
      </c>
      <c r="L249" s="3" t="str">
        <f t="shared" si="75"/>
        <v>N/A</v>
      </c>
      <c r="M249" s="3">
        <f t="shared" si="76"/>
        <v>0</v>
      </c>
      <c r="N249" s="3" t="str">
        <f t="shared" si="77"/>
        <v>N/A</v>
      </c>
      <c r="O249" s="3" t="str">
        <f t="shared" si="78"/>
        <v>N/A</v>
      </c>
      <c r="P249" s="3" t="str">
        <f t="shared" si="79"/>
        <v>N/A</v>
      </c>
      <c r="Q249" s="3" t="str">
        <f t="shared" si="80"/>
        <v>N/A</v>
      </c>
      <c r="R249" s="3" t="str">
        <f t="shared" si="81"/>
        <v>N/A</v>
      </c>
      <c r="S249" s="3" t="str">
        <f t="shared" si="82"/>
        <v>N/A</v>
      </c>
      <c r="T249" s="3" t="str">
        <f t="shared" si="83"/>
        <v>N/A</v>
      </c>
      <c r="U249" s="3" t="str">
        <f t="shared" si="84"/>
        <v>N/A</v>
      </c>
      <c r="V249" s="3" t="str">
        <f t="shared" si="85"/>
        <v>N/A</v>
      </c>
      <c r="W249" s="3" t="str">
        <f t="shared" si="86"/>
        <v>N/A</v>
      </c>
      <c r="X249" s="3" t="str">
        <f t="shared" si="87"/>
        <v>N/A</v>
      </c>
      <c r="Y249" s="3" t="str">
        <f t="shared" si="88"/>
        <v>N/A</v>
      </c>
      <c r="Z249" s="3" t="str">
        <f t="shared" si="89"/>
        <v>N/A</v>
      </c>
      <c r="AA249" s="3" t="str">
        <f t="shared" si="90"/>
        <v>N/A</v>
      </c>
      <c r="AB249" s="3" t="str">
        <f t="shared" si="91"/>
        <v>N/A</v>
      </c>
      <c r="AC249" s="3" t="str">
        <f t="shared" si="92"/>
        <v>N/A</v>
      </c>
      <c r="AD249" s="3" t="str">
        <f t="shared" si="93"/>
        <v>N/A</v>
      </c>
      <c r="AE249" s="3" t="str">
        <f t="shared" si="94"/>
        <v>N/A</v>
      </c>
      <c r="AF249" s="3" t="str">
        <f t="shared" si="95"/>
        <v>N/A</v>
      </c>
    </row>
    <row r="250" spans="1:32" x14ac:dyDescent="0.35">
      <c r="A250" t="s">
        <v>175</v>
      </c>
      <c r="B250" t="s">
        <v>210</v>
      </c>
      <c r="C250" t="s">
        <v>603</v>
      </c>
      <c r="D250" t="s">
        <v>118</v>
      </c>
      <c r="E250">
        <v>475</v>
      </c>
      <c r="F250" t="s">
        <v>1690</v>
      </c>
      <c r="G250">
        <v>0.11</v>
      </c>
      <c r="H250" t="s">
        <v>1197</v>
      </c>
      <c r="I250" s="3" t="str">
        <f t="shared" si="72"/>
        <v>not eligible</v>
      </c>
      <c r="J250" s="3" t="str">
        <f t="shared" si="73"/>
        <v>N/A</v>
      </c>
      <c r="K250" s="3">
        <f t="shared" si="74"/>
        <v>0</v>
      </c>
      <c r="L250" s="3" t="str">
        <f t="shared" si="75"/>
        <v>N/A</v>
      </c>
      <c r="M250" s="3">
        <f t="shared" si="76"/>
        <v>0</v>
      </c>
      <c r="N250" s="3" t="str">
        <f t="shared" si="77"/>
        <v>N/A</v>
      </c>
      <c r="O250" s="3" t="str">
        <f t="shared" si="78"/>
        <v>N/A</v>
      </c>
      <c r="P250" s="3" t="str">
        <f t="shared" si="79"/>
        <v>N/A</v>
      </c>
      <c r="Q250" s="3" t="str">
        <f t="shared" si="80"/>
        <v>N/A</v>
      </c>
      <c r="R250" s="3" t="str">
        <f t="shared" si="81"/>
        <v>N/A</v>
      </c>
      <c r="S250" s="3" t="str">
        <f t="shared" si="82"/>
        <v>N/A</v>
      </c>
      <c r="T250" s="3" t="str">
        <f t="shared" si="83"/>
        <v>N/A</v>
      </c>
      <c r="U250" s="3" t="str">
        <f t="shared" si="84"/>
        <v>N/A</v>
      </c>
      <c r="V250" s="3" t="str">
        <f t="shared" si="85"/>
        <v>N/A</v>
      </c>
      <c r="W250" s="3" t="str">
        <f t="shared" si="86"/>
        <v>N/A</v>
      </c>
      <c r="X250" s="3" t="str">
        <f t="shared" si="87"/>
        <v>N/A</v>
      </c>
      <c r="Y250" s="3" t="str">
        <f t="shared" si="88"/>
        <v>N/A</v>
      </c>
      <c r="Z250" s="3" t="str">
        <f t="shared" si="89"/>
        <v>N/A</v>
      </c>
      <c r="AA250" s="3" t="str">
        <f t="shared" si="90"/>
        <v>N/A</v>
      </c>
      <c r="AB250" s="3" t="str">
        <f t="shared" si="91"/>
        <v>N/A</v>
      </c>
      <c r="AC250" s="3" t="str">
        <f t="shared" si="92"/>
        <v>N/A</v>
      </c>
      <c r="AD250" s="3" t="str">
        <f t="shared" si="93"/>
        <v>N/A</v>
      </c>
      <c r="AE250" s="3" t="str">
        <f t="shared" si="94"/>
        <v>N/A</v>
      </c>
      <c r="AF250" s="3" t="str">
        <f t="shared" si="95"/>
        <v>N/A</v>
      </c>
    </row>
    <row r="251" spans="1:32" x14ac:dyDescent="0.35">
      <c r="A251" t="s">
        <v>175</v>
      </c>
      <c r="B251" t="s">
        <v>214</v>
      </c>
      <c r="C251" t="s">
        <v>429</v>
      </c>
      <c r="D251" t="s">
        <v>118</v>
      </c>
      <c r="E251" s="1">
        <v>161767</v>
      </c>
      <c r="F251" t="s">
        <v>1744</v>
      </c>
      <c r="G251">
        <v>37.65</v>
      </c>
      <c r="H251" t="s">
        <v>187</v>
      </c>
      <c r="I251" s="3">
        <f t="shared" si="72"/>
        <v>283092.25</v>
      </c>
      <c r="J251" s="3" t="str">
        <f t="shared" si="73"/>
        <v>N/A</v>
      </c>
      <c r="K251" s="3">
        <f t="shared" si="74"/>
        <v>283092.25</v>
      </c>
      <c r="L251" s="3" t="str">
        <f t="shared" si="75"/>
        <v>N/A</v>
      </c>
      <c r="M251" s="3">
        <f t="shared" si="76"/>
        <v>283092.25</v>
      </c>
      <c r="N251" s="3" t="str">
        <f t="shared" si="77"/>
        <v>N/A</v>
      </c>
      <c r="O251" s="3" t="str">
        <f t="shared" si="78"/>
        <v>N/A</v>
      </c>
      <c r="P251" s="3" t="str">
        <f t="shared" si="79"/>
        <v>N/A</v>
      </c>
      <c r="Q251" s="3" t="str">
        <f t="shared" si="80"/>
        <v>N/A</v>
      </c>
      <c r="R251" s="3" t="str">
        <f t="shared" si="81"/>
        <v>N/A</v>
      </c>
      <c r="S251" s="3" t="str">
        <f t="shared" si="82"/>
        <v>N/A</v>
      </c>
      <c r="T251" s="3" t="str">
        <f t="shared" si="83"/>
        <v>N/A</v>
      </c>
      <c r="U251" s="3" t="str">
        <f t="shared" si="84"/>
        <v>N/A</v>
      </c>
      <c r="V251" s="3" t="str">
        <f t="shared" si="85"/>
        <v>N/A</v>
      </c>
      <c r="W251" s="3" t="str">
        <f t="shared" si="86"/>
        <v>N/A</v>
      </c>
      <c r="X251" s="3" t="str">
        <f t="shared" si="87"/>
        <v>N/A</v>
      </c>
      <c r="Y251" s="3" t="str">
        <f t="shared" si="88"/>
        <v>N/A</v>
      </c>
      <c r="Z251" s="3" t="str">
        <f t="shared" si="89"/>
        <v>N/A</v>
      </c>
      <c r="AA251" s="3" t="str">
        <f t="shared" si="90"/>
        <v>N/A</v>
      </c>
      <c r="AB251" s="3" t="str">
        <f t="shared" si="91"/>
        <v>N/A</v>
      </c>
      <c r="AC251" s="3" t="str">
        <f t="shared" si="92"/>
        <v>N/A</v>
      </c>
      <c r="AD251" s="3" t="str">
        <f t="shared" si="93"/>
        <v>N/A</v>
      </c>
      <c r="AE251" s="3" t="str">
        <f t="shared" si="94"/>
        <v>N/A</v>
      </c>
      <c r="AF251" s="3" t="str">
        <f t="shared" si="95"/>
        <v>N/A</v>
      </c>
    </row>
    <row r="252" spans="1:32" x14ac:dyDescent="0.35">
      <c r="A252" t="s">
        <v>175</v>
      </c>
      <c r="B252" t="s">
        <v>214</v>
      </c>
      <c r="C252" t="s">
        <v>409</v>
      </c>
      <c r="D252" t="s">
        <v>118</v>
      </c>
      <c r="E252" s="1">
        <v>1016</v>
      </c>
      <c r="F252" t="s">
        <v>1745</v>
      </c>
      <c r="G252">
        <v>0.24</v>
      </c>
      <c r="H252" t="s">
        <v>187</v>
      </c>
      <c r="I252" s="3" t="str">
        <f t="shared" si="72"/>
        <v>not eligible</v>
      </c>
      <c r="J252" s="3">
        <f t="shared" si="73"/>
        <v>1778</v>
      </c>
      <c r="K252" s="3">
        <f t="shared" si="74"/>
        <v>1778</v>
      </c>
      <c r="L252" s="3" t="str">
        <f t="shared" si="75"/>
        <v>N/A</v>
      </c>
      <c r="M252" s="3">
        <f t="shared" si="76"/>
        <v>1778</v>
      </c>
      <c r="N252" s="3" t="str">
        <f t="shared" si="77"/>
        <v>N/A</v>
      </c>
      <c r="O252" s="3" t="str">
        <f t="shared" si="78"/>
        <v>N/A</v>
      </c>
      <c r="P252" s="3" t="str">
        <f t="shared" si="79"/>
        <v>N/A</v>
      </c>
      <c r="Q252" s="3" t="str">
        <f t="shared" si="80"/>
        <v>N/A</v>
      </c>
      <c r="R252" s="3" t="str">
        <f t="shared" si="81"/>
        <v>N/A</v>
      </c>
      <c r="S252" s="3" t="str">
        <f t="shared" si="82"/>
        <v>N/A</v>
      </c>
      <c r="T252" s="3" t="str">
        <f t="shared" si="83"/>
        <v>N/A</v>
      </c>
      <c r="U252" s="3" t="str">
        <f t="shared" si="84"/>
        <v>N/A</v>
      </c>
      <c r="V252" s="3" t="str">
        <f t="shared" si="85"/>
        <v>N/A</v>
      </c>
      <c r="W252" s="3" t="str">
        <f t="shared" si="86"/>
        <v>N/A</v>
      </c>
      <c r="X252" s="3" t="str">
        <f t="shared" si="87"/>
        <v>N/A</v>
      </c>
      <c r="Y252" s="3" t="str">
        <f t="shared" si="88"/>
        <v>N/A</v>
      </c>
      <c r="Z252" s="3" t="str">
        <f t="shared" si="89"/>
        <v>N/A</v>
      </c>
      <c r="AA252" s="3" t="str">
        <f t="shared" si="90"/>
        <v>N/A</v>
      </c>
      <c r="AB252" s="3" t="str">
        <f t="shared" si="91"/>
        <v>N/A</v>
      </c>
      <c r="AC252" s="3" t="str">
        <f t="shared" si="92"/>
        <v>N/A</v>
      </c>
      <c r="AD252" s="3" t="str">
        <f t="shared" si="93"/>
        <v>N/A</v>
      </c>
      <c r="AE252" s="3" t="str">
        <f t="shared" si="94"/>
        <v>N/A</v>
      </c>
      <c r="AF252" s="3" t="str">
        <f t="shared" si="95"/>
        <v>N/A</v>
      </c>
    </row>
    <row r="253" spans="1:32" x14ac:dyDescent="0.35">
      <c r="A253" t="s">
        <v>175</v>
      </c>
      <c r="B253" t="s">
        <v>214</v>
      </c>
      <c r="C253" t="s">
        <v>500</v>
      </c>
      <c r="D253" t="s">
        <v>118</v>
      </c>
      <c r="E253">
        <v>955</v>
      </c>
      <c r="F253" t="s">
        <v>1619</v>
      </c>
      <c r="G253">
        <v>0.22</v>
      </c>
      <c r="H253" t="s">
        <v>1197</v>
      </c>
      <c r="I253" s="3" t="str">
        <f t="shared" si="72"/>
        <v>not eligible</v>
      </c>
      <c r="J253" s="3" t="str">
        <f t="shared" si="73"/>
        <v>N/A</v>
      </c>
      <c r="K253" s="3">
        <f t="shared" si="74"/>
        <v>0</v>
      </c>
      <c r="L253" s="3" t="str">
        <f t="shared" si="75"/>
        <v>N/A</v>
      </c>
      <c r="M253" s="3">
        <f t="shared" si="76"/>
        <v>0</v>
      </c>
      <c r="N253" s="3" t="str">
        <f t="shared" si="77"/>
        <v>N/A</v>
      </c>
      <c r="O253" s="3" t="str">
        <f t="shared" si="78"/>
        <v>N/A</v>
      </c>
      <c r="P253" s="3" t="str">
        <f t="shared" si="79"/>
        <v>N/A</v>
      </c>
      <c r="Q253" s="3" t="str">
        <f t="shared" si="80"/>
        <v>N/A</v>
      </c>
      <c r="R253" s="3" t="str">
        <f t="shared" si="81"/>
        <v>N/A</v>
      </c>
      <c r="S253" s="3" t="str">
        <f t="shared" si="82"/>
        <v>N/A</v>
      </c>
      <c r="T253" s="3" t="str">
        <f t="shared" si="83"/>
        <v>N/A</v>
      </c>
      <c r="U253" s="3" t="str">
        <f t="shared" si="84"/>
        <v>N/A</v>
      </c>
      <c r="V253" s="3" t="str">
        <f t="shared" si="85"/>
        <v>N/A</v>
      </c>
      <c r="W253" s="3" t="str">
        <f t="shared" si="86"/>
        <v>N/A</v>
      </c>
      <c r="X253" s="3" t="str">
        <f t="shared" si="87"/>
        <v>N/A</v>
      </c>
      <c r="Y253" s="3" t="str">
        <f t="shared" si="88"/>
        <v>N/A</v>
      </c>
      <c r="Z253" s="3" t="str">
        <f t="shared" si="89"/>
        <v>N/A</v>
      </c>
      <c r="AA253" s="3" t="str">
        <f t="shared" si="90"/>
        <v>N/A</v>
      </c>
      <c r="AB253" s="3" t="str">
        <f t="shared" si="91"/>
        <v>N/A</v>
      </c>
      <c r="AC253" s="3" t="str">
        <f t="shared" si="92"/>
        <v>N/A</v>
      </c>
      <c r="AD253" s="3" t="str">
        <f t="shared" si="93"/>
        <v>N/A</v>
      </c>
      <c r="AE253" s="3" t="str">
        <f t="shared" si="94"/>
        <v>N/A</v>
      </c>
      <c r="AF253" s="3" t="str">
        <f t="shared" si="95"/>
        <v>N/A</v>
      </c>
    </row>
    <row r="254" spans="1:32" x14ac:dyDescent="0.35">
      <c r="A254" t="s">
        <v>175</v>
      </c>
      <c r="B254" t="s">
        <v>214</v>
      </c>
      <c r="C254" t="s">
        <v>746</v>
      </c>
      <c r="D254" t="s">
        <v>118</v>
      </c>
      <c r="E254">
        <v>389</v>
      </c>
      <c r="F254" t="s">
        <v>1687</v>
      </c>
      <c r="G254">
        <v>0.09</v>
      </c>
      <c r="H254" t="s">
        <v>1197</v>
      </c>
      <c r="I254" s="3" t="str">
        <f t="shared" si="72"/>
        <v>not eligible</v>
      </c>
      <c r="J254" s="3" t="str">
        <f t="shared" si="73"/>
        <v>N/A</v>
      </c>
      <c r="K254" s="3">
        <f t="shared" si="74"/>
        <v>0</v>
      </c>
      <c r="L254" s="3" t="str">
        <f t="shared" si="75"/>
        <v>N/A</v>
      </c>
      <c r="M254" s="3">
        <f t="shared" si="76"/>
        <v>0</v>
      </c>
      <c r="N254" s="3" t="str">
        <f t="shared" si="77"/>
        <v>N/A</v>
      </c>
      <c r="O254" s="3" t="str">
        <f t="shared" si="78"/>
        <v>N/A</v>
      </c>
      <c r="P254" s="3" t="str">
        <f t="shared" si="79"/>
        <v>N/A</v>
      </c>
      <c r="Q254" s="3" t="str">
        <f t="shared" si="80"/>
        <v>N/A</v>
      </c>
      <c r="R254" s="3" t="str">
        <f t="shared" si="81"/>
        <v>N/A</v>
      </c>
      <c r="S254" s="3" t="str">
        <f t="shared" si="82"/>
        <v>N/A</v>
      </c>
      <c r="T254" s="3" t="str">
        <f t="shared" si="83"/>
        <v>N/A</v>
      </c>
      <c r="U254" s="3" t="str">
        <f t="shared" si="84"/>
        <v>N/A</v>
      </c>
      <c r="V254" s="3" t="str">
        <f t="shared" si="85"/>
        <v>N/A</v>
      </c>
      <c r="W254" s="3" t="str">
        <f t="shared" si="86"/>
        <v>N/A</v>
      </c>
      <c r="X254" s="3" t="str">
        <f t="shared" si="87"/>
        <v>N/A</v>
      </c>
      <c r="Y254" s="3" t="str">
        <f t="shared" si="88"/>
        <v>N/A</v>
      </c>
      <c r="Z254" s="3" t="str">
        <f t="shared" si="89"/>
        <v>N/A</v>
      </c>
      <c r="AA254" s="3" t="str">
        <f t="shared" si="90"/>
        <v>N/A</v>
      </c>
      <c r="AB254" s="3" t="str">
        <f t="shared" si="91"/>
        <v>N/A</v>
      </c>
      <c r="AC254" s="3" t="str">
        <f t="shared" si="92"/>
        <v>N/A</v>
      </c>
      <c r="AD254" s="3" t="str">
        <f t="shared" si="93"/>
        <v>N/A</v>
      </c>
      <c r="AE254" s="3" t="str">
        <f t="shared" si="94"/>
        <v>N/A</v>
      </c>
      <c r="AF254" s="3" t="str">
        <f t="shared" si="95"/>
        <v>N/A</v>
      </c>
    </row>
    <row r="255" spans="1:32" x14ac:dyDescent="0.35">
      <c r="A255" t="s">
        <v>175</v>
      </c>
      <c r="B255" t="s">
        <v>214</v>
      </c>
      <c r="C255" t="s">
        <v>1152</v>
      </c>
      <c r="D255" t="s">
        <v>118</v>
      </c>
      <c r="E255">
        <v>433</v>
      </c>
      <c r="F255" t="s">
        <v>1692</v>
      </c>
      <c r="G255">
        <v>0.1</v>
      </c>
      <c r="H255" t="s">
        <v>1197</v>
      </c>
      <c r="I255" s="3" t="str">
        <f t="shared" si="72"/>
        <v>not eligible</v>
      </c>
      <c r="J255" s="3" t="str">
        <f t="shared" si="73"/>
        <v>N/A</v>
      </c>
      <c r="K255" s="3">
        <f t="shared" si="74"/>
        <v>0</v>
      </c>
      <c r="L255" s="3" t="str">
        <f t="shared" si="75"/>
        <v>N/A</v>
      </c>
      <c r="M255" s="3">
        <f t="shared" si="76"/>
        <v>0</v>
      </c>
      <c r="N255" s="3" t="str">
        <f t="shared" si="77"/>
        <v>N/A</v>
      </c>
      <c r="O255" s="3" t="str">
        <f t="shared" si="78"/>
        <v>N/A</v>
      </c>
      <c r="P255" s="3" t="str">
        <f t="shared" si="79"/>
        <v>N/A</v>
      </c>
      <c r="Q255" s="3" t="str">
        <f t="shared" si="80"/>
        <v>N/A</v>
      </c>
      <c r="R255" s="3" t="str">
        <f t="shared" si="81"/>
        <v>N/A</v>
      </c>
      <c r="S255" s="3" t="str">
        <f t="shared" si="82"/>
        <v>N/A</v>
      </c>
      <c r="T255" s="3" t="str">
        <f t="shared" si="83"/>
        <v>N/A</v>
      </c>
      <c r="U255" s="3" t="str">
        <f t="shared" si="84"/>
        <v>N/A</v>
      </c>
      <c r="V255" s="3" t="str">
        <f t="shared" si="85"/>
        <v>N/A</v>
      </c>
      <c r="W255" s="3" t="str">
        <f t="shared" si="86"/>
        <v>N/A</v>
      </c>
      <c r="X255" s="3" t="str">
        <f t="shared" si="87"/>
        <v>N/A</v>
      </c>
      <c r="Y255" s="3" t="str">
        <f t="shared" si="88"/>
        <v>N/A</v>
      </c>
      <c r="Z255" s="3" t="str">
        <f t="shared" si="89"/>
        <v>N/A</v>
      </c>
      <c r="AA255" s="3" t="str">
        <f t="shared" si="90"/>
        <v>N/A</v>
      </c>
      <c r="AB255" s="3" t="str">
        <f t="shared" si="91"/>
        <v>N/A</v>
      </c>
      <c r="AC255" s="3" t="str">
        <f t="shared" si="92"/>
        <v>N/A</v>
      </c>
      <c r="AD255" s="3" t="str">
        <f t="shared" si="93"/>
        <v>N/A</v>
      </c>
      <c r="AE255" s="3" t="str">
        <f t="shared" si="94"/>
        <v>N/A</v>
      </c>
      <c r="AF255" s="3" t="str">
        <f t="shared" si="95"/>
        <v>N/A</v>
      </c>
    </row>
    <row r="256" spans="1:32" x14ac:dyDescent="0.35">
      <c r="A256" t="s">
        <v>175</v>
      </c>
      <c r="B256" t="s">
        <v>176</v>
      </c>
      <c r="C256" t="s">
        <v>495</v>
      </c>
      <c r="D256" t="s">
        <v>118</v>
      </c>
      <c r="E256" s="1">
        <v>96858</v>
      </c>
      <c r="F256" t="s">
        <v>1746</v>
      </c>
      <c r="G256">
        <v>20.91</v>
      </c>
      <c r="H256" t="s">
        <v>187</v>
      </c>
      <c r="I256" s="3">
        <f t="shared" si="72"/>
        <v>169501.5</v>
      </c>
      <c r="J256" s="3" t="str">
        <f t="shared" si="73"/>
        <v>N/A</v>
      </c>
      <c r="K256" s="3">
        <f t="shared" si="74"/>
        <v>169501.5</v>
      </c>
      <c r="L256" s="3" t="str">
        <f t="shared" si="75"/>
        <v>N/A</v>
      </c>
      <c r="M256" s="3">
        <f t="shared" si="76"/>
        <v>169501.5</v>
      </c>
      <c r="N256" s="3" t="str">
        <f t="shared" si="77"/>
        <v>N/A</v>
      </c>
      <c r="O256" s="3" t="str">
        <f t="shared" si="78"/>
        <v>N/A</v>
      </c>
      <c r="P256" s="3" t="str">
        <f t="shared" si="79"/>
        <v>N/A</v>
      </c>
      <c r="Q256" s="3" t="str">
        <f t="shared" si="80"/>
        <v>N/A</v>
      </c>
      <c r="R256" s="3" t="str">
        <f t="shared" si="81"/>
        <v>N/A</v>
      </c>
      <c r="S256" s="3" t="str">
        <f t="shared" si="82"/>
        <v>N/A</v>
      </c>
      <c r="T256" s="3" t="str">
        <f t="shared" si="83"/>
        <v>N/A</v>
      </c>
      <c r="U256" s="3" t="str">
        <f t="shared" si="84"/>
        <v>N/A</v>
      </c>
      <c r="V256" s="3" t="str">
        <f t="shared" si="85"/>
        <v>N/A</v>
      </c>
      <c r="W256" s="3" t="str">
        <f t="shared" si="86"/>
        <v>N/A</v>
      </c>
      <c r="X256" s="3" t="str">
        <f t="shared" si="87"/>
        <v>N/A</v>
      </c>
      <c r="Y256" s="3" t="str">
        <f t="shared" si="88"/>
        <v>N/A</v>
      </c>
      <c r="Z256" s="3" t="str">
        <f t="shared" si="89"/>
        <v>N/A</v>
      </c>
      <c r="AA256" s="3" t="str">
        <f t="shared" si="90"/>
        <v>N/A</v>
      </c>
      <c r="AB256" s="3" t="str">
        <f t="shared" si="91"/>
        <v>N/A</v>
      </c>
      <c r="AC256" s="3" t="str">
        <f t="shared" si="92"/>
        <v>N/A</v>
      </c>
      <c r="AD256" s="3" t="str">
        <f t="shared" si="93"/>
        <v>N/A</v>
      </c>
      <c r="AE256" s="3" t="str">
        <f t="shared" si="94"/>
        <v>N/A</v>
      </c>
      <c r="AF256" s="3" t="str">
        <f t="shared" si="95"/>
        <v>N/A</v>
      </c>
    </row>
    <row r="257" spans="1:32" x14ac:dyDescent="0.35">
      <c r="A257" t="s">
        <v>175</v>
      </c>
      <c r="B257" t="s">
        <v>176</v>
      </c>
      <c r="C257" t="s">
        <v>552</v>
      </c>
      <c r="D257" t="s">
        <v>118</v>
      </c>
      <c r="E257">
        <v>457</v>
      </c>
      <c r="F257" t="s">
        <v>1692</v>
      </c>
      <c r="G257">
        <v>0.1</v>
      </c>
      <c r="H257" t="s">
        <v>1197</v>
      </c>
      <c r="I257" s="3" t="str">
        <f t="shared" si="72"/>
        <v>not eligible</v>
      </c>
      <c r="J257" s="3" t="str">
        <f t="shared" si="73"/>
        <v>N/A</v>
      </c>
      <c r="K257" s="3">
        <f t="shared" si="74"/>
        <v>0</v>
      </c>
      <c r="L257" s="3" t="str">
        <f t="shared" si="75"/>
        <v>N/A</v>
      </c>
      <c r="M257" s="3">
        <f t="shared" si="76"/>
        <v>0</v>
      </c>
      <c r="N257" s="3" t="str">
        <f t="shared" si="77"/>
        <v>N/A</v>
      </c>
      <c r="O257" s="3" t="str">
        <f t="shared" si="78"/>
        <v>N/A</v>
      </c>
      <c r="P257" s="3" t="str">
        <f t="shared" si="79"/>
        <v>N/A</v>
      </c>
      <c r="Q257" s="3" t="str">
        <f t="shared" si="80"/>
        <v>N/A</v>
      </c>
      <c r="R257" s="3" t="str">
        <f t="shared" si="81"/>
        <v>N/A</v>
      </c>
      <c r="S257" s="3" t="str">
        <f t="shared" si="82"/>
        <v>N/A</v>
      </c>
      <c r="T257" s="3" t="str">
        <f t="shared" si="83"/>
        <v>N/A</v>
      </c>
      <c r="U257" s="3" t="str">
        <f t="shared" si="84"/>
        <v>N/A</v>
      </c>
      <c r="V257" s="3" t="str">
        <f t="shared" si="85"/>
        <v>N/A</v>
      </c>
      <c r="W257" s="3" t="str">
        <f t="shared" si="86"/>
        <v>N/A</v>
      </c>
      <c r="X257" s="3" t="str">
        <f t="shared" si="87"/>
        <v>N/A</v>
      </c>
      <c r="Y257" s="3" t="str">
        <f t="shared" si="88"/>
        <v>N/A</v>
      </c>
      <c r="Z257" s="3" t="str">
        <f t="shared" si="89"/>
        <v>N/A</v>
      </c>
      <c r="AA257" s="3" t="str">
        <f t="shared" si="90"/>
        <v>N/A</v>
      </c>
      <c r="AB257" s="3" t="str">
        <f t="shared" si="91"/>
        <v>N/A</v>
      </c>
      <c r="AC257" s="3" t="str">
        <f t="shared" si="92"/>
        <v>N/A</v>
      </c>
      <c r="AD257" s="3" t="str">
        <f t="shared" si="93"/>
        <v>N/A</v>
      </c>
      <c r="AE257" s="3" t="str">
        <f t="shared" si="94"/>
        <v>N/A</v>
      </c>
      <c r="AF257" s="3" t="str">
        <f t="shared" si="95"/>
        <v>N/A</v>
      </c>
    </row>
    <row r="258" spans="1:32" x14ac:dyDescent="0.35">
      <c r="A258" t="s">
        <v>175</v>
      </c>
      <c r="B258" t="s">
        <v>176</v>
      </c>
      <c r="C258" t="s">
        <v>436</v>
      </c>
      <c r="D258" t="s">
        <v>118</v>
      </c>
      <c r="E258">
        <v>356</v>
      </c>
      <c r="F258" t="s">
        <v>1669</v>
      </c>
      <c r="G258">
        <v>0.08</v>
      </c>
      <c r="H258" t="s">
        <v>1197</v>
      </c>
      <c r="I258" s="3" t="str">
        <f t="shared" ref="I258:I321" si="96">IF(G258&gt;=4,E258*1.75,"not eligible")</f>
        <v>not eligible</v>
      </c>
      <c r="J258" s="3" t="str">
        <f t="shared" ref="J258:J321" si="97">IF(AND(I258="not eligible",H258="Yes"),E258*1.75,"N/A")</f>
        <v>N/A</v>
      </c>
      <c r="K258" s="3">
        <f t="shared" ref="K258:K321" si="98">SUM(I258:J258)</f>
        <v>0</v>
      </c>
      <c r="L258" s="3" t="str">
        <f t="shared" ref="L258:L321" si="99">IF($D258="Australian Labor Party",$K258,"N/A")</f>
        <v>N/A</v>
      </c>
      <c r="M258" s="3">
        <f t="shared" ref="M258:M321" si="100">IF($D258="Liberal",$K258,"N/A")</f>
        <v>0</v>
      </c>
      <c r="N258" s="3" t="str">
        <f t="shared" ref="N258:N321" si="101">IF($D258="DERRYN HINCH'S JUSTICE PARTY",$K258,"N/A")</f>
        <v>N/A</v>
      </c>
      <c r="O258" s="3" t="str">
        <f t="shared" ref="O258:O321" si="102">IF($D258="LIBERAL DEMOCRATS",$K258,"N/A")</f>
        <v>N/A</v>
      </c>
      <c r="P258" s="3" t="str">
        <f t="shared" ref="P258:P321" si="103">IF($D258="ANIMAL JUSTICE PARTY",$K258,"N/A")</f>
        <v>N/A</v>
      </c>
      <c r="Q258" s="3" t="str">
        <f t="shared" ref="Q258:Q321" si="104">IF($D258="AUSTRALIAN GREENS",$K258,"N/A")</f>
        <v>N/A</v>
      </c>
      <c r="R258" s="3" t="str">
        <f t="shared" ref="R258:R321" si="105">IF($D258="FIONA PATTEN'S REASON PARTY",$K258,"N/A")</f>
        <v>N/A</v>
      </c>
      <c r="S258" s="3" t="str">
        <f t="shared" ref="S258:S321" si="106">IF($D258="THE NATIONALS",$K258,"N/A")</f>
        <v>N/A</v>
      </c>
      <c r="T258" s="3" t="str">
        <f t="shared" ref="T258:T321" si="107">IF($D258="SHOOTERS, FISHERS &amp; FARMERS VIC",$K258,"N/A")</f>
        <v>N/A</v>
      </c>
      <c r="U258" s="3" t="str">
        <f t="shared" ref="U258:U321" si="108">IF($D258="SUSTAINABLE AUSTRALIA",$K258,"N/A")</f>
        <v>N/A</v>
      </c>
      <c r="V258" s="3" t="str">
        <f t="shared" ref="V258:V321" si="109">IF($D258="TRANSPORT MATTERS",$K258,"N/A")</f>
        <v>N/A</v>
      </c>
      <c r="W258" s="3" t="str">
        <f t="shared" ref="W258:W321" si="110">IF($D258="AUSSIE BATTLER PARTY",$K258,"N/A")</f>
        <v>N/A</v>
      </c>
      <c r="X258" s="3" t="str">
        <f t="shared" ref="X258:X321" si="111">IF($D258="AUSTRALIAN COUNTRY PARTY",$K258,"N/A")</f>
        <v>N/A</v>
      </c>
      <c r="Y258" s="3" t="str">
        <f t="shared" ref="Y258:Y321" si="112">IF($D258="AUSTRALIAN LIBERTY ALLIANCE",$K258,"N/A")</f>
        <v>N/A</v>
      </c>
      <c r="Z258" s="3" t="str">
        <f t="shared" ref="Z258:Z321" si="113">IF($D258="HEALTH AUSTRALIA PARTY",$K258,"N/A")</f>
        <v>N/A</v>
      </c>
      <c r="AA258" s="3" t="str">
        <f t="shared" ref="AA258:AA321" si="114">IF($D258="HUDSON 4 NV",$K258,"N/A")</f>
        <v>N/A</v>
      </c>
      <c r="AB258" s="3" t="str">
        <f t="shared" ref="AB258:AB321" si="115">IF($D258="LABOUR DLP",$K258,"N/A")</f>
        <v>N/A</v>
      </c>
      <c r="AC258" s="3" t="str">
        <f t="shared" ref="AC258:AC321" si="116">IF($D258="VICTORIAN SOCIALISTS",$K258,"N/A")</f>
        <v>N/A</v>
      </c>
      <c r="AD258" s="3" t="str">
        <f t="shared" ref="AD258:AD321" si="117">IF($D258="VOLUNTARY EUTHANASIA PARTY (VICTORIA)",$K258,"N/A")</f>
        <v>N/A</v>
      </c>
      <c r="AE258" s="3" t="str">
        <f t="shared" ref="AE258:AE321" si="118">IF($D258="VOTE 1 LOCAL JOBS",$K258,"N/A")</f>
        <v>N/A</v>
      </c>
      <c r="AF258" s="3" t="str">
        <f t="shared" ref="AF258:AF321" si="119">IF($D258="",$K258,"N/A")</f>
        <v>N/A</v>
      </c>
    </row>
    <row r="259" spans="1:32" x14ac:dyDescent="0.35">
      <c r="A259" t="s">
        <v>175</v>
      </c>
      <c r="B259" t="s">
        <v>176</v>
      </c>
      <c r="C259" t="s">
        <v>1143</v>
      </c>
      <c r="D259" t="s">
        <v>118</v>
      </c>
      <c r="E259">
        <v>522</v>
      </c>
      <c r="F259" t="s">
        <v>1690</v>
      </c>
      <c r="G259">
        <v>0.11</v>
      </c>
      <c r="H259" t="s">
        <v>1197</v>
      </c>
      <c r="I259" s="3" t="str">
        <f t="shared" si="96"/>
        <v>not eligible</v>
      </c>
      <c r="J259" s="3" t="str">
        <f t="shared" si="97"/>
        <v>N/A</v>
      </c>
      <c r="K259" s="3">
        <f t="shared" si="98"/>
        <v>0</v>
      </c>
      <c r="L259" s="3" t="str">
        <f t="shared" si="99"/>
        <v>N/A</v>
      </c>
      <c r="M259" s="3">
        <f t="shared" si="100"/>
        <v>0</v>
      </c>
      <c r="N259" s="3" t="str">
        <f t="shared" si="101"/>
        <v>N/A</v>
      </c>
      <c r="O259" s="3" t="str">
        <f t="shared" si="102"/>
        <v>N/A</v>
      </c>
      <c r="P259" s="3" t="str">
        <f t="shared" si="103"/>
        <v>N/A</v>
      </c>
      <c r="Q259" s="3" t="str">
        <f t="shared" si="104"/>
        <v>N/A</v>
      </c>
      <c r="R259" s="3" t="str">
        <f t="shared" si="105"/>
        <v>N/A</v>
      </c>
      <c r="S259" s="3" t="str">
        <f t="shared" si="106"/>
        <v>N/A</v>
      </c>
      <c r="T259" s="3" t="str">
        <f t="shared" si="107"/>
        <v>N/A</v>
      </c>
      <c r="U259" s="3" t="str">
        <f t="shared" si="108"/>
        <v>N/A</v>
      </c>
      <c r="V259" s="3" t="str">
        <f t="shared" si="109"/>
        <v>N/A</v>
      </c>
      <c r="W259" s="3" t="str">
        <f t="shared" si="110"/>
        <v>N/A</v>
      </c>
      <c r="X259" s="3" t="str">
        <f t="shared" si="111"/>
        <v>N/A</v>
      </c>
      <c r="Y259" s="3" t="str">
        <f t="shared" si="112"/>
        <v>N/A</v>
      </c>
      <c r="Z259" s="3" t="str">
        <f t="shared" si="113"/>
        <v>N/A</v>
      </c>
      <c r="AA259" s="3" t="str">
        <f t="shared" si="114"/>
        <v>N/A</v>
      </c>
      <c r="AB259" s="3" t="str">
        <f t="shared" si="115"/>
        <v>N/A</v>
      </c>
      <c r="AC259" s="3" t="str">
        <f t="shared" si="116"/>
        <v>N/A</v>
      </c>
      <c r="AD259" s="3" t="str">
        <f t="shared" si="117"/>
        <v>N/A</v>
      </c>
      <c r="AE259" s="3" t="str">
        <f t="shared" si="118"/>
        <v>N/A</v>
      </c>
      <c r="AF259" s="3" t="str">
        <f t="shared" si="119"/>
        <v>N/A</v>
      </c>
    </row>
    <row r="260" spans="1:32" x14ac:dyDescent="0.35">
      <c r="A260" t="s">
        <v>175</v>
      </c>
      <c r="B260" t="s">
        <v>176</v>
      </c>
      <c r="C260" t="s">
        <v>446</v>
      </c>
      <c r="D260" t="s">
        <v>118</v>
      </c>
      <c r="E260">
        <v>250</v>
      </c>
      <c r="F260" t="s">
        <v>1663</v>
      </c>
      <c r="G260">
        <v>0.05</v>
      </c>
      <c r="H260" t="s">
        <v>1197</v>
      </c>
      <c r="I260" s="3" t="str">
        <f t="shared" si="96"/>
        <v>not eligible</v>
      </c>
      <c r="J260" s="3" t="str">
        <f t="shared" si="97"/>
        <v>N/A</v>
      </c>
      <c r="K260" s="3">
        <f t="shared" si="98"/>
        <v>0</v>
      </c>
      <c r="L260" s="3" t="str">
        <f t="shared" si="99"/>
        <v>N/A</v>
      </c>
      <c r="M260" s="3">
        <f t="shared" si="100"/>
        <v>0</v>
      </c>
      <c r="N260" s="3" t="str">
        <f t="shared" si="101"/>
        <v>N/A</v>
      </c>
      <c r="O260" s="3" t="str">
        <f t="shared" si="102"/>
        <v>N/A</v>
      </c>
      <c r="P260" s="3" t="str">
        <f t="shared" si="103"/>
        <v>N/A</v>
      </c>
      <c r="Q260" s="3" t="str">
        <f t="shared" si="104"/>
        <v>N/A</v>
      </c>
      <c r="R260" s="3" t="str">
        <f t="shared" si="105"/>
        <v>N/A</v>
      </c>
      <c r="S260" s="3" t="str">
        <f t="shared" si="106"/>
        <v>N/A</v>
      </c>
      <c r="T260" s="3" t="str">
        <f t="shared" si="107"/>
        <v>N/A</v>
      </c>
      <c r="U260" s="3" t="str">
        <f t="shared" si="108"/>
        <v>N/A</v>
      </c>
      <c r="V260" s="3" t="str">
        <f t="shared" si="109"/>
        <v>N/A</v>
      </c>
      <c r="W260" s="3" t="str">
        <f t="shared" si="110"/>
        <v>N/A</v>
      </c>
      <c r="X260" s="3" t="str">
        <f t="shared" si="111"/>
        <v>N/A</v>
      </c>
      <c r="Y260" s="3" t="str">
        <f t="shared" si="112"/>
        <v>N/A</v>
      </c>
      <c r="Z260" s="3" t="str">
        <f t="shared" si="113"/>
        <v>N/A</v>
      </c>
      <c r="AA260" s="3" t="str">
        <f t="shared" si="114"/>
        <v>N/A</v>
      </c>
      <c r="AB260" s="3" t="str">
        <f t="shared" si="115"/>
        <v>N/A</v>
      </c>
      <c r="AC260" s="3" t="str">
        <f t="shared" si="116"/>
        <v>N/A</v>
      </c>
      <c r="AD260" s="3" t="str">
        <f t="shared" si="117"/>
        <v>N/A</v>
      </c>
      <c r="AE260" s="3" t="str">
        <f t="shared" si="118"/>
        <v>N/A</v>
      </c>
      <c r="AF260" s="3" t="str">
        <f t="shared" si="119"/>
        <v>N/A</v>
      </c>
    </row>
    <row r="261" spans="1:32" x14ac:dyDescent="0.35">
      <c r="A261" t="s">
        <v>175</v>
      </c>
      <c r="B261" t="s">
        <v>212</v>
      </c>
      <c r="C261" t="s">
        <v>772</v>
      </c>
      <c r="D261" t="s">
        <v>118</v>
      </c>
      <c r="E261" s="1">
        <v>135001</v>
      </c>
      <c r="F261" t="s">
        <v>1747</v>
      </c>
      <c r="G261">
        <v>29.32</v>
      </c>
      <c r="H261" t="s">
        <v>187</v>
      </c>
      <c r="I261" s="3">
        <f t="shared" si="96"/>
        <v>236251.75</v>
      </c>
      <c r="J261" s="3" t="str">
        <f t="shared" si="97"/>
        <v>N/A</v>
      </c>
      <c r="K261" s="3">
        <f t="shared" si="98"/>
        <v>236251.75</v>
      </c>
      <c r="L261" s="3" t="str">
        <f t="shared" si="99"/>
        <v>N/A</v>
      </c>
      <c r="M261" s="3">
        <f t="shared" si="100"/>
        <v>236251.75</v>
      </c>
      <c r="N261" s="3" t="str">
        <f t="shared" si="101"/>
        <v>N/A</v>
      </c>
      <c r="O261" s="3" t="str">
        <f t="shared" si="102"/>
        <v>N/A</v>
      </c>
      <c r="P261" s="3" t="str">
        <f t="shared" si="103"/>
        <v>N/A</v>
      </c>
      <c r="Q261" s="3" t="str">
        <f t="shared" si="104"/>
        <v>N/A</v>
      </c>
      <c r="R261" s="3" t="str">
        <f t="shared" si="105"/>
        <v>N/A</v>
      </c>
      <c r="S261" s="3" t="str">
        <f t="shared" si="106"/>
        <v>N/A</v>
      </c>
      <c r="T261" s="3" t="str">
        <f t="shared" si="107"/>
        <v>N/A</v>
      </c>
      <c r="U261" s="3" t="str">
        <f t="shared" si="108"/>
        <v>N/A</v>
      </c>
      <c r="V261" s="3" t="str">
        <f t="shared" si="109"/>
        <v>N/A</v>
      </c>
      <c r="W261" s="3" t="str">
        <f t="shared" si="110"/>
        <v>N/A</v>
      </c>
      <c r="X261" s="3" t="str">
        <f t="shared" si="111"/>
        <v>N/A</v>
      </c>
      <c r="Y261" s="3" t="str">
        <f t="shared" si="112"/>
        <v>N/A</v>
      </c>
      <c r="Z261" s="3" t="str">
        <f t="shared" si="113"/>
        <v>N/A</v>
      </c>
      <c r="AA261" s="3" t="str">
        <f t="shared" si="114"/>
        <v>N/A</v>
      </c>
      <c r="AB261" s="3" t="str">
        <f t="shared" si="115"/>
        <v>N/A</v>
      </c>
      <c r="AC261" s="3" t="str">
        <f t="shared" si="116"/>
        <v>N/A</v>
      </c>
      <c r="AD261" s="3" t="str">
        <f t="shared" si="117"/>
        <v>N/A</v>
      </c>
      <c r="AE261" s="3" t="str">
        <f t="shared" si="118"/>
        <v>N/A</v>
      </c>
      <c r="AF261" s="3" t="str">
        <f t="shared" si="119"/>
        <v>N/A</v>
      </c>
    </row>
    <row r="262" spans="1:32" x14ac:dyDescent="0.35">
      <c r="A262" t="s">
        <v>175</v>
      </c>
      <c r="B262" t="s">
        <v>212</v>
      </c>
      <c r="C262" t="s">
        <v>824</v>
      </c>
      <c r="D262" t="s">
        <v>118</v>
      </c>
      <c r="E262" s="1">
        <v>1101</v>
      </c>
      <c r="F262" t="s">
        <v>1745</v>
      </c>
      <c r="G262">
        <v>0.24</v>
      </c>
      <c r="H262" t="s">
        <v>1197</v>
      </c>
      <c r="I262" s="3" t="str">
        <f t="shared" si="96"/>
        <v>not eligible</v>
      </c>
      <c r="J262" s="3" t="str">
        <f t="shared" si="97"/>
        <v>N/A</v>
      </c>
      <c r="K262" s="3">
        <f t="shared" si="98"/>
        <v>0</v>
      </c>
      <c r="L262" s="3" t="str">
        <f t="shared" si="99"/>
        <v>N/A</v>
      </c>
      <c r="M262" s="3">
        <f t="shared" si="100"/>
        <v>0</v>
      </c>
      <c r="N262" s="3" t="str">
        <f t="shared" si="101"/>
        <v>N/A</v>
      </c>
      <c r="O262" s="3" t="str">
        <f t="shared" si="102"/>
        <v>N/A</v>
      </c>
      <c r="P262" s="3" t="str">
        <f t="shared" si="103"/>
        <v>N/A</v>
      </c>
      <c r="Q262" s="3" t="str">
        <f t="shared" si="104"/>
        <v>N/A</v>
      </c>
      <c r="R262" s="3" t="str">
        <f t="shared" si="105"/>
        <v>N/A</v>
      </c>
      <c r="S262" s="3" t="str">
        <f t="shared" si="106"/>
        <v>N/A</v>
      </c>
      <c r="T262" s="3" t="str">
        <f t="shared" si="107"/>
        <v>N/A</v>
      </c>
      <c r="U262" s="3" t="str">
        <f t="shared" si="108"/>
        <v>N/A</v>
      </c>
      <c r="V262" s="3" t="str">
        <f t="shared" si="109"/>
        <v>N/A</v>
      </c>
      <c r="W262" s="3" t="str">
        <f t="shared" si="110"/>
        <v>N/A</v>
      </c>
      <c r="X262" s="3" t="str">
        <f t="shared" si="111"/>
        <v>N/A</v>
      </c>
      <c r="Y262" s="3" t="str">
        <f t="shared" si="112"/>
        <v>N/A</v>
      </c>
      <c r="Z262" s="3" t="str">
        <f t="shared" si="113"/>
        <v>N/A</v>
      </c>
      <c r="AA262" s="3" t="str">
        <f t="shared" si="114"/>
        <v>N/A</v>
      </c>
      <c r="AB262" s="3" t="str">
        <f t="shared" si="115"/>
        <v>N/A</v>
      </c>
      <c r="AC262" s="3" t="str">
        <f t="shared" si="116"/>
        <v>N/A</v>
      </c>
      <c r="AD262" s="3" t="str">
        <f t="shared" si="117"/>
        <v>N/A</v>
      </c>
      <c r="AE262" s="3" t="str">
        <f t="shared" si="118"/>
        <v>N/A</v>
      </c>
      <c r="AF262" s="3" t="str">
        <f t="shared" si="119"/>
        <v>N/A</v>
      </c>
    </row>
    <row r="263" spans="1:32" x14ac:dyDescent="0.35">
      <c r="A263" t="s">
        <v>175</v>
      </c>
      <c r="B263" t="s">
        <v>212</v>
      </c>
      <c r="C263" t="s">
        <v>731</v>
      </c>
      <c r="D263" t="s">
        <v>118</v>
      </c>
      <c r="E263">
        <v>561</v>
      </c>
      <c r="F263" t="s">
        <v>1693</v>
      </c>
      <c r="G263">
        <v>0.12</v>
      </c>
      <c r="H263" t="s">
        <v>1197</v>
      </c>
      <c r="I263" s="3" t="str">
        <f t="shared" si="96"/>
        <v>not eligible</v>
      </c>
      <c r="J263" s="3" t="str">
        <f t="shared" si="97"/>
        <v>N/A</v>
      </c>
      <c r="K263" s="3">
        <f t="shared" si="98"/>
        <v>0</v>
      </c>
      <c r="L263" s="3" t="str">
        <f t="shared" si="99"/>
        <v>N/A</v>
      </c>
      <c r="M263" s="3">
        <f t="shared" si="100"/>
        <v>0</v>
      </c>
      <c r="N263" s="3" t="str">
        <f t="shared" si="101"/>
        <v>N/A</v>
      </c>
      <c r="O263" s="3" t="str">
        <f t="shared" si="102"/>
        <v>N/A</v>
      </c>
      <c r="P263" s="3" t="str">
        <f t="shared" si="103"/>
        <v>N/A</v>
      </c>
      <c r="Q263" s="3" t="str">
        <f t="shared" si="104"/>
        <v>N/A</v>
      </c>
      <c r="R263" s="3" t="str">
        <f t="shared" si="105"/>
        <v>N/A</v>
      </c>
      <c r="S263" s="3" t="str">
        <f t="shared" si="106"/>
        <v>N/A</v>
      </c>
      <c r="T263" s="3" t="str">
        <f t="shared" si="107"/>
        <v>N/A</v>
      </c>
      <c r="U263" s="3" t="str">
        <f t="shared" si="108"/>
        <v>N/A</v>
      </c>
      <c r="V263" s="3" t="str">
        <f t="shared" si="109"/>
        <v>N/A</v>
      </c>
      <c r="W263" s="3" t="str">
        <f t="shared" si="110"/>
        <v>N/A</v>
      </c>
      <c r="X263" s="3" t="str">
        <f t="shared" si="111"/>
        <v>N/A</v>
      </c>
      <c r="Y263" s="3" t="str">
        <f t="shared" si="112"/>
        <v>N/A</v>
      </c>
      <c r="Z263" s="3" t="str">
        <f t="shared" si="113"/>
        <v>N/A</v>
      </c>
      <c r="AA263" s="3" t="str">
        <f t="shared" si="114"/>
        <v>N/A</v>
      </c>
      <c r="AB263" s="3" t="str">
        <f t="shared" si="115"/>
        <v>N/A</v>
      </c>
      <c r="AC263" s="3" t="str">
        <f t="shared" si="116"/>
        <v>N/A</v>
      </c>
      <c r="AD263" s="3" t="str">
        <f t="shared" si="117"/>
        <v>N/A</v>
      </c>
      <c r="AE263" s="3" t="str">
        <f t="shared" si="118"/>
        <v>N/A</v>
      </c>
      <c r="AF263" s="3" t="str">
        <f t="shared" si="119"/>
        <v>N/A</v>
      </c>
    </row>
    <row r="264" spans="1:32" x14ac:dyDescent="0.35">
      <c r="A264" t="s">
        <v>175</v>
      </c>
      <c r="B264" t="s">
        <v>178</v>
      </c>
      <c r="C264" t="s">
        <v>504</v>
      </c>
      <c r="D264" t="s">
        <v>112</v>
      </c>
      <c r="E264" s="1">
        <v>17231</v>
      </c>
      <c r="F264" t="s">
        <v>1736</v>
      </c>
      <c r="G264">
        <v>4.12</v>
      </c>
      <c r="H264" t="s">
        <v>1197</v>
      </c>
      <c r="I264" s="3">
        <f t="shared" si="96"/>
        <v>30154.25</v>
      </c>
      <c r="J264" s="3" t="str">
        <f t="shared" si="97"/>
        <v>N/A</v>
      </c>
      <c r="K264" s="3">
        <f t="shared" si="98"/>
        <v>30154.25</v>
      </c>
      <c r="L264" s="3" t="str">
        <f t="shared" si="99"/>
        <v>N/A</v>
      </c>
      <c r="M264" s="3" t="str">
        <f t="shared" si="100"/>
        <v>N/A</v>
      </c>
      <c r="N264" s="3" t="str">
        <f t="shared" si="101"/>
        <v>N/A</v>
      </c>
      <c r="O264" s="3">
        <f t="shared" si="102"/>
        <v>30154.25</v>
      </c>
      <c r="P264" s="3" t="str">
        <f t="shared" si="103"/>
        <v>N/A</v>
      </c>
      <c r="Q264" s="3" t="str">
        <f t="shared" si="104"/>
        <v>N/A</v>
      </c>
      <c r="R264" s="3" t="str">
        <f t="shared" si="105"/>
        <v>N/A</v>
      </c>
      <c r="S264" s="3" t="str">
        <f t="shared" si="106"/>
        <v>N/A</v>
      </c>
      <c r="T264" s="3" t="str">
        <f t="shared" si="107"/>
        <v>N/A</v>
      </c>
      <c r="U264" s="3" t="str">
        <f t="shared" si="108"/>
        <v>N/A</v>
      </c>
      <c r="V264" s="3" t="str">
        <f t="shared" si="109"/>
        <v>N/A</v>
      </c>
      <c r="W264" s="3" t="str">
        <f t="shared" si="110"/>
        <v>N/A</v>
      </c>
      <c r="X264" s="3" t="str">
        <f t="shared" si="111"/>
        <v>N/A</v>
      </c>
      <c r="Y264" s="3" t="str">
        <f t="shared" si="112"/>
        <v>N/A</v>
      </c>
      <c r="Z264" s="3" t="str">
        <f t="shared" si="113"/>
        <v>N/A</v>
      </c>
      <c r="AA264" s="3" t="str">
        <f t="shared" si="114"/>
        <v>N/A</v>
      </c>
      <c r="AB264" s="3" t="str">
        <f t="shared" si="115"/>
        <v>N/A</v>
      </c>
      <c r="AC264" s="3" t="str">
        <f t="shared" si="116"/>
        <v>N/A</v>
      </c>
      <c r="AD264" s="3" t="str">
        <f t="shared" si="117"/>
        <v>N/A</v>
      </c>
      <c r="AE264" s="3" t="str">
        <f t="shared" si="118"/>
        <v>N/A</v>
      </c>
      <c r="AF264" s="3" t="str">
        <f t="shared" si="119"/>
        <v>N/A</v>
      </c>
    </row>
    <row r="265" spans="1:32" x14ac:dyDescent="0.35">
      <c r="A265" t="s">
        <v>175</v>
      </c>
      <c r="B265" t="s">
        <v>178</v>
      </c>
      <c r="C265" t="s">
        <v>491</v>
      </c>
      <c r="D265" t="s">
        <v>112</v>
      </c>
      <c r="E265">
        <v>221</v>
      </c>
      <c r="F265" t="s">
        <v>1663</v>
      </c>
      <c r="G265">
        <v>0.05</v>
      </c>
      <c r="H265" t="s">
        <v>1197</v>
      </c>
      <c r="I265" s="3" t="str">
        <f t="shared" si="96"/>
        <v>not eligible</v>
      </c>
      <c r="J265" s="3" t="str">
        <f t="shared" si="97"/>
        <v>N/A</v>
      </c>
      <c r="K265" s="3">
        <f t="shared" si="98"/>
        <v>0</v>
      </c>
      <c r="L265" s="3" t="str">
        <f t="shared" si="99"/>
        <v>N/A</v>
      </c>
      <c r="M265" s="3" t="str">
        <f t="shared" si="100"/>
        <v>N/A</v>
      </c>
      <c r="N265" s="3" t="str">
        <f t="shared" si="101"/>
        <v>N/A</v>
      </c>
      <c r="O265" s="3">
        <f t="shared" si="102"/>
        <v>0</v>
      </c>
      <c r="P265" s="3" t="str">
        <f t="shared" si="103"/>
        <v>N/A</v>
      </c>
      <c r="Q265" s="3" t="str">
        <f t="shared" si="104"/>
        <v>N/A</v>
      </c>
      <c r="R265" s="3" t="str">
        <f t="shared" si="105"/>
        <v>N/A</v>
      </c>
      <c r="S265" s="3" t="str">
        <f t="shared" si="106"/>
        <v>N/A</v>
      </c>
      <c r="T265" s="3" t="str">
        <f t="shared" si="107"/>
        <v>N/A</v>
      </c>
      <c r="U265" s="3" t="str">
        <f t="shared" si="108"/>
        <v>N/A</v>
      </c>
      <c r="V265" s="3" t="str">
        <f t="shared" si="109"/>
        <v>N/A</v>
      </c>
      <c r="W265" s="3" t="str">
        <f t="shared" si="110"/>
        <v>N/A</v>
      </c>
      <c r="X265" s="3" t="str">
        <f t="shared" si="111"/>
        <v>N/A</v>
      </c>
      <c r="Y265" s="3" t="str">
        <f t="shared" si="112"/>
        <v>N/A</v>
      </c>
      <c r="Z265" s="3" t="str">
        <f t="shared" si="113"/>
        <v>N/A</v>
      </c>
      <c r="AA265" s="3" t="str">
        <f t="shared" si="114"/>
        <v>N/A</v>
      </c>
      <c r="AB265" s="3" t="str">
        <f t="shared" si="115"/>
        <v>N/A</v>
      </c>
      <c r="AC265" s="3" t="str">
        <f t="shared" si="116"/>
        <v>N/A</v>
      </c>
      <c r="AD265" s="3" t="str">
        <f t="shared" si="117"/>
        <v>N/A</v>
      </c>
      <c r="AE265" s="3" t="str">
        <f t="shared" si="118"/>
        <v>N/A</v>
      </c>
      <c r="AF265" s="3" t="str">
        <f t="shared" si="119"/>
        <v>N/A</v>
      </c>
    </row>
    <row r="266" spans="1:32" x14ac:dyDescent="0.35">
      <c r="A266" t="s">
        <v>175</v>
      </c>
      <c r="B266" t="s">
        <v>183</v>
      </c>
      <c r="C266" t="s">
        <v>322</v>
      </c>
      <c r="D266" t="s">
        <v>112</v>
      </c>
      <c r="E266" s="1">
        <v>18655</v>
      </c>
      <c r="F266" t="s">
        <v>1748</v>
      </c>
      <c r="G266">
        <v>3.99</v>
      </c>
      <c r="H266" t="s">
        <v>1197</v>
      </c>
      <c r="I266" s="3" t="str">
        <f t="shared" si="96"/>
        <v>not eligible</v>
      </c>
      <c r="J266" s="3" t="str">
        <f t="shared" si="97"/>
        <v>N/A</v>
      </c>
      <c r="K266" s="3">
        <f t="shared" si="98"/>
        <v>0</v>
      </c>
      <c r="L266" s="3" t="str">
        <f t="shared" si="99"/>
        <v>N/A</v>
      </c>
      <c r="M266" s="3" t="str">
        <f t="shared" si="100"/>
        <v>N/A</v>
      </c>
      <c r="N266" s="3" t="str">
        <f t="shared" si="101"/>
        <v>N/A</v>
      </c>
      <c r="O266" s="3">
        <f t="shared" si="102"/>
        <v>0</v>
      </c>
      <c r="P266" s="3" t="str">
        <f t="shared" si="103"/>
        <v>N/A</v>
      </c>
      <c r="Q266" s="3" t="str">
        <f t="shared" si="104"/>
        <v>N/A</v>
      </c>
      <c r="R266" s="3" t="str">
        <f t="shared" si="105"/>
        <v>N/A</v>
      </c>
      <c r="S266" s="3" t="str">
        <f t="shared" si="106"/>
        <v>N/A</v>
      </c>
      <c r="T266" s="3" t="str">
        <f t="shared" si="107"/>
        <v>N/A</v>
      </c>
      <c r="U266" s="3" t="str">
        <f t="shared" si="108"/>
        <v>N/A</v>
      </c>
      <c r="V266" s="3" t="str">
        <f t="shared" si="109"/>
        <v>N/A</v>
      </c>
      <c r="W266" s="3" t="str">
        <f t="shared" si="110"/>
        <v>N/A</v>
      </c>
      <c r="X266" s="3" t="str">
        <f t="shared" si="111"/>
        <v>N/A</v>
      </c>
      <c r="Y266" s="3" t="str">
        <f t="shared" si="112"/>
        <v>N/A</v>
      </c>
      <c r="Z266" s="3" t="str">
        <f t="shared" si="113"/>
        <v>N/A</v>
      </c>
      <c r="AA266" s="3" t="str">
        <f t="shared" si="114"/>
        <v>N/A</v>
      </c>
      <c r="AB266" s="3" t="str">
        <f t="shared" si="115"/>
        <v>N/A</v>
      </c>
      <c r="AC266" s="3" t="str">
        <f t="shared" si="116"/>
        <v>N/A</v>
      </c>
      <c r="AD266" s="3" t="str">
        <f t="shared" si="117"/>
        <v>N/A</v>
      </c>
      <c r="AE266" s="3" t="str">
        <f t="shared" si="118"/>
        <v>N/A</v>
      </c>
      <c r="AF266" s="3" t="str">
        <f t="shared" si="119"/>
        <v>N/A</v>
      </c>
    </row>
    <row r="267" spans="1:32" x14ac:dyDescent="0.35">
      <c r="A267" t="s">
        <v>175</v>
      </c>
      <c r="B267" t="s">
        <v>183</v>
      </c>
      <c r="C267" t="s">
        <v>776</v>
      </c>
      <c r="D267" t="s">
        <v>112</v>
      </c>
      <c r="E267">
        <v>201</v>
      </c>
      <c r="F267" t="s">
        <v>1667</v>
      </c>
      <c r="G267">
        <v>0.04</v>
      </c>
      <c r="H267" t="s">
        <v>1197</v>
      </c>
      <c r="I267" s="3" t="str">
        <f t="shared" si="96"/>
        <v>not eligible</v>
      </c>
      <c r="J267" s="3" t="str">
        <f t="shared" si="97"/>
        <v>N/A</v>
      </c>
      <c r="K267" s="3">
        <f t="shared" si="98"/>
        <v>0</v>
      </c>
      <c r="L267" s="3" t="str">
        <f t="shared" si="99"/>
        <v>N/A</v>
      </c>
      <c r="M267" s="3" t="str">
        <f t="shared" si="100"/>
        <v>N/A</v>
      </c>
      <c r="N267" s="3" t="str">
        <f t="shared" si="101"/>
        <v>N/A</v>
      </c>
      <c r="O267" s="3">
        <f t="shared" si="102"/>
        <v>0</v>
      </c>
      <c r="P267" s="3" t="str">
        <f t="shared" si="103"/>
        <v>N/A</v>
      </c>
      <c r="Q267" s="3" t="str">
        <f t="shared" si="104"/>
        <v>N/A</v>
      </c>
      <c r="R267" s="3" t="str">
        <f t="shared" si="105"/>
        <v>N/A</v>
      </c>
      <c r="S267" s="3" t="str">
        <f t="shared" si="106"/>
        <v>N/A</v>
      </c>
      <c r="T267" s="3" t="str">
        <f t="shared" si="107"/>
        <v>N/A</v>
      </c>
      <c r="U267" s="3" t="str">
        <f t="shared" si="108"/>
        <v>N/A</v>
      </c>
      <c r="V267" s="3" t="str">
        <f t="shared" si="109"/>
        <v>N/A</v>
      </c>
      <c r="W267" s="3" t="str">
        <f t="shared" si="110"/>
        <v>N/A</v>
      </c>
      <c r="X267" s="3" t="str">
        <f t="shared" si="111"/>
        <v>N/A</v>
      </c>
      <c r="Y267" s="3" t="str">
        <f t="shared" si="112"/>
        <v>N/A</v>
      </c>
      <c r="Z267" s="3" t="str">
        <f t="shared" si="113"/>
        <v>N/A</v>
      </c>
      <c r="AA267" s="3" t="str">
        <f t="shared" si="114"/>
        <v>N/A</v>
      </c>
      <c r="AB267" s="3" t="str">
        <f t="shared" si="115"/>
        <v>N/A</v>
      </c>
      <c r="AC267" s="3" t="str">
        <f t="shared" si="116"/>
        <v>N/A</v>
      </c>
      <c r="AD267" s="3" t="str">
        <f t="shared" si="117"/>
        <v>N/A</v>
      </c>
      <c r="AE267" s="3" t="str">
        <f t="shared" si="118"/>
        <v>N/A</v>
      </c>
      <c r="AF267" s="3" t="str">
        <f t="shared" si="119"/>
        <v>N/A</v>
      </c>
    </row>
    <row r="268" spans="1:32" x14ac:dyDescent="0.35">
      <c r="A268" t="s">
        <v>175</v>
      </c>
      <c r="B268" t="s">
        <v>295</v>
      </c>
      <c r="C268" t="s">
        <v>610</v>
      </c>
      <c r="D268" t="s">
        <v>112</v>
      </c>
      <c r="E268" s="1">
        <v>6067</v>
      </c>
      <c r="F268" t="s">
        <v>1682</v>
      </c>
      <c r="G268">
        <v>1.35</v>
      </c>
      <c r="H268" t="s">
        <v>1197</v>
      </c>
      <c r="I268" s="3" t="str">
        <f t="shared" si="96"/>
        <v>not eligible</v>
      </c>
      <c r="J268" s="3" t="str">
        <f t="shared" si="97"/>
        <v>N/A</v>
      </c>
      <c r="K268" s="3">
        <f t="shared" si="98"/>
        <v>0</v>
      </c>
      <c r="L268" s="3" t="str">
        <f t="shared" si="99"/>
        <v>N/A</v>
      </c>
      <c r="M268" s="3" t="str">
        <f t="shared" si="100"/>
        <v>N/A</v>
      </c>
      <c r="N268" s="3" t="str">
        <f t="shared" si="101"/>
        <v>N/A</v>
      </c>
      <c r="O268" s="3">
        <f t="shared" si="102"/>
        <v>0</v>
      </c>
      <c r="P268" s="3" t="str">
        <f t="shared" si="103"/>
        <v>N/A</v>
      </c>
      <c r="Q268" s="3" t="str">
        <f t="shared" si="104"/>
        <v>N/A</v>
      </c>
      <c r="R268" s="3" t="str">
        <f t="shared" si="105"/>
        <v>N/A</v>
      </c>
      <c r="S268" s="3" t="str">
        <f t="shared" si="106"/>
        <v>N/A</v>
      </c>
      <c r="T268" s="3" t="str">
        <f t="shared" si="107"/>
        <v>N/A</v>
      </c>
      <c r="U268" s="3" t="str">
        <f t="shared" si="108"/>
        <v>N/A</v>
      </c>
      <c r="V268" s="3" t="str">
        <f t="shared" si="109"/>
        <v>N/A</v>
      </c>
      <c r="W268" s="3" t="str">
        <f t="shared" si="110"/>
        <v>N/A</v>
      </c>
      <c r="X268" s="3" t="str">
        <f t="shared" si="111"/>
        <v>N/A</v>
      </c>
      <c r="Y268" s="3" t="str">
        <f t="shared" si="112"/>
        <v>N/A</v>
      </c>
      <c r="Z268" s="3" t="str">
        <f t="shared" si="113"/>
        <v>N/A</v>
      </c>
      <c r="AA268" s="3" t="str">
        <f t="shared" si="114"/>
        <v>N/A</v>
      </c>
      <c r="AB268" s="3" t="str">
        <f t="shared" si="115"/>
        <v>N/A</v>
      </c>
      <c r="AC268" s="3" t="str">
        <f t="shared" si="116"/>
        <v>N/A</v>
      </c>
      <c r="AD268" s="3" t="str">
        <f t="shared" si="117"/>
        <v>N/A</v>
      </c>
      <c r="AE268" s="3" t="str">
        <f t="shared" si="118"/>
        <v>N/A</v>
      </c>
      <c r="AF268" s="3" t="str">
        <f t="shared" si="119"/>
        <v>N/A</v>
      </c>
    </row>
    <row r="269" spans="1:32" x14ac:dyDescent="0.35">
      <c r="A269" t="s">
        <v>175</v>
      </c>
      <c r="B269" t="s">
        <v>295</v>
      </c>
      <c r="C269" t="s">
        <v>1148</v>
      </c>
      <c r="D269" t="s">
        <v>112</v>
      </c>
      <c r="E269">
        <v>114</v>
      </c>
      <c r="F269" t="s">
        <v>1666</v>
      </c>
      <c r="G269">
        <v>0.03</v>
      </c>
      <c r="H269" t="s">
        <v>1197</v>
      </c>
      <c r="I269" s="3" t="str">
        <f t="shared" si="96"/>
        <v>not eligible</v>
      </c>
      <c r="J269" s="3" t="str">
        <f t="shared" si="97"/>
        <v>N/A</v>
      </c>
      <c r="K269" s="3">
        <f t="shared" si="98"/>
        <v>0</v>
      </c>
      <c r="L269" s="3" t="str">
        <f t="shared" si="99"/>
        <v>N/A</v>
      </c>
      <c r="M269" s="3" t="str">
        <f t="shared" si="100"/>
        <v>N/A</v>
      </c>
      <c r="N269" s="3" t="str">
        <f t="shared" si="101"/>
        <v>N/A</v>
      </c>
      <c r="O269" s="3">
        <f t="shared" si="102"/>
        <v>0</v>
      </c>
      <c r="P269" s="3" t="str">
        <f t="shared" si="103"/>
        <v>N/A</v>
      </c>
      <c r="Q269" s="3" t="str">
        <f t="shared" si="104"/>
        <v>N/A</v>
      </c>
      <c r="R269" s="3" t="str">
        <f t="shared" si="105"/>
        <v>N/A</v>
      </c>
      <c r="S269" s="3" t="str">
        <f t="shared" si="106"/>
        <v>N/A</v>
      </c>
      <c r="T269" s="3" t="str">
        <f t="shared" si="107"/>
        <v>N/A</v>
      </c>
      <c r="U269" s="3" t="str">
        <f t="shared" si="108"/>
        <v>N/A</v>
      </c>
      <c r="V269" s="3" t="str">
        <f t="shared" si="109"/>
        <v>N/A</v>
      </c>
      <c r="W269" s="3" t="str">
        <f t="shared" si="110"/>
        <v>N/A</v>
      </c>
      <c r="X269" s="3" t="str">
        <f t="shared" si="111"/>
        <v>N/A</v>
      </c>
      <c r="Y269" s="3" t="str">
        <f t="shared" si="112"/>
        <v>N/A</v>
      </c>
      <c r="Z269" s="3" t="str">
        <f t="shared" si="113"/>
        <v>N/A</v>
      </c>
      <c r="AA269" s="3" t="str">
        <f t="shared" si="114"/>
        <v>N/A</v>
      </c>
      <c r="AB269" s="3" t="str">
        <f t="shared" si="115"/>
        <v>N/A</v>
      </c>
      <c r="AC269" s="3" t="str">
        <f t="shared" si="116"/>
        <v>N/A</v>
      </c>
      <c r="AD269" s="3" t="str">
        <f t="shared" si="117"/>
        <v>N/A</v>
      </c>
      <c r="AE269" s="3" t="str">
        <f t="shared" si="118"/>
        <v>N/A</v>
      </c>
      <c r="AF269" s="3" t="str">
        <f t="shared" si="119"/>
        <v>N/A</v>
      </c>
    </row>
    <row r="270" spans="1:32" x14ac:dyDescent="0.35">
      <c r="A270" t="s">
        <v>175</v>
      </c>
      <c r="B270" t="s">
        <v>227</v>
      </c>
      <c r="C270" t="s">
        <v>923</v>
      </c>
      <c r="D270" t="s">
        <v>112</v>
      </c>
      <c r="E270" s="1">
        <v>17187</v>
      </c>
      <c r="F270" t="s">
        <v>1749</v>
      </c>
      <c r="G270">
        <v>3.76</v>
      </c>
      <c r="H270" t="s">
        <v>187</v>
      </c>
      <c r="I270" s="3" t="str">
        <f t="shared" si="96"/>
        <v>not eligible</v>
      </c>
      <c r="J270" s="3">
        <f t="shared" si="97"/>
        <v>30077.25</v>
      </c>
      <c r="K270" s="3">
        <f t="shared" si="98"/>
        <v>30077.25</v>
      </c>
      <c r="L270" s="3" t="str">
        <f t="shared" si="99"/>
        <v>N/A</v>
      </c>
      <c r="M270" s="3" t="str">
        <f t="shared" si="100"/>
        <v>N/A</v>
      </c>
      <c r="N270" s="3" t="str">
        <f t="shared" si="101"/>
        <v>N/A</v>
      </c>
      <c r="O270" s="3">
        <f t="shared" si="102"/>
        <v>30077.25</v>
      </c>
      <c r="P270" s="3" t="str">
        <f t="shared" si="103"/>
        <v>N/A</v>
      </c>
      <c r="Q270" s="3" t="str">
        <f t="shared" si="104"/>
        <v>N/A</v>
      </c>
      <c r="R270" s="3" t="str">
        <f t="shared" si="105"/>
        <v>N/A</v>
      </c>
      <c r="S270" s="3" t="str">
        <f t="shared" si="106"/>
        <v>N/A</v>
      </c>
      <c r="T270" s="3" t="str">
        <f t="shared" si="107"/>
        <v>N/A</v>
      </c>
      <c r="U270" s="3" t="str">
        <f t="shared" si="108"/>
        <v>N/A</v>
      </c>
      <c r="V270" s="3" t="str">
        <f t="shared" si="109"/>
        <v>N/A</v>
      </c>
      <c r="W270" s="3" t="str">
        <f t="shared" si="110"/>
        <v>N/A</v>
      </c>
      <c r="X270" s="3" t="str">
        <f t="shared" si="111"/>
        <v>N/A</v>
      </c>
      <c r="Y270" s="3" t="str">
        <f t="shared" si="112"/>
        <v>N/A</v>
      </c>
      <c r="Z270" s="3" t="str">
        <f t="shared" si="113"/>
        <v>N/A</v>
      </c>
      <c r="AA270" s="3" t="str">
        <f t="shared" si="114"/>
        <v>N/A</v>
      </c>
      <c r="AB270" s="3" t="str">
        <f t="shared" si="115"/>
        <v>N/A</v>
      </c>
      <c r="AC270" s="3" t="str">
        <f t="shared" si="116"/>
        <v>N/A</v>
      </c>
      <c r="AD270" s="3" t="str">
        <f t="shared" si="117"/>
        <v>N/A</v>
      </c>
      <c r="AE270" s="3" t="str">
        <f t="shared" si="118"/>
        <v>N/A</v>
      </c>
      <c r="AF270" s="3" t="str">
        <f t="shared" si="119"/>
        <v>N/A</v>
      </c>
    </row>
    <row r="271" spans="1:32" x14ac:dyDescent="0.35">
      <c r="A271" t="s">
        <v>175</v>
      </c>
      <c r="B271" t="s">
        <v>227</v>
      </c>
      <c r="C271" t="s">
        <v>685</v>
      </c>
      <c r="D271" t="s">
        <v>112</v>
      </c>
      <c r="E271">
        <v>87</v>
      </c>
      <c r="F271" t="s">
        <v>1673</v>
      </c>
      <c r="G271">
        <v>0.02</v>
      </c>
      <c r="H271" t="s">
        <v>1197</v>
      </c>
      <c r="I271" s="3" t="str">
        <f t="shared" si="96"/>
        <v>not eligible</v>
      </c>
      <c r="J271" s="3" t="str">
        <f t="shared" si="97"/>
        <v>N/A</v>
      </c>
      <c r="K271" s="3">
        <f t="shared" si="98"/>
        <v>0</v>
      </c>
      <c r="L271" s="3" t="str">
        <f t="shared" si="99"/>
        <v>N/A</v>
      </c>
      <c r="M271" s="3" t="str">
        <f t="shared" si="100"/>
        <v>N/A</v>
      </c>
      <c r="N271" s="3" t="str">
        <f t="shared" si="101"/>
        <v>N/A</v>
      </c>
      <c r="O271" s="3">
        <f t="shared" si="102"/>
        <v>0</v>
      </c>
      <c r="P271" s="3" t="str">
        <f t="shared" si="103"/>
        <v>N/A</v>
      </c>
      <c r="Q271" s="3" t="str">
        <f t="shared" si="104"/>
        <v>N/A</v>
      </c>
      <c r="R271" s="3" t="str">
        <f t="shared" si="105"/>
        <v>N/A</v>
      </c>
      <c r="S271" s="3" t="str">
        <f t="shared" si="106"/>
        <v>N/A</v>
      </c>
      <c r="T271" s="3" t="str">
        <f t="shared" si="107"/>
        <v>N/A</v>
      </c>
      <c r="U271" s="3" t="str">
        <f t="shared" si="108"/>
        <v>N/A</v>
      </c>
      <c r="V271" s="3" t="str">
        <f t="shared" si="109"/>
        <v>N/A</v>
      </c>
      <c r="W271" s="3" t="str">
        <f t="shared" si="110"/>
        <v>N/A</v>
      </c>
      <c r="X271" s="3" t="str">
        <f t="shared" si="111"/>
        <v>N/A</v>
      </c>
      <c r="Y271" s="3" t="str">
        <f t="shared" si="112"/>
        <v>N/A</v>
      </c>
      <c r="Z271" s="3" t="str">
        <f t="shared" si="113"/>
        <v>N/A</v>
      </c>
      <c r="AA271" s="3" t="str">
        <f t="shared" si="114"/>
        <v>N/A</v>
      </c>
      <c r="AB271" s="3" t="str">
        <f t="shared" si="115"/>
        <v>N/A</v>
      </c>
      <c r="AC271" s="3" t="str">
        <f t="shared" si="116"/>
        <v>N/A</v>
      </c>
      <c r="AD271" s="3" t="str">
        <f t="shared" si="117"/>
        <v>N/A</v>
      </c>
      <c r="AE271" s="3" t="str">
        <f t="shared" si="118"/>
        <v>N/A</v>
      </c>
      <c r="AF271" s="3" t="str">
        <f t="shared" si="119"/>
        <v>N/A</v>
      </c>
    </row>
    <row r="272" spans="1:32" x14ac:dyDescent="0.35">
      <c r="A272" t="s">
        <v>175</v>
      </c>
      <c r="B272" t="s">
        <v>210</v>
      </c>
      <c r="C272" t="s">
        <v>722</v>
      </c>
      <c r="D272" t="s">
        <v>112</v>
      </c>
      <c r="E272" s="1">
        <v>3653</v>
      </c>
      <c r="F272" t="s">
        <v>1750</v>
      </c>
      <c r="G272">
        <v>0.84</v>
      </c>
      <c r="H272" t="s">
        <v>187</v>
      </c>
      <c r="I272" s="3" t="str">
        <f t="shared" si="96"/>
        <v>not eligible</v>
      </c>
      <c r="J272" s="3">
        <f t="shared" si="97"/>
        <v>6392.75</v>
      </c>
      <c r="K272" s="3">
        <f t="shared" si="98"/>
        <v>6392.75</v>
      </c>
      <c r="L272" s="3" t="str">
        <f t="shared" si="99"/>
        <v>N/A</v>
      </c>
      <c r="M272" s="3" t="str">
        <f t="shared" si="100"/>
        <v>N/A</v>
      </c>
      <c r="N272" s="3" t="str">
        <f t="shared" si="101"/>
        <v>N/A</v>
      </c>
      <c r="O272" s="3">
        <f t="shared" si="102"/>
        <v>6392.75</v>
      </c>
      <c r="P272" s="3" t="str">
        <f t="shared" si="103"/>
        <v>N/A</v>
      </c>
      <c r="Q272" s="3" t="str">
        <f t="shared" si="104"/>
        <v>N/A</v>
      </c>
      <c r="R272" s="3" t="str">
        <f t="shared" si="105"/>
        <v>N/A</v>
      </c>
      <c r="S272" s="3" t="str">
        <f t="shared" si="106"/>
        <v>N/A</v>
      </c>
      <c r="T272" s="3" t="str">
        <f t="shared" si="107"/>
        <v>N/A</v>
      </c>
      <c r="U272" s="3" t="str">
        <f t="shared" si="108"/>
        <v>N/A</v>
      </c>
      <c r="V272" s="3" t="str">
        <f t="shared" si="109"/>
        <v>N/A</v>
      </c>
      <c r="W272" s="3" t="str">
        <f t="shared" si="110"/>
        <v>N/A</v>
      </c>
      <c r="X272" s="3" t="str">
        <f t="shared" si="111"/>
        <v>N/A</v>
      </c>
      <c r="Y272" s="3" t="str">
        <f t="shared" si="112"/>
        <v>N/A</v>
      </c>
      <c r="Z272" s="3" t="str">
        <f t="shared" si="113"/>
        <v>N/A</v>
      </c>
      <c r="AA272" s="3" t="str">
        <f t="shared" si="114"/>
        <v>N/A</v>
      </c>
      <c r="AB272" s="3" t="str">
        <f t="shared" si="115"/>
        <v>N/A</v>
      </c>
      <c r="AC272" s="3" t="str">
        <f t="shared" si="116"/>
        <v>N/A</v>
      </c>
      <c r="AD272" s="3" t="str">
        <f t="shared" si="117"/>
        <v>N/A</v>
      </c>
      <c r="AE272" s="3" t="str">
        <f t="shared" si="118"/>
        <v>N/A</v>
      </c>
      <c r="AF272" s="3" t="str">
        <f t="shared" si="119"/>
        <v>N/A</v>
      </c>
    </row>
    <row r="273" spans="1:32" x14ac:dyDescent="0.35">
      <c r="A273" t="s">
        <v>175</v>
      </c>
      <c r="B273" t="s">
        <v>210</v>
      </c>
      <c r="C273" t="s">
        <v>505</v>
      </c>
      <c r="D273" t="s">
        <v>112</v>
      </c>
      <c r="E273">
        <v>25</v>
      </c>
      <c r="F273" t="s">
        <v>1671</v>
      </c>
      <c r="G273">
        <v>0.01</v>
      </c>
      <c r="H273" t="s">
        <v>1197</v>
      </c>
      <c r="I273" s="3" t="str">
        <f t="shared" si="96"/>
        <v>not eligible</v>
      </c>
      <c r="J273" s="3" t="str">
        <f t="shared" si="97"/>
        <v>N/A</v>
      </c>
      <c r="K273" s="3">
        <f t="shared" si="98"/>
        <v>0</v>
      </c>
      <c r="L273" s="3" t="str">
        <f t="shared" si="99"/>
        <v>N/A</v>
      </c>
      <c r="M273" s="3" t="str">
        <f t="shared" si="100"/>
        <v>N/A</v>
      </c>
      <c r="N273" s="3" t="str">
        <f t="shared" si="101"/>
        <v>N/A</v>
      </c>
      <c r="O273" s="3">
        <f t="shared" si="102"/>
        <v>0</v>
      </c>
      <c r="P273" s="3" t="str">
        <f t="shared" si="103"/>
        <v>N/A</v>
      </c>
      <c r="Q273" s="3" t="str">
        <f t="shared" si="104"/>
        <v>N/A</v>
      </c>
      <c r="R273" s="3" t="str">
        <f t="shared" si="105"/>
        <v>N/A</v>
      </c>
      <c r="S273" s="3" t="str">
        <f t="shared" si="106"/>
        <v>N/A</v>
      </c>
      <c r="T273" s="3" t="str">
        <f t="shared" si="107"/>
        <v>N/A</v>
      </c>
      <c r="U273" s="3" t="str">
        <f t="shared" si="108"/>
        <v>N/A</v>
      </c>
      <c r="V273" s="3" t="str">
        <f t="shared" si="109"/>
        <v>N/A</v>
      </c>
      <c r="W273" s="3" t="str">
        <f t="shared" si="110"/>
        <v>N/A</v>
      </c>
      <c r="X273" s="3" t="str">
        <f t="shared" si="111"/>
        <v>N/A</v>
      </c>
      <c r="Y273" s="3" t="str">
        <f t="shared" si="112"/>
        <v>N/A</v>
      </c>
      <c r="Z273" s="3" t="str">
        <f t="shared" si="113"/>
        <v>N/A</v>
      </c>
      <c r="AA273" s="3" t="str">
        <f t="shared" si="114"/>
        <v>N/A</v>
      </c>
      <c r="AB273" s="3" t="str">
        <f t="shared" si="115"/>
        <v>N/A</v>
      </c>
      <c r="AC273" s="3" t="str">
        <f t="shared" si="116"/>
        <v>N/A</v>
      </c>
      <c r="AD273" s="3" t="str">
        <f t="shared" si="117"/>
        <v>N/A</v>
      </c>
      <c r="AE273" s="3" t="str">
        <f t="shared" si="118"/>
        <v>N/A</v>
      </c>
      <c r="AF273" s="3" t="str">
        <f t="shared" si="119"/>
        <v>N/A</v>
      </c>
    </row>
    <row r="274" spans="1:32" x14ac:dyDescent="0.35">
      <c r="A274" t="s">
        <v>175</v>
      </c>
      <c r="B274" t="s">
        <v>214</v>
      </c>
      <c r="C274" t="s">
        <v>678</v>
      </c>
      <c r="D274" t="s">
        <v>112</v>
      </c>
      <c r="E274" s="1">
        <v>5884</v>
      </c>
      <c r="F274" t="s">
        <v>1751</v>
      </c>
      <c r="G274">
        <v>1.37</v>
      </c>
      <c r="H274" t="s">
        <v>1197</v>
      </c>
      <c r="I274" s="3" t="str">
        <f t="shared" si="96"/>
        <v>not eligible</v>
      </c>
      <c r="J274" s="3" t="str">
        <f t="shared" si="97"/>
        <v>N/A</v>
      </c>
      <c r="K274" s="3">
        <f t="shared" si="98"/>
        <v>0</v>
      </c>
      <c r="L274" s="3" t="str">
        <f t="shared" si="99"/>
        <v>N/A</v>
      </c>
      <c r="M274" s="3" t="str">
        <f t="shared" si="100"/>
        <v>N/A</v>
      </c>
      <c r="N274" s="3" t="str">
        <f t="shared" si="101"/>
        <v>N/A</v>
      </c>
      <c r="O274" s="3">
        <f t="shared" si="102"/>
        <v>0</v>
      </c>
      <c r="P274" s="3" t="str">
        <f t="shared" si="103"/>
        <v>N/A</v>
      </c>
      <c r="Q274" s="3" t="str">
        <f t="shared" si="104"/>
        <v>N/A</v>
      </c>
      <c r="R274" s="3" t="str">
        <f t="shared" si="105"/>
        <v>N/A</v>
      </c>
      <c r="S274" s="3" t="str">
        <f t="shared" si="106"/>
        <v>N/A</v>
      </c>
      <c r="T274" s="3" t="str">
        <f t="shared" si="107"/>
        <v>N/A</v>
      </c>
      <c r="U274" s="3" t="str">
        <f t="shared" si="108"/>
        <v>N/A</v>
      </c>
      <c r="V274" s="3" t="str">
        <f t="shared" si="109"/>
        <v>N/A</v>
      </c>
      <c r="W274" s="3" t="str">
        <f t="shared" si="110"/>
        <v>N/A</v>
      </c>
      <c r="X274" s="3" t="str">
        <f t="shared" si="111"/>
        <v>N/A</v>
      </c>
      <c r="Y274" s="3" t="str">
        <f t="shared" si="112"/>
        <v>N/A</v>
      </c>
      <c r="Z274" s="3" t="str">
        <f t="shared" si="113"/>
        <v>N/A</v>
      </c>
      <c r="AA274" s="3" t="str">
        <f t="shared" si="114"/>
        <v>N/A</v>
      </c>
      <c r="AB274" s="3" t="str">
        <f t="shared" si="115"/>
        <v>N/A</v>
      </c>
      <c r="AC274" s="3" t="str">
        <f t="shared" si="116"/>
        <v>N/A</v>
      </c>
      <c r="AD274" s="3" t="str">
        <f t="shared" si="117"/>
        <v>N/A</v>
      </c>
      <c r="AE274" s="3" t="str">
        <f t="shared" si="118"/>
        <v>N/A</v>
      </c>
      <c r="AF274" s="3" t="str">
        <f t="shared" si="119"/>
        <v>N/A</v>
      </c>
    </row>
    <row r="275" spans="1:32" x14ac:dyDescent="0.35">
      <c r="A275" t="s">
        <v>175</v>
      </c>
      <c r="B275" t="s">
        <v>214</v>
      </c>
      <c r="C275" t="s">
        <v>873</v>
      </c>
      <c r="D275" t="s">
        <v>112</v>
      </c>
      <c r="E275">
        <v>64</v>
      </c>
      <c r="F275" t="s">
        <v>1671</v>
      </c>
      <c r="G275">
        <v>0.01</v>
      </c>
      <c r="H275" t="s">
        <v>1197</v>
      </c>
      <c r="I275" s="3" t="str">
        <f t="shared" si="96"/>
        <v>not eligible</v>
      </c>
      <c r="J275" s="3" t="str">
        <f t="shared" si="97"/>
        <v>N/A</v>
      </c>
      <c r="K275" s="3">
        <f t="shared" si="98"/>
        <v>0</v>
      </c>
      <c r="L275" s="3" t="str">
        <f t="shared" si="99"/>
        <v>N/A</v>
      </c>
      <c r="M275" s="3" t="str">
        <f t="shared" si="100"/>
        <v>N/A</v>
      </c>
      <c r="N275" s="3" t="str">
        <f t="shared" si="101"/>
        <v>N/A</v>
      </c>
      <c r="O275" s="3">
        <f t="shared" si="102"/>
        <v>0</v>
      </c>
      <c r="P275" s="3" t="str">
        <f t="shared" si="103"/>
        <v>N/A</v>
      </c>
      <c r="Q275" s="3" t="str">
        <f t="shared" si="104"/>
        <v>N/A</v>
      </c>
      <c r="R275" s="3" t="str">
        <f t="shared" si="105"/>
        <v>N/A</v>
      </c>
      <c r="S275" s="3" t="str">
        <f t="shared" si="106"/>
        <v>N/A</v>
      </c>
      <c r="T275" s="3" t="str">
        <f t="shared" si="107"/>
        <v>N/A</v>
      </c>
      <c r="U275" s="3" t="str">
        <f t="shared" si="108"/>
        <v>N/A</v>
      </c>
      <c r="V275" s="3" t="str">
        <f t="shared" si="109"/>
        <v>N/A</v>
      </c>
      <c r="W275" s="3" t="str">
        <f t="shared" si="110"/>
        <v>N/A</v>
      </c>
      <c r="X275" s="3" t="str">
        <f t="shared" si="111"/>
        <v>N/A</v>
      </c>
      <c r="Y275" s="3" t="str">
        <f t="shared" si="112"/>
        <v>N/A</v>
      </c>
      <c r="Z275" s="3" t="str">
        <f t="shared" si="113"/>
        <v>N/A</v>
      </c>
      <c r="AA275" s="3" t="str">
        <f t="shared" si="114"/>
        <v>N/A</v>
      </c>
      <c r="AB275" s="3" t="str">
        <f t="shared" si="115"/>
        <v>N/A</v>
      </c>
      <c r="AC275" s="3" t="str">
        <f t="shared" si="116"/>
        <v>N/A</v>
      </c>
      <c r="AD275" s="3" t="str">
        <f t="shared" si="117"/>
        <v>N/A</v>
      </c>
      <c r="AE275" s="3" t="str">
        <f t="shared" si="118"/>
        <v>N/A</v>
      </c>
      <c r="AF275" s="3" t="str">
        <f t="shared" si="119"/>
        <v>N/A</v>
      </c>
    </row>
    <row r="276" spans="1:32" x14ac:dyDescent="0.35">
      <c r="A276" t="s">
        <v>175</v>
      </c>
      <c r="B276" t="s">
        <v>176</v>
      </c>
      <c r="C276" t="s">
        <v>661</v>
      </c>
      <c r="D276" t="s">
        <v>112</v>
      </c>
      <c r="E276" s="1">
        <v>7821</v>
      </c>
      <c r="F276" t="s">
        <v>1752</v>
      </c>
      <c r="G276">
        <v>1.69</v>
      </c>
      <c r="H276" t="s">
        <v>1197</v>
      </c>
      <c r="I276" s="3" t="str">
        <f t="shared" si="96"/>
        <v>not eligible</v>
      </c>
      <c r="J276" s="3" t="str">
        <f t="shared" si="97"/>
        <v>N/A</v>
      </c>
      <c r="K276" s="3">
        <f t="shared" si="98"/>
        <v>0</v>
      </c>
      <c r="L276" s="3" t="str">
        <f t="shared" si="99"/>
        <v>N/A</v>
      </c>
      <c r="M276" s="3" t="str">
        <f t="shared" si="100"/>
        <v>N/A</v>
      </c>
      <c r="N276" s="3" t="str">
        <f t="shared" si="101"/>
        <v>N/A</v>
      </c>
      <c r="O276" s="3">
        <f t="shared" si="102"/>
        <v>0</v>
      </c>
      <c r="P276" s="3" t="str">
        <f t="shared" si="103"/>
        <v>N/A</v>
      </c>
      <c r="Q276" s="3" t="str">
        <f t="shared" si="104"/>
        <v>N/A</v>
      </c>
      <c r="R276" s="3" t="str">
        <f t="shared" si="105"/>
        <v>N/A</v>
      </c>
      <c r="S276" s="3" t="str">
        <f t="shared" si="106"/>
        <v>N/A</v>
      </c>
      <c r="T276" s="3" t="str">
        <f t="shared" si="107"/>
        <v>N/A</v>
      </c>
      <c r="U276" s="3" t="str">
        <f t="shared" si="108"/>
        <v>N/A</v>
      </c>
      <c r="V276" s="3" t="str">
        <f t="shared" si="109"/>
        <v>N/A</v>
      </c>
      <c r="W276" s="3" t="str">
        <f t="shared" si="110"/>
        <v>N/A</v>
      </c>
      <c r="X276" s="3" t="str">
        <f t="shared" si="111"/>
        <v>N/A</v>
      </c>
      <c r="Y276" s="3" t="str">
        <f t="shared" si="112"/>
        <v>N/A</v>
      </c>
      <c r="Z276" s="3" t="str">
        <f t="shared" si="113"/>
        <v>N/A</v>
      </c>
      <c r="AA276" s="3" t="str">
        <f t="shared" si="114"/>
        <v>N/A</v>
      </c>
      <c r="AB276" s="3" t="str">
        <f t="shared" si="115"/>
        <v>N/A</v>
      </c>
      <c r="AC276" s="3" t="str">
        <f t="shared" si="116"/>
        <v>N/A</v>
      </c>
      <c r="AD276" s="3" t="str">
        <f t="shared" si="117"/>
        <v>N/A</v>
      </c>
      <c r="AE276" s="3" t="str">
        <f t="shared" si="118"/>
        <v>N/A</v>
      </c>
      <c r="AF276" s="3" t="str">
        <f t="shared" si="119"/>
        <v>N/A</v>
      </c>
    </row>
    <row r="277" spans="1:32" x14ac:dyDescent="0.35">
      <c r="A277" t="s">
        <v>175</v>
      </c>
      <c r="B277" t="s">
        <v>176</v>
      </c>
      <c r="C277" t="s">
        <v>1082</v>
      </c>
      <c r="D277" t="s">
        <v>112</v>
      </c>
      <c r="E277">
        <v>58</v>
      </c>
      <c r="F277" t="s">
        <v>1671</v>
      </c>
      <c r="G277">
        <v>0.01</v>
      </c>
      <c r="H277" t="s">
        <v>1197</v>
      </c>
      <c r="I277" s="3" t="str">
        <f t="shared" si="96"/>
        <v>not eligible</v>
      </c>
      <c r="J277" s="3" t="str">
        <f t="shared" si="97"/>
        <v>N/A</v>
      </c>
      <c r="K277" s="3">
        <f t="shared" si="98"/>
        <v>0</v>
      </c>
      <c r="L277" s="3" t="str">
        <f t="shared" si="99"/>
        <v>N/A</v>
      </c>
      <c r="M277" s="3" t="str">
        <f t="shared" si="100"/>
        <v>N/A</v>
      </c>
      <c r="N277" s="3" t="str">
        <f t="shared" si="101"/>
        <v>N/A</v>
      </c>
      <c r="O277" s="3">
        <f t="shared" si="102"/>
        <v>0</v>
      </c>
      <c r="P277" s="3" t="str">
        <f t="shared" si="103"/>
        <v>N/A</v>
      </c>
      <c r="Q277" s="3" t="str">
        <f t="shared" si="104"/>
        <v>N/A</v>
      </c>
      <c r="R277" s="3" t="str">
        <f t="shared" si="105"/>
        <v>N/A</v>
      </c>
      <c r="S277" s="3" t="str">
        <f t="shared" si="106"/>
        <v>N/A</v>
      </c>
      <c r="T277" s="3" t="str">
        <f t="shared" si="107"/>
        <v>N/A</v>
      </c>
      <c r="U277" s="3" t="str">
        <f t="shared" si="108"/>
        <v>N/A</v>
      </c>
      <c r="V277" s="3" t="str">
        <f t="shared" si="109"/>
        <v>N/A</v>
      </c>
      <c r="W277" s="3" t="str">
        <f t="shared" si="110"/>
        <v>N/A</v>
      </c>
      <c r="X277" s="3" t="str">
        <f t="shared" si="111"/>
        <v>N/A</v>
      </c>
      <c r="Y277" s="3" t="str">
        <f t="shared" si="112"/>
        <v>N/A</v>
      </c>
      <c r="Z277" s="3" t="str">
        <f t="shared" si="113"/>
        <v>N/A</v>
      </c>
      <c r="AA277" s="3" t="str">
        <f t="shared" si="114"/>
        <v>N/A</v>
      </c>
      <c r="AB277" s="3" t="str">
        <f t="shared" si="115"/>
        <v>N/A</v>
      </c>
      <c r="AC277" s="3" t="str">
        <f t="shared" si="116"/>
        <v>N/A</v>
      </c>
      <c r="AD277" s="3" t="str">
        <f t="shared" si="117"/>
        <v>N/A</v>
      </c>
      <c r="AE277" s="3" t="str">
        <f t="shared" si="118"/>
        <v>N/A</v>
      </c>
      <c r="AF277" s="3" t="str">
        <f t="shared" si="119"/>
        <v>N/A</v>
      </c>
    </row>
    <row r="278" spans="1:32" x14ac:dyDescent="0.35">
      <c r="A278" t="s">
        <v>175</v>
      </c>
      <c r="B278" t="s">
        <v>176</v>
      </c>
      <c r="C278" t="s">
        <v>938</v>
      </c>
      <c r="D278" t="s">
        <v>112</v>
      </c>
      <c r="E278">
        <v>45</v>
      </c>
      <c r="F278" t="s">
        <v>1671</v>
      </c>
      <c r="G278">
        <v>0.01</v>
      </c>
      <c r="H278" t="s">
        <v>1197</v>
      </c>
      <c r="I278" s="3" t="str">
        <f t="shared" si="96"/>
        <v>not eligible</v>
      </c>
      <c r="J278" s="3" t="str">
        <f t="shared" si="97"/>
        <v>N/A</v>
      </c>
      <c r="K278" s="3">
        <f t="shared" si="98"/>
        <v>0</v>
      </c>
      <c r="L278" s="3" t="str">
        <f t="shared" si="99"/>
        <v>N/A</v>
      </c>
      <c r="M278" s="3" t="str">
        <f t="shared" si="100"/>
        <v>N/A</v>
      </c>
      <c r="N278" s="3" t="str">
        <f t="shared" si="101"/>
        <v>N/A</v>
      </c>
      <c r="O278" s="3">
        <f t="shared" si="102"/>
        <v>0</v>
      </c>
      <c r="P278" s="3" t="str">
        <f t="shared" si="103"/>
        <v>N/A</v>
      </c>
      <c r="Q278" s="3" t="str">
        <f t="shared" si="104"/>
        <v>N/A</v>
      </c>
      <c r="R278" s="3" t="str">
        <f t="shared" si="105"/>
        <v>N/A</v>
      </c>
      <c r="S278" s="3" t="str">
        <f t="shared" si="106"/>
        <v>N/A</v>
      </c>
      <c r="T278" s="3" t="str">
        <f t="shared" si="107"/>
        <v>N/A</v>
      </c>
      <c r="U278" s="3" t="str">
        <f t="shared" si="108"/>
        <v>N/A</v>
      </c>
      <c r="V278" s="3" t="str">
        <f t="shared" si="109"/>
        <v>N/A</v>
      </c>
      <c r="W278" s="3" t="str">
        <f t="shared" si="110"/>
        <v>N/A</v>
      </c>
      <c r="X278" s="3" t="str">
        <f t="shared" si="111"/>
        <v>N/A</v>
      </c>
      <c r="Y278" s="3" t="str">
        <f t="shared" si="112"/>
        <v>N/A</v>
      </c>
      <c r="Z278" s="3" t="str">
        <f t="shared" si="113"/>
        <v>N/A</v>
      </c>
      <c r="AA278" s="3" t="str">
        <f t="shared" si="114"/>
        <v>N/A</v>
      </c>
      <c r="AB278" s="3" t="str">
        <f t="shared" si="115"/>
        <v>N/A</v>
      </c>
      <c r="AC278" s="3" t="str">
        <f t="shared" si="116"/>
        <v>N/A</v>
      </c>
      <c r="AD278" s="3" t="str">
        <f t="shared" si="117"/>
        <v>N/A</v>
      </c>
      <c r="AE278" s="3" t="str">
        <f t="shared" si="118"/>
        <v>N/A</v>
      </c>
      <c r="AF278" s="3" t="str">
        <f t="shared" si="119"/>
        <v>N/A</v>
      </c>
    </row>
    <row r="279" spans="1:32" x14ac:dyDescent="0.35">
      <c r="A279" t="s">
        <v>175</v>
      </c>
      <c r="B279" t="s">
        <v>212</v>
      </c>
      <c r="C279" t="s">
        <v>366</v>
      </c>
      <c r="D279" t="s">
        <v>112</v>
      </c>
      <c r="E279" s="1">
        <v>12012</v>
      </c>
      <c r="F279" t="s">
        <v>1753</v>
      </c>
      <c r="G279">
        <v>2.61</v>
      </c>
      <c r="H279" t="s">
        <v>1197</v>
      </c>
      <c r="I279" s="3" t="str">
        <f t="shared" si="96"/>
        <v>not eligible</v>
      </c>
      <c r="J279" s="3" t="str">
        <f t="shared" si="97"/>
        <v>N/A</v>
      </c>
      <c r="K279" s="3">
        <f t="shared" si="98"/>
        <v>0</v>
      </c>
      <c r="L279" s="3" t="str">
        <f t="shared" si="99"/>
        <v>N/A</v>
      </c>
      <c r="M279" s="3" t="str">
        <f t="shared" si="100"/>
        <v>N/A</v>
      </c>
      <c r="N279" s="3" t="str">
        <f t="shared" si="101"/>
        <v>N/A</v>
      </c>
      <c r="O279" s="3">
        <f t="shared" si="102"/>
        <v>0</v>
      </c>
      <c r="P279" s="3" t="str">
        <f t="shared" si="103"/>
        <v>N/A</v>
      </c>
      <c r="Q279" s="3" t="str">
        <f t="shared" si="104"/>
        <v>N/A</v>
      </c>
      <c r="R279" s="3" t="str">
        <f t="shared" si="105"/>
        <v>N/A</v>
      </c>
      <c r="S279" s="3" t="str">
        <f t="shared" si="106"/>
        <v>N/A</v>
      </c>
      <c r="T279" s="3" t="str">
        <f t="shared" si="107"/>
        <v>N/A</v>
      </c>
      <c r="U279" s="3" t="str">
        <f t="shared" si="108"/>
        <v>N/A</v>
      </c>
      <c r="V279" s="3" t="str">
        <f t="shared" si="109"/>
        <v>N/A</v>
      </c>
      <c r="W279" s="3" t="str">
        <f t="shared" si="110"/>
        <v>N/A</v>
      </c>
      <c r="X279" s="3" t="str">
        <f t="shared" si="111"/>
        <v>N/A</v>
      </c>
      <c r="Y279" s="3" t="str">
        <f t="shared" si="112"/>
        <v>N/A</v>
      </c>
      <c r="Z279" s="3" t="str">
        <f t="shared" si="113"/>
        <v>N/A</v>
      </c>
      <c r="AA279" s="3" t="str">
        <f t="shared" si="114"/>
        <v>N/A</v>
      </c>
      <c r="AB279" s="3" t="str">
        <f t="shared" si="115"/>
        <v>N/A</v>
      </c>
      <c r="AC279" s="3" t="str">
        <f t="shared" si="116"/>
        <v>N/A</v>
      </c>
      <c r="AD279" s="3" t="str">
        <f t="shared" si="117"/>
        <v>N/A</v>
      </c>
      <c r="AE279" s="3" t="str">
        <f t="shared" si="118"/>
        <v>N/A</v>
      </c>
      <c r="AF279" s="3" t="str">
        <f t="shared" si="119"/>
        <v>N/A</v>
      </c>
    </row>
    <row r="280" spans="1:32" x14ac:dyDescent="0.35">
      <c r="A280" t="s">
        <v>175</v>
      </c>
      <c r="B280" t="s">
        <v>212</v>
      </c>
      <c r="C280" t="s">
        <v>956</v>
      </c>
      <c r="D280" t="s">
        <v>112</v>
      </c>
      <c r="E280">
        <v>103</v>
      </c>
      <c r="F280" t="s">
        <v>1673</v>
      </c>
      <c r="G280">
        <v>0.02</v>
      </c>
      <c r="H280" t="s">
        <v>1197</v>
      </c>
      <c r="I280" s="3" t="str">
        <f t="shared" si="96"/>
        <v>not eligible</v>
      </c>
      <c r="J280" s="3" t="str">
        <f t="shared" si="97"/>
        <v>N/A</v>
      </c>
      <c r="K280" s="3">
        <f t="shared" si="98"/>
        <v>0</v>
      </c>
      <c r="L280" s="3" t="str">
        <f t="shared" si="99"/>
        <v>N/A</v>
      </c>
      <c r="M280" s="3" t="str">
        <f t="shared" si="100"/>
        <v>N/A</v>
      </c>
      <c r="N280" s="3" t="str">
        <f t="shared" si="101"/>
        <v>N/A</v>
      </c>
      <c r="O280" s="3">
        <f t="shared" si="102"/>
        <v>0</v>
      </c>
      <c r="P280" s="3" t="str">
        <f t="shared" si="103"/>
        <v>N/A</v>
      </c>
      <c r="Q280" s="3" t="str">
        <f t="shared" si="104"/>
        <v>N/A</v>
      </c>
      <c r="R280" s="3" t="str">
        <f t="shared" si="105"/>
        <v>N/A</v>
      </c>
      <c r="S280" s="3" t="str">
        <f t="shared" si="106"/>
        <v>N/A</v>
      </c>
      <c r="T280" s="3" t="str">
        <f t="shared" si="107"/>
        <v>N/A</v>
      </c>
      <c r="U280" s="3" t="str">
        <f t="shared" si="108"/>
        <v>N/A</v>
      </c>
      <c r="V280" s="3" t="str">
        <f t="shared" si="109"/>
        <v>N/A</v>
      </c>
      <c r="W280" s="3" t="str">
        <f t="shared" si="110"/>
        <v>N/A</v>
      </c>
      <c r="X280" s="3" t="str">
        <f t="shared" si="111"/>
        <v>N/A</v>
      </c>
      <c r="Y280" s="3" t="str">
        <f t="shared" si="112"/>
        <v>N/A</v>
      </c>
      <c r="Z280" s="3" t="str">
        <f t="shared" si="113"/>
        <v>N/A</v>
      </c>
      <c r="AA280" s="3" t="str">
        <f t="shared" si="114"/>
        <v>N/A</v>
      </c>
      <c r="AB280" s="3" t="str">
        <f t="shared" si="115"/>
        <v>N/A</v>
      </c>
      <c r="AC280" s="3" t="str">
        <f t="shared" si="116"/>
        <v>N/A</v>
      </c>
      <c r="AD280" s="3" t="str">
        <f t="shared" si="117"/>
        <v>N/A</v>
      </c>
      <c r="AE280" s="3" t="str">
        <f t="shared" si="118"/>
        <v>N/A</v>
      </c>
      <c r="AF280" s="3" t="str">
        <f t="shared" si="119"/>
        <v>N/A</v>
      </c>
    </row>
    <row r="281" spans="1:32" x14ac:dyDescent="0.35">
      <c r="A281" t="s">
        <v>175</v>
      </c>
      <c r="B281" t="s">
        <v>178</v>
      </c>
      <c r="C281" t="s">
        <v>966</v>
      </c>
      <c r="D281" t="s">
        <v>128</v>
      </c>
      <c r="E281" s="1">
        <v>5099</v>
      </c>
      <c r="F281" t="s">
        <v>1580</v>
      </c>
      <c r="G281">
        <v>1.22</v>
      </c>
      <c r="H281" t="s">
        <v>1197</v>
      </c>
      <c r="I281" s="3" t="str">
        <f t="shared" si="96"/>
        <v>not eligible</v>
      </c>
      <c r="J281" s="3" t="str">
        <f t="shared" si="97"/>
        <v>N/A</v>
      </c>
      <c r="K281" s="3">
        <f t="shared" si="98"/>
        <v>0</v>
      </c>
      <c r="L281" s="3" t="str">
        <f t="shared" si="99"/>
        <v>N/A</v>
      </c>
      <c r="M281" s="3" t="str">
        <f t="shared" si="100"/>
        <v>N/A</v>
      </c>
      <c r="N281" s="3" t="str">
        <f t="shared" si="101"/>
        <v>N/A</v>
      </c>
      <c r="O281" s="3" t="str">
        <f t="shared" si="102"/>
        <v>N/A</v>
      </c>
      <c r="P281" s="3" t="str">
        <f t="shared" si="103"/>
        <v>N/A</v>
      </c>
      <c r="Q281" s="3" t="str">
        <f t="shared" si="104"/>
        <v>N/A</v>
      </c>
      <c r="R281" s="3" t="str">
        <f t="shared" si="105"/>
        <v>N/A</v>
      </c>
      <c r="S281" s="3" t="str">
        <f t="shared" si="106"/>
        <v>N/A</v>
      </c>
      <c r="T281" s="3">
        <f t="shared" si="107"/>
        <v>0</v>
      </c>
      <c r="U281" s="3" t="str">
        <f t="shared" si="108"/>
        <v>N/A</v>
      </c>
      <c r="V281" s="3" t="str">
        <f t="shared" si="109"/>
        <v>N/A</v>
      </c>
      <c r="W281" s="3" t="str">
        <f t="shared" si="110"/>
        <v>N/A</v>
      </c>
      <c r="X281" s="3" t="str">
        <f t="shared" si="111"/>
        <v>N/A</v>
      </c>
      <c r="Y281" s="3" t="str">
        <f t="shared" si="112"/>
        <v>N/A</v>
      </c>
      <c r="Z281" s="3" t="str">
        <f t="shared" si="113"/>
        <v>N/A</v>
      </c>
      <c r="AA281" s="3" t="str">
        <f t="shared" si="114"/>
        <v>N/A</v>
      </c>
      <c r="AB281" s="3" t="str">
        <f t="shared" si="115"/>
        <v>N/A</v>
      </c>
      <c r="AC281" s="3" t="str">
        <f t="shared" si="116"/>
        <v>N/A</v>
      </c>
      <c r="AD281" s="3" t="str">
        <f t="shared" si="117"/>
        <v>N/A</v>
      </c>
      <c r="AE281" s="3" t="str">
        <f t="shared" si="118"/>
        <v>N/A</v>
      </c>
      <c r="AF281" s="3" t="str">
        <f t="shared" si="119"/>
        <v>N/A</v>
      </c>
    </row>
    <row r="282" spans="1:32" x14ac:dyDescent="0.35">
      <c r="A282" t="s">
        <v>175</v>
      </c>
      <c r="B282" t="s">
        <v>178</v>
      </c>
      <c r="C282" t="s">
        <v>911</v>
      </c>
      <c r="D282" t="s">
        <v>128</v>
      </c>
      <c r="E282">
        <v>146</v>
      </c>
      <c r="F282" t="s">
        <v>1666</v>
      </c>
      <c r="G282">
        <v>0.03</v>
      </c>
      <c r="H282" t="s">
        <v>1197</v>
      </c>
      <c r="I282" s="3" t="str">
        <f t="shared" si="96"/>
        <v>not eligible</v>
      </c>
      <c r="J282" s="3" t="str">
        <f t="shared" si="97"/>
        <v>N/A</v>
      </c>
      <c r="K282" s="3">
        <f t="shared" si="98"/>
        <v>0</v>
      </c>
      <c r="L282" s="3" t="str">
        <f t="shared" si="99"/>
        <v>N/A</v>
      </c>
      <c r="M282" s="3" t="str">
        <f t="shared" si="100"/>
        <v>N/A</v>
      </c>
      <c r="N282" s="3" t="str">
        <f t="shared" si="101"/>
        <v>N/A</v>
      </c>
      <c r="O282" s="3" t="str">
        <f t="shared" si="102"/>
        <v>N/A</v>
      </c>
      <c r="P282" s="3" t="str">
        <f t="shared" si="103"/>
        <v>N/A</v>
      </c>
      <c r="Q282" s="3" t="str">
        <f t="shared" si="104"/>
        <v>N/A</v>
      </c>
      <c r="R282" s="3" t="str">
        <f t="shared" si="105"/>
        <v>N/A</v>
      </c>
      <c r="S282" s="3" t="str">
        <f t="shared" si="106"/>
        <v>N/A</v>
      </c>
      <c r="T282" s="3">
        <f t="shared" si="107"/>
        <v>0</v>
      </c>
      <c r="U282" s="3" t="str">
        <f t="shared" si="108"/>
        <v>N/A</v>
      </c>
      <c r="V282" s="3" t="str">
        <f t="shared" si="109"/>
        <v>N/A</v>
      </c>
      <c r="W282" s="3" t="str">
        <f t="shared" si="110"/>
        <v>N/A</v>
      </c>
      <c r="X282" s="3" t="str">
        <f t="shared" si="111"/>
        <v>N/A</v>
      </c>
      <c r="Y282" s="3" t="str">
        <f t="shared" si="112"/>
        <v>N/A</v>
      </c>
      <c r="Z282" s="3" t="str">
        <f t="shared" si="113"/>
        <v>N/A</v>
      </c>
      <c r="AA282" s="3" t="str">
        <f t="shared" si="114"/>
        <v>N/A</v>
      </c>
      <c r="AB282" s="3" t="str">
        <f t="shared" si="115"/>
        <v>N/A</v>
      </c>
      <c r="AC282" s="3" t="str">
        <f t="shared" si="116"/>
        <v>N/A</v>
      </c>
      <c r="AD282" s="3" t="str">
        <f t="shared" si="117"/>
        <v>N/A</v>
      </c>
      <c r="AE282" s="3" t="str">
        <f t="shared" si="118"/>
        <v>N/A</v>
      </c>
      <c r="AF282" s="3" t="str">
        <f t="shared" si="119"/>
        <v>N/A</v>
      </c>
    </row>
    <row r="283" spans="1:32" x14ac:dyDescent="0.35">
      <c r="A283" t="s">
        <v>175</v>
      </c>
      <c r="B283" t="s">
        <v>183</v>
      </c>
      <c r="C283" t="s">
        <v>302</v>
      </c>
      <c r="D283" t="s">
        <v>128</v>
      </c>
      <c r="E283" s="1">
        <v>22896</v>
      </c>
      <c r="F283" t="s">
        <v>1754</v>
      </c>
      <c r="G283">
        <v>4.9000000000000004</v>
      </c>
      <c r="H283" t="s">
        <v>187</v>
      </c>
      <c r="I283" s="3">
        <f t="shared" si="96"/>
        <v>40068</v>
      </c>
      <c r="J283" s="3" t="str">
        <f t="shared" si="97"/>
        <v>N/A</v>
      </c>
      <c r="K283" s="3">
        <f t="shared" si="98"/>
        <v>40068</v>
      </c>
      <c r="L283" s="3" t="str">
        <f t="shared" si="99"/>
        <v>N/A</v>
      </c>
      <c r="M283" s="3" t="str">
        <f t="shared" si="100"/>
        <v>N/A</v>
      </c>
      <c r="N283" s="3" t="str">
        <f t="shared" si="101"/>
        <v>N/A</v>
      </c>
      <c r="O283" s="3" t="str">
        <f t="shared" si="102"/>
        <v>N/A</v>
      </c>
      <c r="P283" s="3" t="str">
        <f t="shared" si="103"/>
        <v>N/A</v>
      </c>
      <c r="Q283" s="3" t="str">
        <f t="shared" si="104"/>
        <v>N/A</v>
      </c>
      <c r="R283" s="3" t="str">
        <f t="shared" si="105"/>
        <v>N/A</v>
      </c>
      <c r="S283" s="3" t="str">
        <f t="shared" si="106"/>
        <v>N/A</v>
      </c>
      <c r="T283" s="3">
        <f t="shared" si="107"/>
        <v>40068</v>
      </c>
      <c r="U283" s="3" t="str">
        <f t="shared" si="108"/>
        <v>N/A</v>
      </c>
      <c r="V283" s="3" t="str">
        <f t="shared" si="109"/>
        <v>N/A</v>
      </c>
      <c r="W283" s="3" t="str">
        <f t="shared" si="110"/>
        <v>N/A</v>
      </c>
      <c r="X283" s="3" t="str">
        <f t="shared" si="111"/>
        <v>N/A</v>
      </c>
      <c r="Y283" s="3" t="str">
        <f t="shared" si="112"/>
        <v>N/A</v>
      </c>
      <c r="Z283" s="3" t="str">
        <f t="shared" si="113"/>
        <v>N/A</v>
      </c>
      <c r="AA283" s="3" t="str">
        <f t="shared" si="114"/>
        <v>N/A</v>
      </c>
      <c r="AB283" s="3" t="str">
        <f t="shared" si="115"/>
        <v>N/A</v>
      </c>
      <c r="AC283" s="3" t="str">
        <f t="shared" si="116"/>
        <v>N/A</v>
      </c>
      <c r="AD283" s="3" t="str">
        <f t="shared" si="117"/>
        <v>N/A</v>
      </c>
      <c r="AE283" s="3" t="str">
        <f t="shared" si="118"/>
        <v>N/A</v>
      </c>
      <c r="AF283" s="3" t="str">
        <f t="shared" si="119"/>
        <v>N/A</v>
      </c>
    </row>
    <row r="284" spans="1:32" x14ac:dyDescent="0.35">
      <c r="A284" t="s">
        <v>175</v>
      </c>
      <c r="B284" t="s">
        <v>183</v>
      </c>
      <c r="C284" t="s">
        <v>827</v>
      </c>
      <c r="D284" t="s">
        <v>128</v>
      </c>
      <c r="E284">
        <v>513</v>
      </c>
      <c r="F284" t="s">
        <v>1690</v>
      </c>
      <c r="G284">
        <v>0.11</v>
      </c>
      <c r="H284" t="s">
        <v>1197</v>
      </c>
      <c r="I284" s="3" t="str">
        <f t="shared" si="96"/>
        <v>not eligible</v>
      </c>
      <c r="J284" s="3" t="str">
        <f t="shared" si="97"/>
        <v>N/A</v>
      </c>
      <c r="K284" s="3">
        <f t="shared" si="98"/>
        <v>0</v>
      </c>
      <c r="L284" s="3" t="str">
        <f t="shared" si="99"/>
        <v>N/A</v>
      </c>
      <c r="M284" s="3" t="str">
        <f t="shared" si="100"/>
        <v>N/A</v>
      </c>
      <c r="N284" s="3" t="str">
        <f t="shared" si="101"/>
        <v>N/A</v>
      </c>
      <c r="O284" s="3" t="str">
        <f t="shared" si="102"/>
        <v>N/A</v>
      </c>
      <c r="P284" s="3" t="str">
        <f t="shared" si="103"/>
        <v>N/A</v>
      </c>
      <c r="Q284" s="3" t="str">
        <f t="shared" si="104"/>
        <v>N/A</v>
      </c>
      <c r="R284" s="3" t="str">
        <f t="shared" si="105"/>
        <v>N/A</v>
      </c>
      <c r="S284" s="3" t="str">
        <f t="shared" si="106"/>
        <v>N/A</v>
      </c>
      <c r="T284" s="3">
        <f t="shared" si="107"/>
        <v>0</v>
      </c>
      <c r="U284" s="3" t="str">
        <f t="shared" si="108"/>
        <v>N/A</v>
      </c>
      <c r="V284" s="3" t="str">
        <f t="shared" si="109"/>
        <v>N/A</v>
      </c>
      <c r="W284" s="3" t="str">
        <f t="shared" si="110"/>
        <v>N/A</v>
      </c>
      <c r="X284" s="3" t="str">
        <f t="shared" si="111"/>
        <v>N/A</v>
      </c>
      <c r="Y284" s="3" t="str">
        <f t="shared" si="112"/>
        <v>N/A</v>
      </c>
      <c r="Z284" s="3" t="str">
        <f t="shared" si="113"/>
        <v>N/A</v>
      </c>
      <c r="AA284" s="3" t="str">
        <f t="shared" si="114"/>
        <v>N/A</v>
      </c>
      <c r="AB284" s="3" t="str">
        <f t="shared" si="115"/>
        <v>N/A</v>
      </c>
      <c r="AC284" s="3" t="str">
        <f t="shared" si="116"/>
        <v>N/A</v>
      </c>
      <c r="AD284" s="3" t="str">
        <f t="shared" si="117"/>
        <v>N/A</v>
      </c>
      <c r="AE284" s="3" t="str">
        <f t="shared" si="118"/>
        <v>N/A</v>
      </c>
      <c r="AF284" s="3" t="str">
        <f t="shared" si="119"/>
        <v>N/A</v>
      </c>
    </row>
    <row r="285" spans="1:32" x14ac:dyDescent="0.35">
      <c r="A285" t="s">
        <v>175</v>
      </c>
      <c r="B285" t="s">
        <v>295</v>
      </c>
      <c r="C285" t="s">
        <v>388</v>
      </c>
      <c r="D285" t="s">
        <v>128</v>
      </c>
      <c r="E285" s="1">
        <v>5298</v>
      </c>
      <c r="F285" t="s">
        <v>1529</v>
      </c>
      <c r="G285">
        <v>1.18</v>
      </c>
      <c r="H285" t="s">
        <v>1197</v>
      </c>
      <c r="I285" s="3" t="str">
        <f t="shared" si="96"/>
        <v>not eligible</v>
      </c>
      <c r="J285" s="3" t="str">
        <f t="shared" si="97"/>
        <v>N/A</v>
      </c>
      <c r="K285" s="3">
        <f t="shared" si="98"/>
        <v>0</v>
      </c>
      <c r="L285" s="3" t="str">
        <f t="shared" si="99"/>
        <v>N/A</v>
      </c>
      <c r="M285" s="3" t="str">
        <f t="shared" si="100"/>
        <v>N/A</v>
      </c>
      <c r="N285" s="3" t="str">
        <f t="shared" si="101"/>
        <v>N/A</v>
      </c>
      <c r="O285" s="3" t="str">
        <f t="shared" si="102"/>
        <v>N/A</v>
      </c>
      <c r="P285" s="3" t="str">
        <f t="shared" si="103"/>
        <v>N/A</v>
      </c>
      <c r="Q285" s="3" t="str">
        <f t="shared" si="104"/>
        <v>N/A</v>
      </c>
      <c r="R285" s="3" t="str">
        <f t="shared" si="105"/>
        <v>N/A</v>
      </c>
      <c r="S285" s="3" t="str">
        <f t="shared" si="106"/>
        <v>N/A</v>
      </c>
      <c r="T285" s="3">
        <f t="shared" si="107"/>
        <v>0</v>
      </c>
      <c r="U285" s="3" t="str">
        <f t="shared" si="108"/>
        <v>N/A</v>
      </c>
      <c r="V285" s="3" t="str">
        <f t="shared" si="109"/>
        <v>N/A</v>
      </c>
      <c r="W285" s="3" t="str">
        <f t="shared" si="110"/>
        <v>N/A</v>
      </c>
      <c r="X285" s="3" t="str">
        <f t="shared" si="111"/>
        <v>N/A</v>
      </c>
      <c r="Y285" s="3" t="str">
        <f t="shared" si="112"/>
        <v>N/A</v>
      </c>
      <c r="Z285" s="3" t="str">
        <f t="shared" si="113"/>
        <v>N/A</v>
      </c>
      <c r="AA285" s="3" t="str">
        <f t="shared" si="114"/>
        <v>N/A</v>
      </c>
      <c r="AB285" s="3" t="str">
        <f t="shared" si="115"/>
        <v>N/A</v>
      </c>
      <c r="AC285" s="3" t="str">
        <f t="shared" si="116"/>
        <v>N/A</v>
      </c>
      <c r="AD285" s="3" t="str">
        <f t="shared" si="117"/>
        <v>N/A</v>
      </c>
      <c r="AE285" s="3" t="str">
        <f t="shared" si="118"/>
        <v>N/A</v>
      </c>
      <c r="AF285" s="3" t="str">
        <f t="shared" si="119"/>
        <v>N/A</v>
      </c>
    </row>
    <row r="286" spans="1:32" x14ac:dyDescent="0.35">
      <c r="A286" t="s">
        <v>175</v>
      </c>
      <c r="B286" t="s">
        <v>295</v>
      </c>
      <c r="C286" t="s">
        <v>1099</v>
      </c>
      <c r="D286" t="s">
        <v>128</v>
      </c>
      <c r="E286">
        <v>79</v>
      </c>
      <c r="F286" t="s">
        <v>1673</v>
      </c>
      <c r="G286">
        <v>0.02</v>
      </c>
      <c r="H286" t="s">
        <v>1197</v>
      </c>
      <c r="I286" s="3" t="str">
        <f t="shared" si="96"/>
        <v>not eligible</v>
      </c>
      <c r="J286" s="3" t="str">
        <f t="shared" si="97"/>
        <v>N/A</v>
      </c>
      <c r="K286" s="3">
        <f t="shared" si="98"/>
        <v>0</v>
      </c>
      <c r="L286" s="3" t="str">
        <f t="shared" si="99"/>
        <v>N/A</v>
      </c>
      <c r="M286" s="3" t="str">
        <f t="shared" si="100"/>
        <v>N/A</v>
      </c>
      <c r="N286" s="3" t="str">
        <f t="shared" si="101"/>
        <v>N/A</v>
      </c>
      <c r="O286" s="3" t="str">
        <f t="shared" si="102"/>
        <v>N/A</v>
      </c>
      <c r="P286" s="3" t="str">
        <f t="shared" si="103"/>
        <v>N/A</v>
      </c>
      <c r="Q286" s="3" t="str">
        <f t="shared" si="104"/>
        <v>N/A</v>
      </c>
      <c r="R286" s="3" t="str">
        <f t="shared" si="105"/>
        <v>N/A</v>
      </c>
      <c r="S286" s="3" t="str">
        <f t="shared" si="106"/>
        <v>N/A</v>
      </c>
      <c r="T286" s="3">
        <f t="shared" si="107"/>
        <v>0</v>
      </c>
      <c r="U286" s="3" t="str">
        <f t="shared" si="108"/>
        <v>N/A</v>
      </c>
      <c r="V286" s="3" t="str">
        <f t="shared" si="109"/>
        <v>N/A</v>
      </c>
      <c r="W286" s="3" t="str">
        <f t="shared" si="110"/>
        <v>N/A</v>
      </c>
      <c r="X286" s="3" t="str">
        <f t="shared" si="111"/>
        <v>N/A</v>
      </c>
      <c r="Y286" s="3" t="str">
        <f t="shared" si="112"/>
        <v>N/A</v>
      </c>
      <c r="Z286" s="3" t="str">
        <f t="shared" si="113"/>
        <v>N/A</v>
      </c>
      <c r="AA286" s="3" t="str">
        <f t="shared" si="114"/>
        <v>N/A</v>
      </c>
      <c r="AB286" s="3" t="str">
        <f t="shared" si="115"/>
        <v>N/A</v>
      </c>
      <c r="AC286" s="3" t="str">
        <f t="shared" si="116"/>
        <v>N/A</v>
      </c>
      <c r="AD286" s="3" t="str">
        <f t="shared" si="117"/>
        <v>N/A</v>
      </c>
      <c r="AE286" s="3" t="str">
        <f t="shared" si="118"/>
        <v>N/A</v>
      </c>
      <c r="AF286" s="3" t="str">
        <f t="shared" si="119"/>
        <v>N/A</v>
      </c>
    </row>
    <row r="287" spans="1:32" x14ac:dyDescent="0.35">
      <c r="A287" t="s">
        <v>175</v>
      </c>
      <c r="B287" t="s">
        <v>227</v>
      </c>
      <c r="C287" t="s">
        <v>1156</v>
      </c>
      <c r="D287" t="s">
        <v>128</v>
      </c>
      <c r="E287" s="1">
        <v>35590</v>
      </c>
      <c r="F287" t="s">
        <v>1755</v>
      </c>
      <c r="G287">
        <v>7.79</v>
      </c>
      <c r="H287" t="s">
        <v>1197</v>
      </c>
      <c r="I287" s="3">
        <f t="shared" si="96"/>
        <v>62282.5</v>
      </c>
      <c r="J287" s="3" t="str">
        <f t="shared" si="97"/>
        <v>N/A</v>
      </c>
      <c r="K287" s="3">
        <f t="shared" si="98"/>
        <v>62282.5</v>
      </c>
      <c r="L287" s="3" t="str">
        <f t="shared" si="99"/>
        <v>N/A</v>
      </c>
      <c r="M287" s="3" t="str">
        <f t="shared" si="100"/>
        <v>N/A</v>
      </c>
      <c r="N287" s="3" t="str">
        <f t="shared" si="101"/>
        <v>N/A</v>
      </c>
      <c r="O287" s="3" t="str">
        <f t="shared" si="102"/>
        <v>N/A</v>
      </c>
      <c r="P287" s="3" t="str">
        <f t="shared" si="103"/>
        <v>N/A</v>
      </c>
      <c r="Q287" s="3" t="str">
        <f t="shared" si="104"/>
        <v>N/A</v>
      </c>
      <c r="R287" s="3" t="str">
        <f t="shared" si="105"/>
        <v>N/A</v>
      </c>
      <c r="S287" s="3" t="str">
        <f t="shared" si="106"/>
        <v>N/A</v>
      </c>
      <c r="T287" s="3">
        <f t="shared" si="107"/>
        <v>62282.5</v>
      </c>
      <c r="U287" s="3" t="str">
        <f t="shared" si="108"/>
        <v>N/A</v>
      </c>
      <c r="V287" s="3" t="str">
        <f t="shared" si="109"/>
        <v>N/A</v>
      </c>
      <c r="W287" s="3" t="str">
        <f t="shared" si="110"/>
        <v>N/A</v>
      </c>
      <c r="X287" s="3" t="str">
        <f t="shared" si="111"/>
        <v>N/A</v>
      </c>
      <c r="Y287" s="3" t="str">
        <f t="shared" si="112"/>
        <v>N/A</v>
      </c>
      <c r="Z287" s="3" t="str">
        <f t="shared" si="113"/>
        <v>N/A</v>
      </c>
      <c r="AA287" s="3" t="str">
        <f t="shared" si="114"/>
        <v>N/A</v>
      </c>
      <c r="AB287" s="3" t="str">
        <f t="shared" si="115"/>
        <v>N/A</v>
      </c>
      <c r="AC287" s="3" t="str">
        <f t="shared" si="116"/>
        <v>N/A</v>
      </c>
      <c r="AD287" s="3" t="str">
        <f t="shared" si="117"/>
        <v>N/A</v>
      </c>
      <c r="AE287" s="3" t="str">
        <f t="shared" si="118"/>
        <v>N/A</v>
      </c>
      <c r="AF287" s="3" t="str">
        <f t="shared" si="119"/>
        <v>N/A</v>
      </c>
    </row>
    <row r="288" spans="1:32" x14ac:dyDescent="0.35">
      <c r="A288" t="s">
        <v>175</v>
      </c>
      <c r="B288" t="s">
        <v>227</v>
      </c>
      <c r="C288" t="s">
        <v>905</v>
      </c>
      <c r="D288" t="s">
        <v>128</v>
      </c>
      <c r="E288">
        <v>273</v>
      </c>
      <c r="F288" t="s">
        <v>1665</v>
      </c>
      <c r="G288">
        <v>0.06</v>
      </c>
      <c r="H288" t="s">
        <v>1197</v>
      </c>
      <c r="I288" s="3" t="str">
        <f t="shared" si="96"/>
        <v>not eligible</v>
      </c>
      <c r="J288" s="3" t="str">
        <f t="shared" si="97"/>
        <v>N/A</v>
      </c>
      <c r="K288" s="3">
        <f t="shared" si="98"/>
        <v>0</v>
      </c>
      <c r="L288" s="3" t="str">
        <f t="shared" si="99"/>
        <v>N/A</v>
      </c>
      <c r="M288" s="3" t="str">
        <f t="shared" si="100"/>
        <v>N/A</v>
      </c>
      <c r="N288" s="3" t="str">
        <f t="shared" si="101"/>
        <v>N/A</v>
      </c>
      <c r="O288" s="3" t="str">
        <f t="shared" si="102"/>
        <v>N/A</v>
      </c>
      <c r="P288" s="3" t="str">
        <f t="shared" si="103"/>
        <v>N/A</v>
      </c>
      <c r="Q288" s="3" t="str">
        <f t="shared" si="104"/>
        <v>N/A</v>
      </c>
      <c r="R288" s="3" t="str">
        <f t="shared" si="105"/>
        <v>N/A</v>
      </c>
      <c r="S288" s="3" t="str">
        <f t="shared" si="106"/>
        <v>N/A</v>
      </c>
      <c r="T288" s="3">
        <f t="shared" si="107"/>
        <v>0</v>
      </c>
      <c r="U288" s="3" t="str">
        <f t="shared" si="108"/>
        <v>N/A</v>
      </c>
      <c r="V288" s="3" t="str">
        <f t="shared" si="109"/>
        <v>N/A</v>
      </c>
      <c r="W288" s="3" t="str">
        <f t="shared" si="110"/>
        <v>N/A</v>
      </c>
      <c r="X288" s="3" t="str">
        <f t="shared" si="111"/>
        <v>N/A</v>
      </c>
      <c r="Y288" s="3" t="str">
        <f t="shared" si="112"/>
        <v>N/A</v>
      </c>
      <c r="Z288" s="3" t="str">
        <f t="shared" si="113"/>
        <v>N/A</v>
      </c>
      <c r="AA288" s="3" t="str">
        <f t="shared" si="114"/>
        <v>N/A</v>
      </c>
      <c r="AB288" s="3" t="str">
        <f t="shared" si="115"/>
        <v>N/A</v>
      </c>
      <c r="AC288" s="3" t="str">
        <f t="shared" si="116"/>
        <v>N/A</v>
      </c>
      <c r="AD288" s="3" t="str">
        <f t="shared" si="117"/>
        <v>N/A</v>
      </c>
      <c r="AE288" s="3" t="str">
        <f t="shared" si="118"/>
        <v>N/A</v>
      </c>
      <c r="AF288" s="3" t="str">
        <f t="shared" si="119"/>
        <v>N/A</v>
      </c>
    </row>
    <row r="289" spans="1:32" x14ac:dyDescent="0.35">
      <c r="A289" t="s">
        <v>175</v>
      </c>
      <c r="B289" t="s">
        <v>210</v>
      </c>
      <c r="C289" t="s">
        <v>242</v>
      </c>
      <c r="D289" t="s">
        <v>128</v>
      </c>
      <c r="E289" s="1">
        <v>6268</v>
      </c>
      <c r="F289" t="s">
        <v>1756</v>
      </c>
      <c r="G289">
        <v>1.43</v>
      </c>
      <c r="H289" t="s">
        <v>1197</v>
      </c>
      <c r="I289" s="3" t="str">
        <f t="shared" si="96"/>
        <v>not eligible</v>
      </c>
      <c r="J289" s="3" t="str">
        <f t="shared" si="97"/>
        <v>N/A</v>
      </c>
      <c r="K289" s="3">
        <f t="shared" si="98"/>
        <v>0</v>
      </c>
      <c r="L289" s="3" t="str">
        <f t="shared" si="99"/>
        <v>N/A</v>
      </c>
      <c r="M289" s="3" t="str">
        <f t="shared" si="100"/>
        <v>N/A</v>
      </c>
      <c r="N289" s="3" t="str">
        <f t="shared" si="101"/>
        <v>N/A</v>
      </c>
      <c r="O289" s="3" t="str">
        <f t="shared" si="102"/>
        <v>N/A</v>
      </c>
      <c r="P289" s="3" t="str">
        <f t="shared" si="103"/>
        <v>N/A</v>
      </c>
      <c r="Q289" s="3" t="str">
        <f t="shared" si="104"/>
        <v>N/A</v>
      </c>
      <c r="R289" s="3" t="str">
        <f t="shared" si="105"/>
        <v>N/A</v>
      </c>
      <c r="S289" s="3" t="str">
        <f t="shared" si="106"/>
        <v>N/A</v>
      </c>
      <c r="T289" s="3">
        <f t="shared" si="107"/>
        <v>0</v>
      </c>
      <c r="U289" s="3" t="str">
        <f t="shared" si="108"/>
        <v>N/A</v>
      </c>
      <c r="V289" s="3" t="str">
        <f t="shared" si="109"/>
        <v>N/A</v>
      </c>
      <c r="W289" s="3" t="str">
        <f t="shared" si="110"/>
        <v>N/A</v>
      </c>
      <c r="X289" s="3" t="str">
        <f t="shared" si="111"/>
        <v>N/A</v>
      </c>
      <c r="Y289" s="3" t="str">
        <f t="shared" si="112"/>
        <v>N/A</v>
      </c>
      <c r="Z289" s="3" t="str">
        <f t="shared" si="113"/>
        <v>N/A</v>
      </c>
      <c r="AA289" s="3" t="str">
        <f t="shared" si="114"/>
        <v>N/A</v>
      </c>
      <c r="AB289" s="3" t="str">
        <f t="shared" si="115"/>
        <v>N/A</v>
      </c>
      <c r="AC289" s="3" t="str">
        <f t="shared" si="116"/>
        <v>N/A</v>
      </c>
      <c r="AD289" s="3" t="str">
        <f t="shared" si="117"/>
        <v>N/A</v>
      </c>
      <c r="AE289" s="3" t="str">
        <f t="shared" si="118"/>
        <v>N/A</v>
      </c>
      <c r="AF289" s="3" t="str">
        <f t="shared" si="119"/>
        <v>N/A</v>
      </c>
    </row>
    <row r="290" spans="1:32" x14ac:dyDescent="0.35">
      <c r="A290" t="s">
        <v>175</v>
      </c>
      <c r="B290" t="s">
        <v>210</v>
      </c>
      <c r="C290" t="s">
        <v>717</v>
      </c>
      <c r="D290" t="s">
        <v>128</v>
      </c>
      <c r="E290">
        <v>65</v>
      </c>
      <c r="F290" t="s">
        <v>1671</v>
      </c>
      <c r="G290">
        <v>0.01</v>
      </c>
      <c r="H290" t="s">
        <v>1197</v>
      </c>
      <c r="I290" s="3" t="str">
        <f t="shared" si="96"/>
        <v>not eligible</v>
      </c>
      <c r="J290" s="3" t="str">
        <f t="shared" si="97"/>
        <v>N/A</v>
      </c>
      <c r="K290" s="3">
        <f t="shared" si="98"/>
        <v>0</v>
      </c>
      <c r="L290" s="3" t="str">
        <f t="shared" si="99"/>
        <v>N/A</v>
      </c>
      <c r="M290" s="3" t="str">
        <f t="shared" si="100"/>
        <v>N/A</v>
      </c>
      <c r="N290" s="3" t="str">
        <f t="shared" si="101"/>
        <v>N/A</v>
      </c>
      <c r="O290" s="3" t="str">
        <f t="shared" si="102"/>
        <v>N/A</v>
      </c>
      <c r="P290" s="3" t="str">
        <f t="shared" si="103"/>
        <v>N/A</v>
      </c>
      <c r="Q290" s="3" t="str">
        <f t="shared" si="104"/>
        <v>N/A</v>
      </c>
      <c r="R290" s="3" t="str">
        <f t="shared" si="105"/>
        <v>N/A</v>
      </c>
      <c r="S290" s="3" t="str">
        <f t="shared" si="106"/>
        <v>N/A</v>
      </c>
      <c r="T290" s="3">
        <f t="shared" si="107"/>
        <v>0</v>
      </c>
      <c r="U290" s="3" t="str">
        <f t="shared" si="108"/>
        <v>N/A</v>
      </c>
      <c r="V290" s="3" t="str">
        <f t="shared" si="109"/>
        <v>N/A</v>
      </c>
      <c r="W290" s="3" t="str">
        <f t="shared" si="110"/>
        <v>N/A</v>
      </c>
      <c r="X290" s="3" t="str">
        <f t="shared" si="111"/>
        <v>N/A</v>
      </c>
      <c r="Y290" s="3" t="str">
        <f t="shared" si="112"/>
        <v>N/A</v>
      </c>
      <c r="Z290" s="3" t="str">
        <f t="shared" si="113"/>
        <v>N/A</v>
      </c>
      <c r="AA290" s="3" t="str">
        <f t="shared" si="114"/>
        <v>N/A</v>
      </c>
      <c r="AB290" s="3" t="str">
        <f t="shared" si="115"/>
        <v>N/A</v>
      </c>
      <c r="AC290" s="3" t="str">
        <f t="shared" si="116"/>
        <v>N/A</v>
      </c>
      <c r="AD290" s="3" t="str">
        <f t="shared" si="117"/>
        <v>N/A</v>
      </c>
      <c r="AE290" s="3" t="str">
        <f t="shared" si="118"/>
        <v>N/A</v>
      </c>
      <c r="AF290" s="3" t="str">
        <f t="shared" si="119"/>
        <v>N/A</v>
      </c>
    </row>
    <row r="291" spans="1:32" x14ac:dyDescent="0.35">
      <c r="A291" t="s">
        <v>175</v>
      </c>
      <c r="B291" t="s">
        <v>214</v>
      </c>
      <c r="C291" t="s">
        <v>303</v>
      </c>
      <c r="D291" t="s">
        <v>128</v>
      </c>
      <c r="E291" s="1">
        <v>2670</v>
      </c>
      <c r="F291" t="s">
        <v>1599</v>
      </c>
      <c r="G291">
        <v>0.62</v>
      </c>
      <c r="H291" t="s">
        <v>1197</v>
      </c>
      <c r="I291" s="3" t="str">
        <f t="shared" si="96"/>
        <v>not eligible</v>
      </c>
      <c r="J291" s="3" t="str">
        <f t="shared" si="97"/>
        <v>N/A</v>
      </c>
      <c r="K291" s="3">
        <f t="shared" si="98"/>
        <v>0</v>
      </c>
      <c r="L291" s="3" t="str">
        <f t="shared" si="99"/>
        <v>N/A</v>
      </c>
      <c r="M291" s="3" t="str">
        <f t="shared" si="100"/>
        <v>N/A</v>
      </c>
      <c r="N291" s="3" t="str">
        <f t="shared" si="101"/>
        <v>N/A</v>
      </c>
      <c r="O291" s="3" t="str">
        <f t="shared" si="102"/>
        <v>N/A</v>
      </c>
      <c r="P291" s="3" t="str">
        <f t="shared" si="103"/>
        <v>N/A</v>
      </c>
      <c r="Q291" s="3" t="str">
        <f t="shared" si="104"/>
        <v>N/A</v>
      </c>
      <c r="R291" s="3" t="str">
        <f t="shared" si="105"/>
        <v>N/A</v>
      </c>
      <c r="S291" s="3" t="str">
        <f t="shared" si="106"/>
        <v>N/A</v>
      </c>
      <c r="T291" s="3">
        <f t="shared" si="107"/>
        <v>0</v>
      </c>
      <c r="U291" s="3" t="str">
        <f t="shared" si="108"/>
        <v>N/A</v>
      </c>
      <c r="V291" s="3" t="str">
        <f t="shared" si="109"/>
        <v>N/A</v>
      </c>
      <c r="W291" s="3" t="str">
        <f t="shared" si="110"/>
        <v>N/A</v>
      </c>
      <c r="X291" s="3" t="str">
        <f t="shared" si="111"/>
        <v>N/A</v>
      </c>
      <c r="Y291" s="3" t="str">
        <f t="shared" si="112"/>
        <v>N/A</v>
      </c>
      <c r="Z291" s="3" t="str">
        <f t="shared" si="113"/>
        <v>N/A</v>
      </c>
      <c r="AA291" s="3" t="str">
        <f t="shared" si="114"/>
        <v>N/A</v>
      </c>
      <c r="AB291" s="3" t="str">
        <f t="shared" si="115"/>
        <v>N/A</v>
      </c>
      <c r="AC291" s="3" t="str">
        <f t="shared" si="116"/>
        <v>N/A</v>
      </c>
      <c r="AD291" s="3" t="str">
        <f t="shared" si="117"/>
        <v>N/A</v>
      </c>
      <c r="AE291" s="3" t="str">
        <f t="shared" si="118"/>
        <v>N/A</v>
      </c>
      <c r="AF291" s="3" t="str">
        <f t="shared" si="119"/>
        <v>N/A</v>
      </c>
    </row>
    <row r="292" spans="1:32" x14ac:dyDescent="0.35">
      <c r="A292" t="s">
        <v>175</v>
      </c>
      <c r="B292" t="s">
        <v>214</v>
      </c>
      <c r="C292" t="s">
        <v>723</v>
      </c>
      <c r="D292" t="s">
        <v>128</v>
      </c>
      <c r="E292">
        <v>56</v>
      </c>
      <c r="F292" t="s">
        <v>1671</v>
      </c>
      <c r="G292">
        <v>0.01</v>
      </c>
      <c r="H292" t="s">
        <v>1197</v>
      </c>
      <c r="I292" s="3" t="str">
        <f t="shared" si="96"/>
        <v>not eligible</v>
      </c>
      <c r="J292" s="3" t="str">
        <f t="shared" si="97"/>
        <v>N/A</v>
      </c>
      <c r="K292" s="3">
        <f t="shared" si="98"/>
        <v>0</v>
      </c>
      <c r="L292" s="3" t="str">
        <f t="shared" si="99"/>
        <v>N/A</v>
      </c>
      <c r="M292" s="3" t="str">
        <f t="shared" si="100"/>
        <v>N/A</v>
      </c>
      <c r="N292" s="3" t="str">
        <f t="shared" si="101"/>
        <v>N/A</v>
      </c>
      <c r="O292" s="3" t="str">
        <f t="shared" si="102"/>
        <v>N/A</v>
      </c>
      <c r="P292" s="3" t="str">
        <f t="shared" si="103"/>
        <v>N/A</v>
      </c>
      <c r="Q292" s="3" t="str">
        <f t="shared" si="104"/>
        <v>N/A</v>
      </c>
      <c r="R292" s="3" t="str">
        <f t="shared" si="105"/>
        <v>N/A</v>
      </c>
      <c r="S292" s="3" t="str">
        <f t="shared" si="106"/>
        <v>N/A</v>
      </c>
      <c r="T292" s="3">
        <f t="shared" si="107"/>
        <v>0</v>
      </c>
      <c r="U292" s="3" t="str">
        <f t="shared" si="108"/>
        <v>N/A</v>
      </c>
      <c r="V292" s="3" t="str">
        <f t="shared" si="109"/>
        <v>N/A</v>
      </c>
      <c r="W292" s="3" t="str">
        <f t="shared" si="110"/>
        <v>N/A</v>
      </c>
      <c r="X292" s="3" t="str">
        <f t="shared" si="111"/>
        <v>N/A</v>
      </c>
      <c r="Y292" s="3" t="str">
        <f t="shared" si="112"/>
        <v>N/A</v>
      </c>
      <c r="Z292" s="3" t="str">
        <f t="shared" si="113"/>
        <v>N/A</v>
      </c>
      <c r="AA292" s="3" t="str">
        <f t="shared" si="114"/>
        <v>N/A</v>
      </c>
      <c r="AB292" s="3" t="str">
        <f t="shared" si="115"/>
        <v>N/A</v>
      </c>
      <c r="AC292" s="3" t="str">
        <f t="shared" si="116"/>
        <v>N/A</v>
      </c>
      <c r="AD292" s="3" t="str">
        <f t="shared" si="117"/>
        <v>N/A</v>
      </c>
      <c r="AE292" s="3" t="str">
        <f t="shared" si="118"/>
        <v>N/A</v>
      </c>
      <c r="AF292" s="3" t="str">
        <f t="shared" si="119"/>
        <v>N/A</v>
      </c>
    </row>
    <row r="293" spans="1:32" x14ac:dyDescent="0.35">
      <c r="A293" t="s">
        <v>175</v>
      </c>
      <c r="B293" t="s">
        <v>176</v>
      </c>
      <c r="C293" t="s">
        <v>949</v>
      </c>
      <c r="D293" t="s">
        <v>128</v>
      </c>
      <c r="E293" s="1">
        <v>8768</v>
      </c>
      <c r="F293" t="s">
        <v>1203</v>
      </c>
      <c r="G293">
        <v>1.89</v>
      </c>
      <c r="H293" t="s">
        <v>1197</v>
      </c>
      <c r="I293" s="3" t="str">
        <f t="shared" si="96"/>
        <v>not eligible</v>
      </c>
      <c r="J293" s="3" t="str">
        <f t="shared" si="97"/>
        <v>N/A</v>
      </c>
      <c r="K293" s="3">
        <f t="shared" si="98"/>
        <v>0</v>
      </c>
      <c r="L293" s="3" t="str">
        <f t="shared" si="99"/>
        <v>N/A</v>
      </c>
      <c r="M293" s="3" t="str">
        <f t="shared" si="100"/>
        <v>N/A</v>
      </c>
      <c r="N293" s="3" t="str">
        <f t="shared" si="101"/>
        <v>N/A</v>
      </c>
      <c r="O293" s="3" t="str">
        <f t="shared" si="102"/>
        <v>N/A</v>
      </c>
      <c r="P293" s="3" t="str">
        <f t="shared" si="103"/>
        <v>N/A</v>
      </c>
      <c r="Q293" s="3" t="str">
        <f t="shared" si="104"/>
        <v>N/A</v>
      </c>
      <c r="R293" s="3" t="str">
        <f t="shared" si="105"/>
        <v>N/A</v>
      </c>
      <c r="S293" s="3" t="str">
        <f t="shared" si="106"/>
        <v>N/A</v>
      </c>
      <c r="T293" s="3">
        <f t="shared" si="107"/>
        <v>0</v>
      </c>
      <c r="U293" s="3" t="str">
        <f t="shared" si="108"/>
        <v>N/A</v>
      </c>
      <c r="V293" s="3" t="str">
        <f t="shared" si="109"/>
        <v>N/A</v>
      </c>
      <c r="W293" s="3" t="str">
        <f t="shared" si="110"/>
        <v>N/A</v>
      </c>
      <c r="X293" s="3" t="str">
        <f t="shared" si="111"/>
        <v>N/A</v>
      </c>
      <c r="Y293" s="3" t="str">
        <f t="shared" si="112"/>
        <v>N/A</v>
      </c>
      <c r="Z293" s="3" t="str">
        <f t="shared" si="113"/>
        <v>N/A</v>
      </c>
      <c r="AA293" s="3" t="str">
        <f t="shared" si="114"/>
        <v>N/A</v>
      </c>
      <c r="AB293" s="3" t="str">
        <f t="shared" si="115"/>
        <v>N/A</v>
      </c>
      <c r="AC293" s="3" t="str">
        <f t="shared" si="116"/>
        <v>N/A</v>
      </c>
      <c r="AD293" s="3" t="str">
        <f t="shared" si="117"/>
        <v>N/A</v>
      </c>
      <c r="AE293" s="3" t="str">
        <f t="shared" si="118"/>
        <v>N/A</v>
      </c>
      <c r="AF293" s="3" t="str">
        <f t="shared" si="119"/>
        <v>N/A</v>
      </c>
    </row>
    <row r="294" spans="1:32" x14ac:dyDescent="0.35">
      <c r="A294" t="s">
        <v>175</v>
      </c>
      <c r="B294" t="s">
        <v>176</v>
      </c>
      <c r="C294" t="s">
        <v>221</v>
      </c>
      <c r="D294" t="s">
        <v>128</v>
      </c>
      <c r="E294">
        <v>136</v>
      </c>
      <c r="F294" t="s">
        <v>1666</v>
      </c>
      <c r="G294">
        <v>0.03</v>
      </c>
      <c r="H294" t="s">
        <v>1197</v>
      </c>
      <c r="I294" s="3" t="str">
        <f t="shared" si="96"/>
        <v>not eligible</v>
      </c>
      <c r="J294" s="3" t="str">
        <f t="shared" si="97"/>
        <v>N/A</v>
      </c>
      <c r="K294" s="3">
        <f t="shared" si="98"/>
        <v>0</v>
      </c>
      <c r="L294" s="3" t="str">
        <f t="shared" si="99"/>
        <v>N/A</v>
      </c>
      <c r="M294" s="3" t="str">
        <f t="shared" si="100"/>
        <v>N/A</v>
      </c>
      <c r="N294" s="3" t="str">
        <f t="shared" si="101"/>
        <v>N/A</v>
      </c>
      <c r="O294" s="3" t="str">
        <f t="shared" si="102"/>
        <v>N/A</v>
      </c>
      <c r="P294" s="3" t="str">
        <f t="shared" si="103"/>
        <v>N/A</v>
      </c>
      <c r="Q294" s="3" t="str">
        <f t="shared" si="104"/>
        <v>N/A</v>
      </c>
      <c r="R294" s="3" t="str">
        <f t="shared" si="105"/>
        <v>N/A</v>
      </c>
      <c r="S294" s="3" t="str">
        <f t="shared" si="106"/>
        <v>N/A</v>
      </c>
      <c r="T294" s="3">
        <f t="shared" si="107"/>
        <v>0</v>
      </c>
      <c r="U294" s="3" t="str">
        <f t="shared" si="108"/>
        <v>N/A</v>
      </c>
      <c r="V294" s="3" t="str">
        <f t="shared" si="109"/>
        <v>N/A</v>
      </c>
      <c r="W294" s="3" t="str">
        <f t="shared" si="110"/>
        <v>N/A</v>
      </c>
      <c r="X294" s="3" t="str">
        <f t="shared" si="111"/>
        <v>N/A</v>
      </c>
      <c r="Y294" s="3" t="str">
        <f t="shared" si="112"/>
        <v>N/A</v>
      </c>
      <c r="Z294" s="3" t="str">
        <f t="shared" si="113"/>
        <v>N/A</v>
      </c>
      <c r="AA294" s="3" t="str">
        <f t="shared" si="114"/>
        <v>N/A</v>
      </c>
      <c r="AB294" s="3" t="str">
        <f t="shared" si="115"/>
        <v>N/A</v>
      </c>
      <c r="AC294" s="3" t="str">
        <f t="shared" si="116"/>
        <v>N/A</v>
      </c>
      <c r="AD294" s="3" t="str">
        <f t="shared" si="117"/>
        <v>N/A</v>
      </c>
      <c r="AE294" s="3" t="str">
        <f t="shared" si="118"/>
        <v>N/A</v>
      </c>
      <c r="AF294" s="3" t="str">
        <f t="shared" si="119"/>
        <v>N/A</v>
      </c>
    </row>
    <row r="295" spans="1:32" x14ac:dyDescent="0.35">
      <c r="A295" t="s">
        <v>175</v>
      </c>
      <c r="B295" t="s">
        <v>212</v>
      </c>
      <c r="C295" t="s">
        <v>383</v>
      </c>
      <c r="D295" t="s">
        <v>128</v>
      </c>
      <c r="E295" s="1">
        <v>20109</v>
      </c>
      <c r="F295" t="s">
        <v>1757</v>
      </c>
      <c r="G295">
        <v>4.37</v>
      </c>
      <c r="H295" t="s">
        <v>1197</v>
      </c>
      <c r="I295" s="3">
        <f t="shared" si="96"/>
        <v>35190.75</v>
      </c>
      <c r="J295" s="3" t="str">
        <f t="shared" si="97"/>
        <v>N/A</v>
      </c>
      <c r="K295" s="3">
        <f t="shared" si="98"/>
        <v>35190.75</v>
      </c>
      <c r="L295" s="3" t="str">
        <f t="shared" si="99"/>
        <v>N/A</v>
      </c>
      <c r="M295" s="3" t="str">
        <f t="shared" si="100"/>
        <v>N/A</v>
      </c>
      <c r="N295" s="3" t="str">
        <f t="shared" si="101"/>
        <v>N/A</v>
      </c>
      <c r="O295" s="3" t="str">
        <f t="shared" si="102"/>
        <v>N/A</v>
      </c>
      <c r="P295" s="3" t="str">
        <f t="shared" si="103"/>
        <v>N/A</v>
      </c>
      <c r="Q295" s="3" t="str">
        <f t="shared" si="104"/>
        <v>N/A</v>
      </c>
      <c r="R295" s="3" t="str">
        <f t="shared" si="105"/>
        <v>N/A</v>
      </c>
      <c r="S295" s="3" t="str">
        <f t="shared" si="106"/>
        <v>N/A</v>
      </c>
      <c r="T295" s="3">
        <f t="shared" si="107"/>
        <v>35190.75</v>
      </c>
      <c r="U295" s="3" t="str">
        <f t="shared" si="108"/>
        <v>N/A</v>
      </c>
      <c r="V295" s="3" t="str">
        <f t="shared" si="109"/>
        <v>N/A</v>
      </c>
      <c r="W295" s="3" t="str">
        <f t="shared" si="110"/>
        <v>N/A</v>
      </c>
      <c r="X295" s="3" t="str">
        <f t="shared" si="111"/>
        <v>N/A</v>
      </c>
      <c r="Y295" s="3" t="str">
        <f t="shared" si="112"/>
        <v>N/A</v>
      </c>
      <c r="Z295" s="3" t="str">
        <f t="shared" si="113"/>
        <v>N/A</v>
      </c>
      <c r="AA295" s="3" t="str">
        <f t="shared" si="114"/>
        <v>N/A</v>
      </c>
      <c r="AB295" s="3" t="str">
        <f t="shared" si="115"/>
        <v>N/A</v>
      </c>
      <c r="AC295" s="3" t="str">
        <f t="shared" si="116"/>
        <v>N/A</v>
      </c>
      <c r="AD295" s="3" t="str">
        <f t="shared" si="117"/>
        <v>N/A</v>
      </c>
      <c r="AE295" s="3" t="str">
        <f t="shared" si="118"/>
        <v>N/A</v>
      </c>
      <c r="AF295" s="3" t="str">
        <f t="shared" si="119"/>
        <v>N/A</v>
      </c>
    </row>
    <row r="296" spans="1:32" x14ac:dyDescent="0.35">
      <c r="A296" t="s">
        <v>175</v>
      </c>
      <c r="B296" t="s">
        <v>212</v>
      </c>
      <c r="C296" t="s">
        <v>1043</v>
      </c>
      <c r="D296" t="s">
        <v>128</v>
      </c>
      <c r="E296">
        <v>314</v>
      </c>
      <c r="F296" t="s">
        <v>1695</v>
      </c>
      <c r="G296">
        <v>7.0000000000000007E-2</v>
      </c>
      <c r="H296" t="s">
        <v>1197</v>
      </c>
      <c r="I296" s="3" t="str">
        <f t="shared" si="96"/>
        <v>not eligible</v>
      </c>
      <c r="J296" s="3" t="str">
        <f t="shared" si="97"/>
        <v>N/A</v>
      </c>
      <c r="K296" s="3">
        <f t="shared" si="98"/>
        <v>0</v>
      </c>
      <c r="L296" s="3" t="str">
        <f t="shared" si="99"/>
        <v>N/A</v>
      </c>
      <c r="M296" s="3" t="str">
        <f t="shared" si="100"/>
        <v>N/A</v>
      </c>
      <c r="N296" s="3" t="str">
        <f t="shared" si="101"/>
        <v>N/A</v>
      </c>
      <c r="O296" s="3" t="str">
        <f t="shared" si="102"/>
        <v>N/A</v>
      </c>
      <c r="P296" s="3" t="str">
        <f t="shared" si="103"/>
        <v>N/A</v>
      </c>
      <c r="Q296" s="3" t="str">
        <f t="shared" si="104"/>
        <v>N/A</v>
      </c>
      <c r="R296" s="3" t="str">
        <f t="shared" si="105"/>
        <v>N/A</v>
      </c>
      <c r="S296" s="3" t="str">
        <f t="shared" si="106"/>
        <v>N/A</v>
      </c>
      <c r="T296" s="3">
        <f t="shared" si="107"/>
        <v>0</v>
      </c>
      <c r="U296" s="3" t="str">
        <f t="shared" si="108"/>
        <v>N/A</v>
      </c>
      <c r="V296" s="3" t="str">
        <f t="shared" si="109"/>
        <v>N/A</v>
      </c>
      <c r="W296" s="3" t="str">
        <f t="shared" si="110"/>
        <v>N/A</v>
      </c>
      <c r="X296" s="3" t="str">
        <f t="shared" si="111"/>
        <v>N/A</v>
      </c>
      <c r="Y296" s="3" t="str">
        <f t="shared" si="112"/>
        <v>N/A</v>
      </c>
      <c r="Z296" s="3" t="str">
        <f t="shared" si="113"/>
        <v>N/A</v>
      </c>
      <c r="AA296" s="3" t="str">
        <f t="shared" si="114"/>
        <v>N/A</v>
      </c>
      <c r="AB296" s="3" t="str">
        <f t="shared" si="115"/>
        <v>N/A</v>
      </c>
      <c r="AC296" s="3" t="str">
        <f t="shared" si="116"/>
        <v>N/A</v>
      </c>
      <c r="AD296" s="3" t="str">
        <f t="shared" si="117"/>
        <v>N/A</v>
      </c>
      <c r="AE296" s="3" t="str">
        <f t="shared" si="118"/>
        <v>N/A</v>
      </c>
      <c r="AF296" s="3" t="str">
        <f t="shared" si="119"/>
        <v>N/A</v>
      </c>
    </row>
    <row r="297" spans="1:32" x14ac:dyDescent="0.35">
      <c r="A297" t="s">
        <v>175</v>
      </c>
      <c r="B297" t="s">
        <v>178</v>
      </c>
      <c r="C297" t="s">
        <v>976</v>
      </c>
      <c r="D297" t="s">
        <v>133</v>
      </c>
      <c r="E297" s="1">
        <v>3210</v>
      </c>
      <c r="F297" t="s">
        <v>1758</v>
      </c>
      <c r="G297">
        <v>0.77</v>
      </c>
      <c r="H297" t="s">
        <v>1197</v>
      </c>
      <c r="I297" s="3" t="str">
        <f t="shared" si="96"/>
        <v>not eligible</v>
      </c>
      <c r="J297" s="3" t="str">
        <f t="shared" si="97"/>
        <v>N/A</v>
      </c>
      <c r="K297" s="3">
        <f t="shared" si="98"/>
        <v>0</v>
      </c>
      <c r="L297" s="3" t="str">
        <f t="shared" si="99"/>
        <v>N/A</v>
      </c>
      <c r="M297" s="3" t="str">
        <f t="shared" si="100"/>
        <v>N/A</v>
      </c>
      <c r="N297" s="3" t="str">
        <f t="shared" si="101"/>
        <v>N/A</v>
      </c>
      <c r="O297" s="3" t="str">
        <f t="shared" si="102"/>
        <v>N/A</v>
      </c>
      <c r="P297" s="3" t="str">
        <f t="shared" si="103"/>
        <v>N/A</v>
      </c>
      <c r="Q297" s="3" t="str">
        <f t="shared" si="104"/>
        <v>N/A</v>
      </c>
      <c r="R297" s="3" t="str">
        <f t="shared" si="105"/>
        <v>N/A</v>
      </c>
      <c r="S297" s="3" t="str">
        <f t="shared" si="106"/>
        <v>N/A</v>
      </c>
      <c r="T297" s="3" t="str">
        <f t="shared" si="107"/>
        <v>N/A</v>
      </c>
      <c r="U297" s="3">
        <f t="shared" si="108"/>
        <v>0</v>
      </c>
      <c r="V297" s="3" t="str">
        <f t="shared" si="109"/>
        <v>N/A</v>
      </c>
      <c r="W297" s="3" t="str">
        <f t="shared" si="110"/>
        <v>N/A</v>
      </c>
      <c r="X297" s="3" t="str">
        <f t="shared" si="111"/>
        <v>N/A</v>
      </c>
      <c r="Y297" s="3" t="str">
        <f t="shared" si="112"/>
        <v>N/A</v>
      </c>
      <c r="Z297" s="3" t="str">
        <f t="shared" si="113"/>
        <v>N/A</v>
      </c>
      <c r="AA297" s="3" t="str">
        <f t="shared" si="114"/>
        <v>N/A</v>
      </c>
      <c r="AB297" s="3" t="str">
        <f t="shared" si="115"/>
        <v>N/A</v>
      </c>
      <c r="AC297" s="3" t="str">
        <f t="shared" si="116"/>
        <v>N/A</v>
      </c>
      <c r="AD297" s="3" t="str">
        <f t="shared" si="117"/>
        <v>N/A</v>
      </c>
      <c r="AE297" s="3" t="str">
        <f t="shared" si="118"/>
        <v>N/A</v>
      </c>
      <c r="AF297" s="3" t="str">
        <f t="shared" si="119"/>
        <v>N/A</v>
      </c>
    </row>
    <row r="298" spans="1:32" x14ac:dyDescent="0.35">
      <c r="A298" t="s">
        <v>175</v>
      </c>
      <c r="B298" t="s">
        <v>178</v>
      </c>
      <c r="C298" t="s">
        <v>1134</v>
      </c>
      <c r="D298" t="s">
        <v>133</v>
      </c>
      <c r="E298">
        <v>190</v>
      </c>
      <c r="F298" t="s">
        <v>1663</v>
      </c>
      <c r="G298">
        <v>0.05</v>
      </c>
      <c r="H298" t="s">
        <v>1197</v>
      </c>
      <c r="I298" s="3" t="str">
        <f t="shared" si="96"/>
        <v>not eligible</v>
      </c>
      <c r="J298" s="3" t="str">
        <f t="shared" si="97"/>
        <v>N/A</v>
      </c>
      <c r="K298" s="3">
        <f t="shared" si="98"/>
        <v>0</v>
      </c>
      <c r="L298" s="3" t="str">
        <f t="shared" si="99"/>
        <v>N/A</v>
      </c>
      <c r="M298" s="3" t="str">
        <f t="shared" si="100"/>
        <v>N/A</v>
      </c>
      <c r="N298" s="3" t="str">
        <f t="shared" si="101"/>
        <v>N/A</v>
      </c>
      <c r="O298" s="3" t="str">
        <f t="shared" si="102"/>
        <v>N/A</v>
      </c>
      <c r="P298" s="3" t="str">
        <f t="shared" si="103"/>
        <v>N/A</v>
      </c>
      <c r="Q298" s="3" t="str">
        <f t="shared" si="104"/>
        <v>N/A</v>
      </c>
      <c r="R298" s="3" t="str">
        <f t="shared" si="105"/>
        <v>N/A</v>
      </c>
      <c r="S298" s="3" t="str">
        <f t="shared" si="106"/>
        <v>N/A</v>
      </c>
      <c r="T298" s="3" t="str">
        <f t="shared" si="107"/>
        <v>N/A</v>
      </c>
      <c r="U298" s="3">
        <f t="shared" si="108"/>
        <v>0</v>
      </c>
      <c r="V298" s="3" t="str">
        <f t="shared" si="109"/>
        <v>N/A</v>
      </c>
      <c r="W298" s="3" t="str">
        <f t="shared" si="110"/>
        <v>N/A</v>
      </c>
      <c r="X298" s="3" t="str">
        <f t="shared" si="111"/>
        <v>N/A</v>
      </c>
      <c r="Y298" s="3" t="str">
        <f t="shared" si="112"/>
        <v>N/A</v>
      </c>
      <c r="Z298" s="3" t="str">
        <f t="shared" si="113"/>
        <v>N/A</v>
      </c>
      <c r="AA298" s="3" t="str">
        <f t="shared" si="114"/>
        <v>N/A</v>
      </c>
      <c r="AB298" s="3" t="str">
        <f t="shared" si="115"/>
        <v>N/A</v>
      </c>
      <c r="AC298" s="3" t="str">
        <f t="shared" si="116"/>
        <v>N/A</v>
      </c>
      <c r="AD298" s="3" t="str">
        <f t="shared" si="117"/>
        <v>N/A</v>
      </c>
      <c r="AE298" s="3" t="str">
        <f t="shared" si="118"/>
        <v>N/A</v>
      </c>
      <c r="AF298" s="3" t="str">
        <f t="shared" si="119"/>
        <v>N/A</v>
      </c>
    </row>
    <row r="299" spans="1:32" x14ac:dyDescent="0.35">
      <c r="A299" t="s">
        <v>175</v>
      </c>
      <c r="B299" t="s">
        <v>183</v>
      </c>
      <c r="C299" t="s">
        <v>1028</v>
      </c>
      <c r="D299" t="s">
        <v>133</v>
      </c>
      <c r="E299" s="1">
        <v>3938</v>
      </c>
      <c r="F299" t="s">
        <v>1750</v>
      </c>
      <c r="G299">
        <v>0.84</v>
      </c>
      <c r="H299" t="s">
        <v>1197</v>
      </c>
      <c r="I299" s="3" t="str">
        <f t="shared" si="96"/>
        <v>not eligible</v>
      </c>
      <c r="J299" s="3" t="str">
        <f t="shared" si="97"/>
        <v>N/A</v>
      </c>
      <c r="K299" s="3">
        <f t="shared" si="98"/>
        <v>0</v>
      </c>
      <c r="L299" s="3" t="str">
        <f t="shared" si="99"/>
        <v>N/A</v>
      </c>
      <c r="M299" s="3" t="str">
        <f t="shared" si="100"/>
        <v>N/A</v>
      </c>
      <c r="N299" s="3" t="str">
        <f t="shared" si="101"/>
        <v>N/A</v>
      </c>
      <c r="O299" s="3" t="str">
        <f t="shared" si="102"/>
        <v>N/A</v>
      </c>
      <c r="P299" s="3" t="str">
        <f t="shared" si="103"/>
        <v>N/A</v>
      </c>
      <c r="Q299" s="3" t="str">
        <f t="shared" si="104"/>
        <v>N/A</v>
      </c>
      <c r="R299" s="3" t="str">
        <f t="shared" si="105"/>
        <v>N/A</v>
      </c>
      <c r="S299" s="3" t="str">
        <f t="shared" si="106"/>
        <v>N/A</v>
      </c>
      <c r="T299" s="3" t="str">
        <f t="shared" si="107"/>
        <v>N/A</v>
      </c>
      <c r="U299" s="3">
        <f t="shared" si="108"/>
        <v>0</v>
      </c>
      <c r="V299" s="3" t="str">
        <f t="shared" si="109"/>
        <v>N/A</v>
      </c>
      <c r="W299" s="3" t="str">
        <f t="shared" si="110"/>
        <v>N/A</v>
      </c>
      <c r="X299" s="3" t="str">
        <f t="shared" si="111"/>
        <v>N/A</v>
      </c>
      <c r="Y299" s="3" t="str">
        <f t="shared" si="112"/>
        <v>N/A</v>
      </c>
      <c r="Z299" s="3" t="str">
        <f t="shared" si="113"/>
        <v>N/A</v>
      </c>
      <c r="AA299" s="3" t="str">
        <f t="shared" si="114"/>
        <v>N/A</v>
      </c>
      <c r="AB299" s="3" t="str">
        <f t="shared" si="115"/>
        <v>N/A</v>
      </c>
      <c r="AC299" s="3" t="str">
        <f t="shared" si="116"/>
        <v>N/A</v>
      </c>
      <c r="AD299" s="3" t="str">
        <f t="shared" si="117"/>
        <v>N/A</v>
      </c>
      <c r="AE299" s="3" t="str">
        <f t="shared" si="118"/>
        <v>N/A</v>
      </c>
      <c r="AF299" s="3" t="str">
        <f t="shared" si="119"/>
        <v>N/A</v>
      </c>
    </row>
    <row r="300" spans="1:32" x14ac:dyDescent="0.35">
      <c r="A300" t="s">
        <v>175</v>
      </c>
      <c r="B300" t="s">
        <v>183</v>
      </c>
      <c r="C300" t="s">
        <v>582</v>
      </c>
      <c r="D300" t="s">
        <v>133</v>
      </c>
      <c r="E300">
        <v>154</v>
      </c>
      <c r="F300" t="s">
        <v>1666</v>
      </c>
      <c r="G300">
        <v>0.03</v>
      </c>
      <c r="H300" t="s">
        <v>1197</v>
      </c>
      <c r="I300" s="3" t="str">
        <f t="shared" si="96"/>
        <v>not eligible</v>
      </c>
      <c r="J300" s="3" t="str">
        <f t="shared" si="97"/>
        <v>N/A</v>
      </c>
      <c r="K300" s="3">
        <f t="shared" si="98"/>
        <v>0</v>
      </c>
      <c r="L300" s="3" t="str">
        <f t="shared" si="99"/>
        <v>N/A</v>
      </c>
      <c r="M300" s="3" t="str">
        <f t="shared" si="100"/>
        <v>N/A</v>
      </c>
      <c r="N300" s="3" t="str">
        <f t="shared" si="101"/>
        <v>N/A</v>
      </c>
      <c r="O300" s="3" t="str">
        <f t="shared" si="102"/>
        <v>N/A</v>
      </c>
      <c r="P300" s="3" t="str">
        <f t="shared" si="103"/>
        <v>N/A</v>
      </c>
      <c r="Q300" s="3" t="str">
        <f t="shared" si="104"/>
        <v>N/A</v>
      </c>
      <c r="R300" s="3" t="str">
        <f t="shared" si="105"/>
        <v>N/A</v>
      </c>
      <c r="S300" s="3" t="str">
        <f t="shared" si="106"/>
        <v>N/A</v>
      </c>
      <c r="T300" s="3" t="str">
        <f t="shared" si="107"/>
        <v>N/A</v>
      </c>
      <c r="U300" s="3">
        <f t="shared" si="108"/>
        <v>0</v>
      </c>
      <c r="V300" s="3" t="str">
        <f t="shared" si="109"/>
        <v>N/A</v>
      </c>
      <c r="W300" s="3" t="str">
        <f t="shared" si="110"/>
        <v>N/A</v>
      </c>
      <c r="X300" s="3" t="str">
        <f t="shared" si="111"/>
        <v>N/A</v>
      </c>
      <c r="Y300" s="3" t="str">
        <f t="shared" si="112"/>
        <v>N/A</v>
      </c>
      <c r="Z300" s="3" t="str">
        <f t="shared" si="113"/>
        <v>N/A</v>
      </c>
      <c r="AA300" s="3" t="str">
        <f t="shared" si="114"/>
        <v>N/A</v>
      </c>
      <c r="AB300" s="3" t="str">
        <f t="shared" si="115"/>
        <v>N/A</v>
      </c>
      <c r="AC300" s="3" t="str">
        <f t="shared" si="116"/>
        <v>N/A</v>
      </c>
      <c r="AD300" s="3" t="str">
        <f t="shared" si="117"/>
        <v>N/A</v>
      </c>
      <c r="AE300" s="3" t="str">
        <f t="shared" si="118"/>
        <v>N/A</v>
      </c>
      <c r="AF300" s="3" t="str">
        <f t="shared" si="119"/>
        <v>N/A</v>
      </c>
    </row>
    <row r="301" spans="1:32" x14ac:dyDescent="0.35">
      <c r="A301" t="s">
        <v>175</v>
      </c>
      <c r="B301" t="s">
        <v>295</v>
      </c>
      <c r="C301" t="s">
        <v>781</v>
      </c>
      <c r="D301" t="s">
        <v>133</v>
      </c>
      <c r="E301" s="1">
        <v>3015</v>
      </c>
      <c r="F301" t="s">
        <v>1677</v>
      </c>
      <c r="G301">
        <v>0.67</v>
      </c>
      <c r="H301" t="s">
        <v>1197</v>
      </c>
      <c r="I301" s="3" t="str">
        <f t="shared" si="96"/>
        <v>not eligible</v>
      </c>
      <c r="J301" s="3" t="str">
        <f t="shared" si="97"/>
        <v>N/A</v>
      </c>
      <c r="K301" s="3">
        <f t="shared" si="98"/>
        <v>0</v>
      </c>
      <c r="L301" s="3" t="str">
        <f t="shared" si="99"/>
        <v>N/A</v>
      </c>
      <c r="M301" s="3" t="str">
        <f t="shared" si="100"/>
        <v>N/A</v>
      </c>
      <c r="N301" s="3" t="str">
        <f t="shared" si="101"/>
        <v>N/A</v>
      </c>
      <c r="O301" s="3" t="str">
        <f t="shared" si="102"/>
        <v>N/A</v>
      </c>
      <c r="P301" s="3" t="str">
        <f t="shared" si="103"/>
        <v>N/A</v>
      </c>
      <c r="Q301" s="3" t="str">
        <f t="shared" si="104"/>
        <v>N/A</v>
      </c>
      <c r="R301" s="3" t="str">
        <f t="shared" si="105"/>
        <v>N/A</v>
      </c>
      <c r="S301" s="3" t="str">
        <f t="shared" si="106"/>
        <v>N/A</v>
      </c>
      <c r="T301" s="3" t="str">
        <f t="shared" si="107"/>
        <v>N/A</v>
      </c>
      <c r="U301" s="3">
        <f t="shared" si="108"/>
        <v>0</v>
      </c>
      <c r="V301" s="3" t="str">
        <f t="shared" si="109"/>
        <v>N/A</v>
      </c>
      <c r="W301" s="3" t="str">
        <f t="shared" si="110"/>
        <v>N/A</v>
      </c>
      <c r="X301" s="3" t="str">
        <f t="shared" si="111"/>
        <v>N/A</v>
      </c>
      <c r="Y301" s="3" t="str">
        <f t="shared" si="112"/>
        <v>N/A</v>
      </c>
      <c r="Z301" s="3" t="str">
        <f t="shared" si="113"/>
        <v>N/A</v>
      </c>
      <c r="AA301" s="3" t="str">
        <f t="shared" si="114"/>
        <v>N/A</v>
      </c>
      <c r="AB301" s="3" t="str">
        <f t="shared" si="115"/>
        <v>N/A</v>
      </c>
      <c r="AC301" s="3" t="str">
        <f t="shared" si="116"/>
        <v>N/A</v>
      </c>
      <c r="AD301" s="3" t="str">
        <f t="shared" si="117"/>
        <v>N/A</v>
      </c>
      <c r="AE301" s="3" t="str">
        <f t="shared" si="118"/>
        <v>N/A</v>
      </c>
      <c r="AF301" s="3" t="str">
        <f t="shared" si="119"/>
        <v>N/A</v>
      </c>
    </row>
    <row r="302" spans="1:32" x14ac:dyDescent="0.35">
      <c r="A302" t="s">
        <v>175</v>
      </c>
      <c r="B302" t="s">
        <v>295</v>
      </c>
      <c r="C302" t="s">
        <v>378</v>
      </c>
      <c r="D302" t="s">
        <v>133</v>
      </c>
      <c r="E302">
        <v>87</v>
      </c>
      <c r="F302" t="s">
        <v>1673</v>
      </c>
      <c r="G302">
        <v>0.02</v>
      </c>
      <c r="H302" t="s">
        <v>1197</v>
      </c>
      <c r="I302" s="3" t="str">
        <f t="shared" si="96"/>
        <v>not eligible</v>
      </c>
      <c r="J302" s="3" t="str">
        <f t="shared" si="97"/>
        <v>N/A</v>
      </c>
      <c r="K302" s="3">
        <f t="shared" si="98"/>
        <v>0</v>
      </c>
      <c r="L302" s="3" t="str">
        <f t="shared" si="99"/>
        <v>N/A</v>
      </c>
      <c r="M302" s="3" t="str">
        <f t="shared" si="100"/>
        <v>N/A</v>
      </c>
      <c r="N302" s="3" t="str">
        <f t="shared" si="101"/>
        <v>N/A</v>
      </c>
      <c r="O302" s="3" t="str">
        <f t="shared" si="102"/>
        <v>N/A</v>
      </c>
      <c r="P302" s="3" t="str">
        <f t="shared" si="103"/>
        <v>N/A</v>
      </c>
      <c r="Q302" s="3" t="str">
        <f t="shared" si="104"/>
        <v>N/A</v>
      </c>
      <c r="R302" s="3" t="str">
        <f t="shared" si="105"/>
        <v>N/A</v>
      </c>
      <c r="S302" s="3" t="str">
        <f t="shared" si="106"/>
        <v>N/A</v>
      </c>
      <c r="T302" s="3" t="str">
        <f t="shared" si="107"/>
        <v>N/A</v>
      </c>
      <c r="U302" s="3">
        <f t="shared" si="108"/>
        <v>0</v>
      </c>
      <c r="V302" s="3" t="str">
        <f t="shared" si="109"/>
        <v>N/A</v>
      </c>
      <c r="W302" s="3" t="str">
        <f t="shared" si="110"/>
        <v>N/A</v>
      </c>
      <c r="X302" s="3" t="str">
        <f t="shared" si="111"/>
        <v>N/A</v>
      </c>
      <c r="Y302" s="3" t="str">
        <f t="shared" si="112"/>
        <v>N/A</v>
      </c>
      <c r="Z302" s="3" t="str">
        <f t="shared" si="113"/>
        <v>N/A</v>
      </c>
      <c r="AA302" s="3" t="str">
        <f t="shared" si="114"/>
        <v>N/A</v>
      </c>
      <c r="AB302" s="3" t="str">
        <f t="shared" si="115"/>
        <v>N/A</v>
      </c>
      <c r="AC302" s="3" t="str">
        <f t="shared" si="116"/>
        <v>N/A</v>
      </c>
      <c r="AD302" s="3" t="str">
        <f t="shared" si="117"/>
        <v>N/A</v>
      </c>
      <c r="AE302" s="3" t="str">
        <f t="shared" si="118"/>
        <v>N/A</v>
      </c>
      <c r="AF302" s="3" t="str">
        <f t="shared" si="119"/>
        <v>N/A</v>
      </c>
    </row>
    <row r="303" spans="1:32" x14ac:dyDescent="0.35">
      <c r="A303" t="s">
        <v>175</v>
      </c>
      <c r="B303" t="s">
        <v>227</v>
      </c>
      <c r="C303" t="s">
        <v>1123</v>
      </c>
      <c r="D303" t="s">
        <v>133</v>
      </c>
      <c r="E303" s="1">
        <v>4038</v>
      </c>
      <c r="F303" t="s">
        <v>1732</v>
      </c>
      <c r="G303">
        <v>0.88</v>
      </c>
      <c r="H303" t="s">
        <v>1197</v>
      </c>
      <c r="I303" s="3" t="str">
        <f t="shared" si="96"/>
        <v>not eligible</v>
      </c>
      <c r="J303" s="3" t="str">
        <f t="shared" si="97"/>
        <v>N/A</v>
      </c>
      <c r="K303" s="3">
        <f t="shared" si="98"/>
        <v>0</v>
      </c>
      <c r="L303" s="3" t="str">
        <f t="shared" si="99"/>
        <v>N/A</v>
      </c>
      <c r="M303" s="3" t="str">
        <f t="shared" si="100"/>
        <v>N/A</v>
      </c>
      <c r="N303" s="3" t="str">
        <f t="shared" si="101"/>
        <v>N/A</v>
      </c>
      <c r="O303" s="3" t="str">
        <f t="shared" si="102"/>
        <v>N/A</v>
      </c>
      <c r="P303" s="3" t="str">
        <f t="shared" si="103"/>
        <v>N/A</v>
      </c>
      <c r="Q303" s="3" t="str">
        <f t="shared" si="104"/>
        <v>N/A</v>
      </c>
      <c r="R303" s="3" t="str">
        <f t="shared" si="105"/>
        <v>N/A</v>
      </c>
      <c r="S303" s="3" t="str">
        <f t="shared" si="106"/>
        <v>N/A</v>
      </c>
      <c r="T303" s="3" t="str">
        <f t="shared" si="107"/>
        <v>N/A</v>
      </c>
      <c r="U303" s="3">
        <f t="shared" si="108"/>
        <v>0</v>
      </c>
      <c r="V303" s="3" t="str">
        <f t="shared" si="109"/>
        <v>N/A</v>
      </c>
      <c r="W303" s="3" t="str">
        <f t="shared" si="110"/>
        <v>N/A</v>
      </c>
      <c r="X303" s="3" t="str">
        <f t="shared" si="111"/>
        <v>N/A</v>
      </c>
      <c r="Y303" s="3" t="str">
        <f t="shared" si="112"/>
        <v>N/A</v>
      </c>
      <c r="Z303" s="3" t="str">
        <f t="shared" si="113"/>
        <v>N/A</v>
      </c>
      <c r="AA303" s="3" t="str">
        <f t="shared" si="114"/>
        <v>N/A</v>
      </c>
      <c r="AB303" s="3" t="str">
        <f t="shared" si="115"/>
        <v>N/A</v>
      </c>
      <c r="AC303" s="3" t="str">
        <f t="shared" si="116"/>
        <v>N/A</v>
      </c>
      <c r="AD303" s="3" t="str">
        <f t="shared" si="117"/>
        <v>N/A</v>
      </c>
      <c r="AE303" s="3" t="str">
        <f t="shared" si="118"/>
        <v>N/A</v>
      </c>
      <c r="AF303" s="3" t="str">
        <f t="shared" si="119"/>
        <v>N/A</v>
      </c>
    </row>
    <row r="304" spans="1:32" x14ac:dyDescent="0.35">
      <c r="A304" t="s">
        <v>175</v>
      </c>
      <c r="B304" t="s">
        <v>227</v>
      </c>
      <c r="C304" t="s">
        <v>365</v>
      </c>
      <c r="D304" t="s">
        <v>133</v>
      </c>
      <c r="E304">
        <v>91</v>
      </c>
      <c r="F304" t="s">
        <v>1673</v>
      </c>
      <c r="G304">
        <v>0.02</v>
      </c>
      <c r="H304" t="s">
        <v>1197</v>
      </c>
      <c r="I304" s="3" t="str">
        <f t="shared" si="96"/>
        <v>not eligible</v>
      </c>
      <c r="J304" s="3" t="str">
        <f t="shared" si="97"/>
        <v>N/A</v>
      </c>
      <c r="K304" s="3">
        <f t="shared" si="98"/>
        <v>0</v>
      </c>
      <c r="L304" s="3" t="str">
        <f t="shared" si="99"/>
        <v>N/A</v>
      </c>
      <c r="M304" s="3" t="str">
        <f t="shared" si="100"/>
        <v>N/A</v>
      </c>
      <c r="N304" s="3" t="str">
        <f t="shared" si="101"/>
        <v>N/A</v>
      </c>
      <c r="O304" s="3" t="str">
        <f t="shared" si="102"/>
        <v>N/A</v>
      </c>
      <c r="P304" s="3" t="str">
        <f t="shared" si="103"/>
        <v>N/A</v>
      </c>
      <c r="Q304" s="3" t="str">
        <f t="shared" si="104"/>
        <v>N/A</v>
      </c>
      <c r="R304" s="3" t="str">
        <f t="shared" si="105"/>
        <v>N/A</v>
      </c>
      <c r="S304" s="3" t="str">
        <f t="shared" si="106"/>
        <v>N/A</v>
      </c>
      <c r="T304" s="3" t="str">
        <f t="shared" si="107"/>
        <v>N/A</v>
      </c>
      <c r="U304" s="3">
        <f t="shared" si="108"/>
        <v>0</v>
      </c>
      <c r="V304" s="3" t="str">
        <f t="shared" si="109"/>
        <v>N/A</v>
      </c>
      <c r="W304" s="3" t="str">
        <f t="shared" si="110"/>
        <v>N/A</v>
      </c>
      <c r="X304" s="3" t="str">
        <f t="shared" si="111"/>
        <v>N/A</v>
      </c>
      <c r="Y304" s="3" t="str">
        <f t="shared" si="112"/>
        <v>N/A</v>
      </c>
      <c r="Z304" s="3" t="str">
        <f t="shared" si="113"/>
        <v>N/A</v>
      </c>
      <c r="AA304" s="3" t="str">
        <f t="shared" si="114"/>
        <v>N/A</v>
      </c>
      <c r="AB304" s="3" t="str">
        <f t="shared" si="115"/>
        <v>N/A</v>
      </c>
      <c r="AC304" s="3" t="str">
        <f t="shared" si="116"/>
        <v>N/A</v>
      </c>
      <c r="AD304" s="3" t="str">
        <f t="shared" si="117"/>
        <v>N/A</v>
      </c>
      <c r="AE304" s="3" t="str">
        <f t="shared" si="118"/>
        <v>N/A</v>
      </c>
      <c r="AF304" s="3" t="str">
        <f t="shared" si="119"/>
        <v>N/A</v>
      </c>
    </row>
    <row r="305" spans="1:32" x14ac:dyDescent="0.35">
      <c r="A305" t="s">
        <v>175</v>
      </c>
      <c r="B305" t="s">
        <v>210</v>
      </c>
      <c r="C305" t="s">
        <v>401</v>
      </c>
      <c r="D305" t="s">
        <v>133</v>
      </c>
      <c r="E305" s="1">
        <v>2957</v>
      </c>
      <c r="F305" t="s">
        <v>1759</v>
      </c>
      <c r="G305">
        <v>0.68</v>
      </c>
      <c r="H305" t="s">
        <v>1197</v>
      </c>
      <c r="I305" s="3" t="str">
        <f t="shared" si="96"/>
        <v>not eligible</v>
      </c>
      <c r="J305" s="3" t="str">
        <f t="shared" si="97"/>
        <v>N/A</v>
      </c>
      <c r="K305" s="3">
        <f t="shared" si="98"/>
        <v>0</v>
      </c>
      <c r="L305" s="3" t="str">
        <f t="shared" si="99"/>
        <v>N/A</v>
      </c>
      <c r="M305" s="3" t="str">
        <f t="shared" si="100"/>
        <v>N/A</v>
      </c>
      <c r="N305" s="3" t="str">
        <f t="shared" si="101"/>
        <v>N/A</v>
      </c>
      <c r="O305" s="3" t="str">
        <f t="shared" si="102"/>
        <v>N/A</v>
      </c>
      <c r="P305" s="3" t="str">
        <f t="shared" si="103"/>
        <v>N/A</v>
      </c>
      <c r="Q305" s="3" t="str">
        <f t="shared" si="104"/>
        <v>N/A</v>
      </c>
      <c r="R305" s="3" t="str">
        <f t="shared" si="105"/>
        <v>N/A</v>
      </c>
      <c r="S305" s="3" t="str">
        <f t="shared" si="106"/>
        <v>N/A</v>
      </c>
      <c r="T305" s="3" t="str">
        <f t="shared" si="107"/>
        <v>N/A</v>
      </c>
      <c r="U305" s="3">
        <f t="shared" si="108"/>
        <v>0</v>
      </c>
      <c r="V305" s="3" t="str">
        <f t="shared" si="109"/>
        <v>N/A</v>
      </c>
      <c r="W305" s="3" t="str">
        <f t="shared" si="110"/>
        <v>N/A</v>
      </c>
      <c r="X305" s="3" t="str">
        <f t="shared" si="111"/>
        <v>N/A</v>
      </c>
      <c r="Y305" s="3" t="str">
        <f t="shared" si="112"/>
        <v>N/A</v>
      </c>
      <c r="Z305" s="3" t="str">
        <f t="shared" si="113"/>
        <v>N/A</v>
      </c>
      <c r="AA305" s="3" t="str">
        <f t="shared" si="114"/>
        <v>N/A</v>
      </c>
      <c r="AB305" s="3" t="str">
        <f t="shared" si="115"/>
        <v>N/A</v>
      </c>
      <c r="AC305" s="3" t="str">
        <f t="shared" si="116"/>
        <v>N/A</v>
      </c>
      <c r="AD305" s="3" t="str">
        <f t="shared" si="117"/>
        <v>N/A</v>
      </c>
      <c r="AE305" s="3" t="str">
        <f t="shared" si="118"/>
        <v>N/A</v>
      </c>
      <c r="AF305" s="3" t="str">
        <f t="shared" si="119"/>
        <v>N/A</v>
      </c>
    </row>
    <row r="306" spans="1:32" x14ac:dyDescent="0.35">
      <c r="A306" t="s">
        <v>175</v>
      </c>
      <c r="B306" t="s">
        <v>210</v>
      </c>
      <c r="C306" t="s">
        <v>325</v>
      </c>
      <c r="D306" t="s">
        <v>133</v>
      </c>
      <c r="E306">
        <v>69</v>
      </c>
      <c r="F306" t="s">
        <v>1673</v>
      </c>
      <c r="G306">
        <v>0.02</v>
      </c>
      <c r="H306" t="s">
        <v>1197</v>
      </c>
      <c r="I306" s="3" t="str">
        <f t="shared" si="96"/>
        <v>not eligible</v>
      </c>
      <c r="J306" s="3" t="str">
        <f t="shared" si="97"/>
        <v>N/A</v>
      </c>
      <c r="K306" s="3">
        <f t="shared" si="98"/>
        <v>0</v>
      </c>
      <c r="L306" s="3" t="str">
        <f t="shared" si="99"/>
        <v>N/A</v>
      </c>
      <c r="M306" s="3" t="str">
        <f t="shared" si="100"/>
        <v>N/A</v>
      </c>
      <c r="N306" s="3" t="str">
        <f t="shared" si="101"/>
        <v>N/A</v>
      </c>
      <c r="O306" s="3" t="str">
        <f t="shared" si="102"/>
        <v>N/A</v>
      </c>
      <c r="P306" s="3" t="str">
        <f t="shared" si="103"/>
        <v>N/A</v>
      </c>
      <c r="Q306" s="3" t="str">
        <f t="shared" si="104"/>
        <v>N/A</v>
      </c>
      <c r="R306" s="3" t="str">
        <f t="shared" si="105"/>
        <v>N/A</v>
      </c>
      <c r="S306" s="3" t="str">
        <f t="shared" si="106"/>
        <v>N/A</v>
      </c>
      <c r="T306" s="3" t="str">
        <f t="shared" si="107"/>
        <v>N/A</v>
      </c>
      <c r="U306" s="3">
        <f t="shared" si="108"/>
        <v>0</v>
      </c>
      <c r="V306" s="3" t="str">
        <f t="shared" si="109"/>
        <v>N/A</v>
      </c>
      <c r="W306" s="3" t="str">
        <f t="shared" si="110"/>
        <v>N/A</v>
      </c>
      <c r="X306" s="3" t="str">
        <f t="shared" si="111"/>
        <v>N/A</v>
      </c>
      <c r="Y306" s="3" t="str">
        <f t="shared" si="112"/>
        <v>N/A</v>
      </c>
      <c r="Z306" s="3" t="str">
        <f t="shared" si="113"/>
        <v>N/A</v>
      </c>
      <c r="AA306" s="3" t="str">
        <f t="shared" si="114"/>
        <v>N/A</v>
      </c>
      <c r="AB306" s="3" t="str">
        <f t="shared" si="115"/>
        <v>N/A</v>
      </c>
      <c r="AC306" s="3" t="str">
        <f t="shared" si="116"/>
        <v>N/A</v>
      </c>
      <c r="AD306" s="3" t="str">
        <f t="shared" si="117"/>
        <v>N/A</v>
      </c>
      <c r="AE306" s="3" t="str">
        <f t="shared" si="118"/>
        <v>N/A</v>
      </c>
      <c r="AF306" s="3" t="str">
        <f t="shared" si="119"/>
        <v>N/A</v>
      </c>
    </row>
    <row r="307" spans="1:32" x14ac:dyDescent="0.35">
      <c r="A307" t="s">
        <v>175</v>
      </c>
      <c r="B307" t="s">
        <v>214</v>
      </c>
      <c r="C307" t="s">
        <v>591</v>
      </c>
      <c r="D307" t="s">
        <v>133</v>
      </c>
      <c r="E307" s="1">
        <v>5404</v>
      </c>
      <c r="F307" t="s">
        <v>1760</v>
      </c>
      <c r="G307">
        <v>1.26</v>
      </c>
      <c r="H307" t="s">
        <v>187</v>
      </c>
      <c r="I307" s="3" t="str">
        <f t="shared" si="96"/>
        <v>not eligible</v>
      </c>
      <c r="J307" s="3">
        <f t="shared" si="97"/>
        <v>9457</v>
      </c>
      <c r="K307" s="3">
        <f t="shared" si="98"/>
        <v>9457</v>
      </c>
      <c r="L307" s="3" t="str">
        <f t="shared" si="99"/>
        <v>N/A</v>
      </c>
      <c r="M307" s="3" t="str">
        <f t="shared" si="100"/>
        <v>N/A</v>
      </c>
      <c r="N307" s="3" t="str">
        <f t="shared" si="101"/>
        <v>N/A</v>
      </c>
      <c r="O307" s="3" t="str">
        <f t="shared" si="102"/>
        <v>N/A</v>
      </c>
      <c r="P307" s="3" t="str">
        <f t="shared" si="103"/>
        <v>N/A</v>
      </c>
      <c r="Q307" s="3" t="str">
        <f t="shared" si="104"/>
        <v>N/A</v>
      </c>
      <c r="R307" s="3" t="str">
        <f t="shared" si="105"/>
        <v>N/A</v>
      </c>
      <c r="S307" s="3" t="str">
        <f t="shared" si="106"/>
        <v>N/A</v>
      </c>
      <c r="T307" s="3" t="str">
        <f t="shared" si="107"/>
        <v>N/A</v>
      </c>
      <c r="U307" s="3">
        <f t="shared" si="108"/>
        <v>9457</v>
      </c>
      <c r="V307" s="3" t="str">
        <f t="shared" si="109"/>
        <v>N/A</v>
      </c>
      <c r="W307" s="3" t="str">
        <f t="shared" si="110"/>
        <v>N/A</v>
      </c>
      <c r="X307" s="3" t="str">
        <f t="shared" si="111"/>
        <v>N/A</v>
      </c>
      <c r="Y307" s="3" t="str">
        <f t="shared" si="112"/>
        <v>N/A</v>
      </c>
      <c r="Z307" s="3" t="str">
        <f t="shared" si="113"/>
        <v>N/A</v>
      </c>
      <c r="AA307" s="3" t="str">
        <f t="shared" si="114"/>
        <v>N/A</v>
      </c>
      <c r="AB307" s="3" t="str">
        <f t="shared" si="115"/>
        <v>N/A</v>
      </c>
      <c r="AC307" s="3" t="str">
        <f t="shared" si="116"/>
        <v>N/A</v>
      </c>
      <c r="AD307" s="3" t="str">
        <f t="shared" si="117"/>
        <v>N/A</v>
      </c>
      <c r="AE307" s="3" t="str">
        <f t="shared" si="118"/>
        <v>N/A</v>
      </c>
      <c r="AF307" s="3" t="str">
        <f t="shared" si="119"/>
        <v>N/A</v>
      </c>
    </row>
    <row r="308" spans="1:32" x14ac:dyDescent="0.35">
      <c r="A308" t="s">
        <v>175</v>
      </c>
      <c r="B308" t="s">
        <v>214</v>
      </c>
      <c r="C308" t="s">
        <v>618</v>
      </c>
      <c r="D308" t="s">
        <v>133</v>
      </c>
      <c r="E308">
        <v>254</v>
      </c>
      <c r="F308" t="s">
        <v>1665</v>
      </c>
      <c r="G308">
        <v>0.06</v>
      </c>
      <c r="H308" t="s">
        <v>1197</v>
      </c>
      <c r="I308" s="3" t="str">
        <f t="shared" si="96"/>
        <v>not eligible</v>
      </c>
      <c r="J308" s="3" t="str">
        <f t="shared" si="97"/>
        <v>N/A</v>
      </c>
      <c r="K308" s="3">
        <f t="shared" si="98"/>
        <v>0</v>
      </c>
      <c r="L308" s="3" t="str">
        <f t="shared" si="99"/>
        <v>N/A</v>
      </c>
      <c r="M308" s="3" t="str">
        <f t="shared" si="100"/>
        <v>N/A</v>
      </c>
      <c r="N308" s="3" t="str">
        <f t="shared" si="101"/>
        <v>N/A</v>
      </c>
      <c r="O308" s="3" t="str">
        <f t="shared" si="102"/>
        <v>N/A</v>
      </c>
      <c r="P308" s="3" t="str">
        <f t="shared" si="103"/>
        <v>N/A</v>
      </c>
      <c r="Q308" s="3" t="str">
        <f t="shared" si="104"/>
        <v>N/A</v>
      </c>
      <c r="R308" s="3" t="str">
        <f t="shared" si="105"/>
        <v>N/A</v>
      </c>
      <c r="S308" s="3" t="str">
        <f t="shared" si="106"/>
        <v>N/A</v>
      </c>
      <c r="T308" s="3" t="str">
        <f t="shared" si="107"/>
        <v>N/A</v>
      </c>
      <c r="U308" s="3">
        <f t="shared" si="108"/>
        <v>0</v>
      </c>
      <c r="V308" s="3" t="str">
        <f t="shared" si="109"/>
        <v>N/A</v>
      </c>
      <c r="W308" s="3" t="str">
        <f t="shared" si="110"/>
        <v>N/A</v>
      </c>
      <c r="X308" s="3" t="str">
        <f t="shared" si="111"/>
        <v>N/A</v>
      </c>
      <c r="Y308" s="3" t="str">
        <f t="shared" si="112"/>
        <v>N/A</v>
      </c>
      <c r="Z308" s="3" t="str">
        <f t="shared" si="113"/>
        <v>N/A</v>
      </c>
      <c r="AA308" s="3" t="str">
        <f t="shared" si="114"/>
        <v>N/A</v>
      </c>
      <c r="AB308" s="3" t="str">
        <f t="shared" si="115"/>
        <v>N/A</v>
      </c>
      <c r="AC308" s="3" t="str">
        <f t="shared" si="116"/>
        <v>N/A</v>
      </c>
      <c r="AD308" s="3" t="str">
        <f t="shared" si="117"/>
        <v>N/A</v>
      </c>
      <c r="AE308" s="3" t="str">
        <f t="shared" si="118"/>
        <v>N/A</v>
      </c>
      <c r="AF308" s="3" t="str">
        <f t="shared" si="119"/>
        <v>N/A</v>
      </c>
    </row>
    <row r="309" spans="1:32" x14ac:dyDescent="0.35">
      <c r="A309" t="s">
        <v>175</v>
      </c>
      <c r="B309" t="s">
        <v>176</v>
      </c>
      <c r="C309" t="s">
        <v>453</v>
      </c>
      <c r="D309" t="s">
        <v>133</v>
      </c>
      <c r="E309" s="1">
        <v>3366</v>
      </c>
      <c r="F309" t="s">
        <v>1573</v>
      </c>
      <c r="G309">
        <v>0.73</v>
      </c>
      <c r="H309" t="s">
        <v>1197</v>
      </c>
      <c r="I309" s="3" t="str">
        <f t="shared" si="96"/>
        <v>not eligible</v>
      </c>
      <c r="J309" s="3" t="str">
        <f t="shared" si="97"/>
        <v>N/A</v>
      </c>
      <c r="K309" s="3">
        <f t="shared" si="98"/>
        <v>0</v>
      </c>
      <c r="L309" s="3" t="str">
        <f t="shared" si="99"/>
        <v>N/A</v>
      </c>
      <c r="M309" s="3" t="str">
        <f t="shared" si="100"/>
        <v>N/A</v>
      </c>
      <c r="N309" s="3" t="str">
        <f t="shared" si="101"/>
        <v>N/A</v>
      </c>
      <c r="O309" s="3" t="str">
        <f t="shared" si="102"/>
        <v>N/A</v>
      </c>
      <c r="P309" s="3" t="str">
        <f t="shared" si="103"/>
        <v>N/A</v>
      </c>
      <c r="Q309" s="3" t="str">
        <f t="shared" si="104"/>
        <v>N/A</v>
      </c>
      <c r="R309" s="3" t="str">
        <f t="shared" si="105"/>
        <v>N/A</v>
      </c>
      <c r="S309" s="3" t="str">
        <f t="shared" si="106"/>
        <v>N/A</v>
      </c>
      <c r="T309" s="3" t="str">
        <f t="shared" si="107"/>
        <v>N/A</v>
      </c>
      <c r="U309" s="3">
        <f t="shared" si="108"/>
        <v>0</v>
      </c>
      <c r="V309" s="3" t="str">
        <f t="shared" si="109"/>
        <v>N/A</v>
      </c>
      <c r="W309" s="3" t="str">
        <f t="shared" si="110"/>
        <v>N/A</v>
      </c>
      <c r="X309" s="3" t="str">
        <f t="shared" si="111"/>
        <v>N/A</v>
      </c>
      <c r="Y309" s="3" t="str">
        <f t="shared" si="112"/>
        <v>N/A</v>
      </c>
      <c r="Z309" s="3" t="str">
        <f t="shared" si="113"/>
        <v>N/A</v>
      </c>
      <c r="AA309" s="3" t="str">
        <f t="shared" si="114"/>
        <v>N/A</v>
      </c>
      <c r="AB309" s="3" t="str">
        <f t="shared" si="115"/>
        <v>N/A</v>
      </c>
      <c r="AC309" s="3" t="str">
        <f t="shared" si="116"/>
        <v>N/A</v>
      </c>
      <c r="AD309" s="3" t="str">
        <f t="shared" si="117"/>
        <v>N/A</v>
      </c>
      <c r="AE309" s="3" t="str">
        <f t="shared" si="118"/>
        <v>N/A</v>
      </c>
      <c r="AF309" s="3" t="str">
        <f t="shared" si="119"/>
        <v>N/A</v>
      </c>
    </row>
    <row r="310" spans="1:32" x14ac:dyDescent="0.35">
      <c r="A310" t="s">
        <v>175</v>
      </c>
      <c r="B310" t="s">
        <v>176</v>
      </c>
      <c r="C310" t="s">
        <v>269</v>
      </c>
      <c r="D310" t="s">
        <v>133</v>
      </c>
      <c r="E310">
        <v>141</v>
      </c>
      <c r="F310" t="s">
        <v>1666</v>
      </c>
      <c r="G310">
        <v>0.03</v>
      </c>
      <c r="H310" t="s">
        <v>1197</v>
      </c>
      <c r="I310" s="3" t="str">
        <f t="shared" si="96"/>
        <v>not eligible</v>
      </c>
      <c r="J310" s="3" t="str">
        <f t="shared" si="97"/>
        <v>N/A</v>
      </c>
      <c r="K310" s="3">
        <f t="shared" si="98"/>
        <v>0</v>
      </c>
      <c r="L310" s="3" t="str">
        <f t="shared" si="99"/>
        <v>N/A</v>
      </c>
      <c r="M310" s="3" t="str">
        <f t="shared" si="100"/>
        <v>N/A</v>
      </c>
      <c r="N310" s="3" t="str">
        <f t="shared" si="101"/>
        <v>N/A</v>
      </c>
      <c r="O310" s="3" t="str">
        <f t="shared" si="102"/>
        <v>N/A</v>
      </c>
      <c r="P310" s="3" t="str">
        <f t="shared" si="103"/>
        <v>N/A</v>
      </c>
      <c r="Q310" s="3" t="str">
        <f t="shared" si="104"/>
        <v>N/A</v>
      </c>
      <c r="R310" s="3" t="str">
        <f t="shared" si="105"/>
        <v>N/A</v>
      </c>
      <c r="S310" s="3" t="str">
        <f t="shared" si="106"/>
        <v>N/A</v>
      </c>
      <c r="T310" s="3" t="str">
        <f t="shared" si="107"/>
        <v>N/A</v>
      </c>
      <c r="U310" s="3">
        <f t="shared" si="108"/>
        <v>0</v>
      </c>
      <c r="V310" s="3" t="str">
        <f t="shared" si="109"/>
        <v>N/A</v>
      </c>
      <c r="W310" s="3" t="str">
        <f t="shared" si="110"/>
        <v>N/A</v>
      </c>
      <c r="X310" s="3" t="str">
        <f t="shared" si="111"/>
        <v>N/A</v>
      </c>
      <c r="Y310" s="3" t="str">
        <f t="shared" si="112"/>
        <v>N/A</v>
      </c>
      <c r="Z310" s="3" t="str">
        <f t="shared" si="113"/>
        <v>N/A</v>
      </c>
      <c r="AA310" s="3" t="str">
        <f t="shared" si="114"/>
        <v>N/A</v>
      </c>
      <c r="AB310" s="3" t="str">
        <f t="shared" si="115"/>
        <v>N/A</v>
      </c>
      <c r="AC310" s="3" t="str">
        <f t="shared" si="116"/>
        <v>N/A</v>
      </c>
      <c r="AD310" s="3" t="str">
        <f t="shared" si="117"/>
        <v>N/A</v>
      </c>
      <c r="AE310" s="3" t="str">
        <f t="shared" si="118"/>
        <v>N/A</v>
      </c>
      <c r="AF310" s="3" t="str">
        <f t="shared" si="119"/>
        <v>N/A</v>
      </c>
    </row>
    <row r="311" spans="1:32" x14ac:dyDescent="0.35">
      <c r="A311" t="s">
        <v>175</v>
      </c>
      <c r="B311" t="s">
        <v>212</v>
      </c>
      <c r="C311" t="s">
        <v>883</v>
      </c>
      <c r="D311" t="s">
        <v>133</v>
      </c>
      <c r="E311" s="1">
        <v>2847</v>
      </c>
      <c r="F311" t="s">
        <v>1599</v>
      </c>
      <c r="G311">
        <v>0.62</v>
      </c>
      <c r="H311" t="s">
        <v>1197</v>
      </c>
      <c r="I311" s="3" t="str">
        <f t="shared" si="96"/>
        <v>not eligible</v>
      </c>
      <c r="J311" s="3" t="str">
        <f t="shared" si="97"/>
        <v>N/A</v>
      </c>
      <c r="K311" s="3">
        <f t="shared" si="98"/>
        <v>0</v>
      </c>
      <c r="L311" s="3" t="str">
        <f t="shared" si="99"/>
        <v>N/A</v>
      </c>
      <c r="M311" s="3" t="str">
        <f t="shared" si="100"/>
        <v>N/A</v>
      </c>
      <c r="N311" s="3" t="str">
        <f t="shared" si="101"/>
        <v>N/A</v>
      </c>
      <c r="O311" s="3" t="str">
        <f t="shared" si="102"/>
        <v>N/A</v>
      </c>
      <c r="P311" s="3" t="str">
        <f t="shared" si="103"/>
        <v>N/A</v>
      </c>
      <c r="Q311" s="3" t="str">
        <f t="shared" si="104"/>
        <v>N/A</v>
      </c>
      <c r="R311" s="3" t="str">
        <f t="shared" si="105"/>
        <v>N/A</v>
      </c>
      <c r="S311" s="3" t="str">
        <f t="shared" si="106"/>
        <v>N/A</v>
      </c>
      <c r="T311" s="3" t="str">
        <f t="shared" si="107"/>
        <v>N/A</v>
      </c>
      <c r="U311" s="3">
        <f t="shared" si="108"/>
        <v>0</v>
      </c>
      <c r="V311" s="3" t="str">
        <f t="shared" si="109"/>
        <v>N/A</v>
      </c>
      <c r="W311" s="3" t="str">
        <f t="shared" si="110"/>
        <v>N/A</v>
      </c>
      <c r="X311" s="3" t="str">
        <f t="shared" si="111"/>
        <v>N/A</v>
      </c>
      <c r="Y311" s="3" t="str">
        <f t="shared" si="112"/>
        <v>N/A</v>
      </c>
      <c r="Z311" s="3" t="str">
        <f t="shared" si="113"/>
        <v>N/A</v>
      </c>
      <c r="AA311" s="3" t="str">
        <f t="shared" si="114"/>
        <v>N/A</v>
      </c>
      <c r="AB311" s="3" t="str">
        <f t="shared" si="115"/>
        <v>N/A</v>
      </c>
      <c r="AC311" s="3" t="str">
        <f t="shared" si="116"/>
        <v>N/A</v>
      </c>
      <c r="AD311" s="3" t="str">
        <f t="shared" si="117"/>
        <v>N/A</v>
      </c>
      <c r="AE311" s="3" t="str">
        <f t="shared" si="118"/>
        <v>N/A</v>
      </c>
      <c r="AF311" s="3" t="str">
        <f t="shared" si="119"/>
        <v>N/A</v>
      </c>
    </row>
    <row r="312" spans="1:32" x14ac:dyDescent="0.35">
      <c r="A312" t="s">
        <v>175</v>
      </c>
      <c r="B312" t="s">
        <v>212</v>
      </c>
      <c r="C312" t="s">
        <v>736</v>
      </c>
      <c r="D312" t="s">
        <v>133</v>
      </c>
      <c r="E312">
        <v>70</v>
      </c>
      <c r="F312" t="s">
        <v>1673</v>
      </c>
      <c r="G312">
        <v>0.02</v>
      </c>
      <c r="H312" t="s">
        <v>1197</v>
      </c>
      <c r="I312" s="3" t="str">
        <f t="shared" si="96"/>
        <v>not eligible</v>
      </c>
      <c r="J312" s="3" t="str">
        <f t="shared" si="97"/>
        <v>N/A</v>
      </c>
      <c r="K312" s="3">
        <f t="shared" si="98"/>
        <v>0</v>
      </c>
      <c r="L312" s="3" t="str">
        <f t="shared" si="99"/>
        <v>N/A</v>
      </c>
      <c r="M312" s="3" t="str">
        <f t="shared" si="100"/>
        <v>N/A</v>
      </c>
      <c r="N312" s="3" t="str">
        <f t="shared" si="101"/>
        <v>N/A</v>
      </c>
      <c r="O312" s="3" t="str">
        <f t="shared" si="102"/>
        <v>N/A</v>
      </c>
      <c r="P312" s="3" t="str">
        <f t="shared" si="103"/>
        <v>N/A</v>
      </c>
      <c r="Q312" s="3" t="str">
        <f t="shared" si="104"/>
        <v>N/A</v>
      </c>
      <c r="R312" s="3" t="str">
        <f t="shared" si="105"/>
        <v>N/A</v>
      </c>
      <c r="S312" s="3" t="str">
        <f t="shared" si="106"/>
        <v>N/A</v>
      </c>
      <c r="T312" s="3" t="str">
        <f t="shared" si="107"/>
        <v>N/A</v>
      </c>
      <c r="U312" s="3">
        <f t="shared" si="108"/>
        <v>0</v>
      </c>
      <c r="V312" s="3" t="str">
        <f t="shared" si="109"/>
        <v>N/A</v>
      </c>
      <c r="W312" s="3" t="str">
        <f t="shared" si="110"/>
        <v>N/A</v>
      </c>
      <c r="X312" s="3" t="str">
        <f t="shared" si="111"/>
        <v>N/A</v>
      </c>
      <c r="Y312" s="3" t="str">
        <f t="shared" si="112"/>
        <v>N/A</v>
      </c>
      <c r="Z312" s="3" t="str">
        <f t="shared" si="113"/>
        <v>N/A</v>
      </c>
      <c r="AA312" s="3" t="str">
        <f t="shared" si="114"/>
        <v>N/A</v>
      </c>
      <c r="AB312" s="3" t="str">
        <f t="shared" si="115"/>
        <v>N/A</v>
      </c>
      <c r="AC312" s="3" t="str">
        <f t="shared" si="116"/>
        <v>N/A</v>
      </c>
      <c r="AD312" s="3" t="str">
        <f t="shared" si="117"/>
        <v>N/A</v>
      </c>
      <c r="AE312" s="3" t="str">
        <f t="shared" si="118"/>
        <v>N/A</v>
      </c>
      <c r="AF312" s="3" t="str">
        <f t="shared" si="119"/>
        <v>N/A</v>
      </c>
    </row>
    <row r="313" spans="1:32" x14ac:dyDescent="0.35">
      <c r="A313" t="s">
        <v>175</v>
      </c>
      <c r="B313" t="s">
        <v>183</v>
      </c>
      <c r="C313" t="s">
        <v>250</v>
      </c>
      <c r="D313" t="s">
        <v>123</v>
      </c>
      <c r="E313">
        <v>806</v>
      </c>
      <c r="F313" t="s">
        <v>1703</v>
      </c>
      <c r="G313">
        <v>0.17</v>
      </c>
      <c r="H313" t="s">
        <v>187</v>
      </c>
      <c r="I313" s="3" t="str">
        <f t="shared" si="96"/>
        <v>not eligible</v>
      </c>
      <c r="J313" s="3">
        <f t="shared" si="97"/>
        <v>1410.5</v>
      </c>
      <c r="K313" s="3">
        <f t="shared" si="98"/>
        <v>1410.5</v>
      </c>
      <c r="L313" s="3" t="str">
        <f t="shared" si="99"/>
        <v>N/A</v>
      </c>
      <c r="M313" s="3" t="str">
        <f t="shared" si="100"/>
        <v>N/A</v>
      </c>
      <c r="N313" s="3" t="str">
        <f t="shared" si="101"/>
        <v>N/A</v>
      </c>
      <c r="O313" s="3" t="str">
        <f t="shared" si="102"/>
        <v>N/A</v>
      </c>
      <c r="P313" s="3" t="str">
        <f t="shared" si="103"/>
        <v>N/A</v>
      </c>
      <c r="Q313" s="3" t="str">
        <f t="shared" si="104"/>
        <v>N/A</v>
      </c>
      <c r="R313" s="3" t="str">
        <f t="shared" si="105"/>
        <v>N/A</v>
      </c>
      <c r="S313" s="3">
        <f t="shared" si="106"/>
        <v>1410.5</v>
      </c>
      <c r="T313" s="3" t="str">
        <f t="shared" si="107"/>
        <v>N/A</v>
      </c>
      <c r="U313" s="3" t="str">
        <f t="shared" si="108"/>
        <v>N/A</v>
      </c>
      <c r="V313" s="3" t="str">
        <f t="shared" si="109"/>
        <v>N/A</v>
      </c>
      <c r="W313" s="3" t="str">
        <f t="shared" si="110"/>
        <v>N/A</v>
      </c>
      <c r="X313" s="3" t="str">
        <f t="shared" si="111"/>
        <v>N/A</v>
      </c>
      <c r="Y313" s="3" t="str">
        <f t="shared" si="112"/>
        <v>N/A</v>
      </c>
      <c r="Z313" s="3" t="str">
        <f t="shared" si="113"/>
        <v>N/A</v>
      </c>
      <c r="AA313" s="3" t="str">
        <f t="shared" si="114"/>
        <v>N/A</v>
      </c>
      <c r="AB313" s="3" t="str">
        <f t="shared" si="115"/>
        <v>N/A</v>
      </c>
      <c r="AC313" s="3" t="str">
        <f t="shared" si="116"/>
        <v>N/A</v>
      </c>
      <c r="AD313" s="3" t="str">
        <f t="shared" si="117"/>
        <v>N/A</v>
      </c>
      <c r="AE313" s="3" t="str">
        <f t="shared" si="118"/>
        <v>N/A</v>
      </c>
      <c r="AF313" s="3" t="str">
        <f t="shared" si="119"/>
        <v>N/A</v>
      </c>
    </row>
    <row r="314" spans="1:32" x14ac:dyDescent="0.35">
      <c r="A314" t="s">
        <v>175</v>
      </c>
      <c r="B314" t="s">
        <v>183</v>
      </c>
      <c r="C314" t="s">
        <v>620</v>
      </c>
      <c r="D314" t="s">
        <v>123</v>
      </c>
      <c r="E314">
        <v>582</v>
      </c>
      <c r="F314" t="s">
        <v>1693</v>
      </c>
      <c r="G314">
        <v>0.12</v>
      </c>
      <c r="H314" t="s">
        <v>1197</v>
      </c>
      <c r="I314" s="3" t="str">
        <f t="shared" si="96"/>
        <v>not eligible</v>
      </c>
      <c r="J314" s="3" t="str">
        <f t="shared" si="97"/>
        <v>N/A</v>
      </c>
      <c r="K314" s="3">
        <f t="shared" si="98"/>
        <v>0</v>
      </c>
      <c r="L314" s="3" t="str">
        <f t="shared" si="99"/>
        <v>N/A</v>
      </c>
      <c r="M314" s="3" t="str">
        <f t="shared" si="100"/>
        <v>N/A</v>
      </c>
      <c r="N314" s="3" t="str">
        <f t="shared" si="101"/>
        <v>N/A</v>
      </c>
      <c r="O314" s="3" t="str">
        <f t="shared" si="102"/>
        <v>N/A</v>
      </c>
      <c r="P314" s="3" t="str">
        <f t="shared" si="103"/>
        <v>N/A</v>
      </c>
      <c r="Q314" s="3" t="str">
        <f t="shared" si="104"/>
        <v>N/A</v>
      </c>
      <c r="R314" s="3" t="str">
        <f t="shared" si="105"/>
        <v>N/A</v>
      </c>
      <c r="S314" s="3">
        <f t="shared" si="106"/>
        <v>0</v>
      </c>
      <c r="T314" s="3" t="str">
        <f t="shared" si="107"/>
        <v>N/A</v>
      </c>
      <c r="U314" s="3" t="str">
        <f t="shared" si="108"/>
        <v>N/A</v>
      </c>
      <c r="V314" s="3" t="str">
        <f t="shared" si="109"/>
        <v>N/A</v>
      </c>
      <c r="W314" s="3" t="str">
        <f t="shared" si="110"/>
        <v>N/A</v>
      </c>
      <c r="X314" s="3" t="str">
        <f t="shared" si="111"/>
        <v>N/A</v>
      </c>
      <c r="Y314" s="3" t="str">
        <f t="shared" si="112"/>
        <v>N/A</v>
      </c>
      <c r="Z314" s="3" t="str">
        <f t="shared" si="113"/>
        <v>N/A</v>
      </c>
      <c r="AA314" s="3" t="str">
        <f t="shared" si="114"/>
        <v>N/A</v>
      </c>
      <c r="AB314" s="3" t="str">
        <f t="shared" si="115"/>
        <v>N/A</v>
      </c>
      <c r="AC314" s="3" t="str">
        <f t="shared" si="116"/>
        <v>N/A</v>
      </c>
      <c r="AD314" s="3" t="str">
        <f t="shared" si="117"/>
        <v>N/A</v>
      </c>
      <c r="AE314" s="3" t="str">
        <f t="shared" si="118"/>
        <v>N/A</v>
      </c>
      <c r="AF314" s="3" t="str">
        <f t="shared" si="119"/>
        <v>N/A</v>
      </c>
    </row>
    <row r="315" spans="1:32" x14ac:dyDescent="0.35">
      <c r="A315" t="s">
        <v>175</v>
      </c>
      <c r="B315" t="s">
        <v>227</v>
      </c>
      <c r="C315" t="s">
        <v>874</v>
      </c>
      <c r="D315" t="s">
        <v>123</v>
      </c>
      <c r="E315">
        <v>889</v>
      </c>
      <c r="F315" t="s">
        <v>1705</v>
      </c>
      <c r="G315">
        <v>0.19</v>
      </c>
      <c r="H315" t="s">
        <v>1197</v>
      </c>
      <c r="I315" s="3" t="str">
        <f t="shared" si="96"/>
        <v>not eligible</v>
      </c>
      <c r="J315" s="3" t="str">
        <f t="shared" si="97"/>
        <v>N/A</v>
      </c>
      <c r="K315" s="3">
        <f t="shared" si="98"/>
        <v>0</v>
      </c>
      <c r="L315" s="3" t="str">
        <f t="shared" si="99"/>
        <v>N/A</v>
      </c>
      <c r="M315" s="3" t="str">
        <f t="shared" si="100"/>
        <v>N/A</v>
      </c>
      <c r="N315" s="3" t="str">
        <f t="shared" si="101"/>
        <v>N/A</v>
      </c>
      <c r="O315" s="3" t="str">
        <f t="shared" si="102"/>
        <v>N/A</v>
      </c>
      <c r="P315" s="3" t="str">
        <f t="shared" si="103"/>
        <v>N/A</v>
      </c>
      <c r="Q315" s="3" t="str">
        <f t="shared" si="104"/>
        <v>N/A</v>
      </c>
      <c r="R315" s="3" t="str">
        <f t="shared" si="105"/>
        <v>N/A</v>
      </c>
      <c r="S315" s="3">
        <f t="shared" si="106"/>
        <v>0</v>
      </c>
      <c r="T315" s="3" t="str">
        <f t="shared" si="107"/>
        <v>N/A</v>
      </c>
      <c r="U315" s="3" t="str">
        <f t="shared" si="108"/>
        <v>N/A</v>
      </c>
      <c r="V315" s="3" t="str">
        <f t="shared" si="109"/>
        <v>N/A</v>
      </c>
      <c r="W315" s="3" t="str">
        <f t="shared" si="110"/>
        <v>N/A</v>
      </c>
      <c r="X315" s="3" t="str">
        <f t="shared" si="111"/>
        <v>N/A</v>
      </c>
      <c r="Y315" s="3" t="str">
        <f t="shared" si="112"/>
        <v>N/A</v>
      </c>
      <c r="Z315" s="3" t="str">
        <f t="shared" si="113"/>
        <v>N/A</v>
      </c>
      <c r="AA315" s="3" t="str">
        <f t="shared" si="114"/>
        <v>N/A</v>
      </c>
      <c r="AB315" s="3" t="str">
        <f t="shared" si="115"/>
        <v>N/A</v>
      </c>
      <c r="AC315" s="3" t="str">
        <f t="shared" si="116"/>
        <v>N/A</v>
      </c>
      <c r="AD315" s="3" t="str">
        <f t="shared" si="117"/>
        <v>N/A</v>
      </c>
      <c r="AE315" s="3" t="str">
        <f t="shared" si="118"/>
        <v>N/A</v>
      </c>
      <c r="AF315" s="3" t="str">
        <f t="shared" si="119"/>
        <v>N/A</v>
      </c>
    </row>
    <row r="316" spans="1:32" x14ac:dyDescent="0.35">
      <c r="A316" t="s">
        <v>175</v>
      </c>
      <c r="B316" t="s">
        <v>227</v>
      </c>
      <c r="C316" t="s">
        <v>1140</v>
      </c>
      <c r="D316" t="s">
        <v>123</v>
      </c>
      <c r="E316">
        <v>273</v>
      </c>
      <c r="F316" t="s">
        <v>1665</v>
      </c>
      <c r="G316">
        <v>0.06</v>
      </c>
      <c r="H316" t="s">
        <v>1197</v>
      </c>
      <c r="I316" s="3" t="str">
        <f t="shared" si="96"/>
        <v>not eligible</v>
      </c>
      <c r="J316" s="3" t="str">
        <f t="shared" si="97"/>
        <v>N/A</v>
      </c>
      <c r="K316" s="3">
        <f t="shared" si="98"/>
        <v>0</v>
      </c>
      <c r="L316" s="3" t="str">
        <f t="shared" si="99"/>
        <v>N/A</v>
      </c>
      <c r="M316" s="3" t="str">
        <f t="shared" si="100"/>
        <v>N/A</v>
      </c>
      <c r="N316" s="3" t="str">
        <f t="shared" si="101"/>
        <v>N/A</v>
      </c>
      <c r="O316" s="3" t="str">
        <f t="shared" si="102"/>
        <v>N/A</v>
      </c>
      <c r="P316" s="3" t="str">
        <f t="shared" si="103"/>
        <v>N/A</v>
      </c>
      <c r="Q316" s="3" t="str">
        <f t="shared" si="104"/>
        <v>N/A</v>
      </c>
      <c r="R316" s="3" t="str">
        <f t="shared" si="105"/>
        <v>N/A</v>
      </c>
      <c r="S316" s="3">
        <f t="shared" si="106"/>
        <v>0</v>
      </c>
      <c r="T316" s="3" t="str">
        <f t="shared" si="107"/>
        <v>N/A</v>
      </c>
      <c r="U316" s="3" t="str">
        <f t="shared" si="108"/>
        <v>N/A</v>
      </c>
      <c r="V316" s="3" t="str">
        <f t="shared" si="109"/>
        <v>N/A</v>
      </c>
      <c r="W316" s="3" t="str">
        <f t="shared" si="110"/>
        <v>N/A</v>
      </c>
      <c r="X316" s="3" t="str">
        <f t="shared" si="111"/>
        <v>N/A</v>
      </c>
      <c r="Y316" s="3" t="str">
        <f t="shared" si="112"/>
        <v>N/A</v>
      </c>
      <c r="Z316" s="3" t="str">
        <f t="shared" si="113"/>
        <v>N/A</v>
      </c>
      <c r="AA316" s="3" t="str">
        <f t="shared" si="114"/>
        <v>N/A</v>
      </c>
      <c r="AB316" s="3" t="str">
        <f t="shared" si="115"/>
        <v>N/A</v>
      </c>
      <c r="AC316" s="3" t="str">
        <f t="shared" si="116"/>
        <v>N/A</v>
      </c>
      <c r="AD316" s="3" t="str">
        <f t="shared" si="117"/>
        <v>N/A</v>
      </c>
      <c r="AE316" s="3" t="str">
        <f t="shared" si="118"/>
        <v>N/A</v>
      </c>
      <c r="AF316" s="3" t="str">
        <f t="shared" si="119"/>
        <v>N/A</v>
      </c>
    </row>
    <row r="317" spans="1:32" x14ac:dyDescent="0.35">
      <c r="A317" t="s">
        <v>175</v>
      </c>
      <c r="B317" t="s">
        <v>212</v>
      </c>
      <c r="C317" t="s">
        <v>213</v>
      </c>
      <c r="D317" t="s">
        <v>123</v>
      </c>
      <c r="E317">
        <v>732</v>
      </c>
      <c r="F317" t="s">
        <v>1680</v>
      </c>
      <c r="G317">
        <v>0.16</v>
      </c>
      <c r="H317" t="s">
        <v>1197</v>
      </c>
      <c r="I317" s="3" t="str">
        <f t="shared" si="96"/>
        <v>not eligible</v>
      </c>
      <c r="J317" s="3" t="str">
        <f t="shared" si="97"/>
        <v>N/A</v>
      </c>
      <c r="K317" s="3">
        <f t="shared" si="98"/>
        <v>0</v>
      </c>
      <c r="L317" s="3" t="str">
        <f t="shared" si="99"/>
        <v>N/A</v>
      </c>
      <c r="M317" s="3" t="str">
        <f t="shared" si="100"/>
        <v>N/A</v>
      </c>
      <c r="N317" s="3" t="str">
        <f t="shared" si="101"/>
        <v>N/A</v>
      </c>
      <c r="O317" s="3" t="str">
        <f t="shared" si="102"/>
        <v>N/A</v>
      </c>
      <c r="P317" s="3" t="str">
        <f t="shared" si="103"/>
        <v>N/A</v>
      </c>
      <c r="Q317" s="3" t="str">
        <f t="shared" si="104"/>
        <v>N/A</v>
      </c>
      <c r="R317" s="3" t="str">
        <f t="shared" si="105"/>
        <v>N/A</v>
      </c>
      <c r="S317" s="3">
        <f t="shared" si="106"/>
        <v>0</v>
      </c>
      <c r="T317" s="3" t="str">
        <f t="shared" si="107"/>
        <v>N/A</v>
      </c>
      <c r="U317" s="3" t="str">
        <f t="shared" si="108"/>
        <v>N/A</v>
      </c>
      <c r="V317" s="3" t="str">
        <f t="shared" si="109"/>
        <v>N/A</v>
      </c>
      <c r="W317" s="3" t="str">
        <f t="shared" si="110"/>
        <v>N/A</v>
      </c>
      <c r="X317" s="3" t="str">
        <f t="shared" si="111"/>
        <v>N/A</v>
      </c>
      <c r="Y317" s="3" t="str">
        <f t="shared" si="112"/>
        <v>N/A</v>
      </c>
      <c r="Z317" s="3" t="str">
        <f t="shared" si="113"/>
        <v>N/A</v>
      </c>
      <c r="AA317" s="3" t="str">
        <f t="shared" si="114"/>
        <v>N/A</v>
      </c>
      <c r="AB317" s="3" t="str">
        <f t="shared" si="115"/>
        <v>N/A</v>
      </c>
      <c r="AC317" s="3" t="str">
        <f t="shared" si="116"/>
        <v>N/A</v>
      </c>
      <c r="AD317" s="3" t="str">
        <f t="shared" si="117"/>
        <v>N/A</v>
      </c>
      <c r="AE317" s="3" t="str">
        <f t="shared" si="118"/>
        <v>N/A</v>
      </c>
      <c r="AF317" s="3" t="str">
        <f t="shared" si="119"/>
        <v>N/A</v>
      </c>
    </row>
    <row r="318" spans="1:32" x14ac:dyDescent="0.35">
      <c r="A318" t="s">
        <v>175</v>
      </c>
      <c r="B318" t="s">
        <v>212</v>
      </c>
      <c r="C318" t="s">
        <v>291</v>
      </c>
      <c r="D318" t="s">
        <v>123</v>
      </c>
      <c r="E318">
        <v>360</v>
      </c>
      <c r="F318" t="s">
        <v>1669</v>
      </c>
      <c r="G318">
        <v>0.08</v>
      </c>
      <c r="H318" t="s">
        <v>1197</v>
      </c>
      <c r="I318" s="3" t="str">
        <f t="shared" si="96"/>
        <v>not eligible</v>
      </c>
      <c r="J318" s="3" t="str">
        <f t="shared" si="97"/>
        <v>N/A</v>
      </c>
      <c r="K318" s="3">
        <f t="shared" si="98"/>
        <v>0</v>
      </c>
      <c r="L318" s="3" t="str">
        <f t="shared" si="99"/>
        <v>N/A</v>
      </c>
      <c r="M318" s="3" t="str">
        <f t="shared" si="100"/>
        <v>N/A</v>
      </c>
      <c r="N318" s="3" t="str">
        <f t="shared" si="101"/>
        <v>N/A</v>
      </c>
      <c r="O318" s="3" t="str">
        <f t="shared" si="102"/>
        <v>N/A</v>
      </c>
      <c r="P318" s="3" t="str">
        <f t="shared" si="103"/>
        <v>N/A</v>
      </c>
      <c r="Q318" s="3" t="str">
        <f t="shared" si="104"/>
        <v>N/A</v>
      </c>
      <c r="R318" s="3" t="str">
        <f t="shared" si="105"/>
        <v>N/A</v>
      </c>
      <c r="S318" s="3">
        <f t="shared" si="106"/>
        <v>0</v>
      </c>
      <c r="T318" s="3" t="str">
        <f t="shared" si="107"/>
        <v>N/A</v>
      </c>
      <c r="U318" s="3" t="str">
        <f t="shared" si="108"/>
        <v>N/A</v>
      </c>
      <c r="V318" s="3" t="str">
        <f t="shared" si="109"/>
        <v>N/A</v>
      </c>
      <c r="W318" s="3" t="str">
        <f t="shared" si="110"/>
        <v>N/A</v>
      </c>
      <c r="X318" s="3" t="str">
        <f t="shared" si="111"/>
        <v>N/A</v>
      </c>
      <c r="Y318" s="3" t="str">
        <f t="shared" si="112"/>
        <v>N/A</v>
      </c>
      <c r="Z318" s="3" t="str">
        <f t="shared" si="113"/>
        <v>N/A</v>
      </c>
      <c r="AA318" s="3" t="str">
        <f t="shared" si="114"/>
        <v>N/A</v>
      </c>
      <c r="AB318" s="3" t="str">
        <f t="shared" si="115"/>
        <v>N/A</v>
      </c>
      <c r="AC318" s="3" t="str">
        <f t="shared" si="116"/>
        <v>N/A</v>
      </c>
      <c r="AD318" s="3" t="str">
        <f t="shared" si="117"/>
        <v>N/A</v>
      </c>
      <c r="AE318" s="3" t="str">
        <f t="shared" si="118"/>
        <v>N/A</v>
      </c>
      <c r="AF318" s="3" t="str">
        <f t="shared" si="119"/>
        <v>N/A</v>
      </c>
    </row>
    <row r="319" spans="1:32" x14ac:dyDescent="0.35">
      <c r="A319" t="s">
        <v>175</v>
      </c>
      <c r="B319" t="s">
        <v>178</v>
      </c>
      <c r="C319" t="s">
        <v>249</v>
      </c>
      <c r="D319" t="s">
        <v>143</v>
      </c>
      <c r="E319" s="1">
        <v>2508</v>
      </c>
      <c r="F319" t="s">
        <v>1761</v>
      </c>
      <c r="G319">
        <v>0.6</v>
      </c>
      <c r="H319" t="s">
        <v>187</v>
      </c>
      <c r="I319" s="3" t="str">
        <f t="shared" si="96"/>
        <v>not eligible</v>
      </c>
      <c r="J319" s="3">
        <f t="shared" si="97"/>
        <v>4389</v>
      </c>
      <c r="K319" s="3">
        <f t="shared" si="98"/>
        <v>4389</v>
      </c>
      <c r="L319" s="3" t="str">
        <f t="shared" si="99"/>
        <v>N/A</v>
      </c>
      <c r="M319" s="3" t="str">
        <f t="shared" si="100"/>
        <v>N/A</v>
      </c>
      <c r="N319" s="3" t="str">
        <f t="shared" si="101"/>
        <v>N/A</v>
      </c>
      <c r="O319" s="3" t="str">
        <f t="shared" si="102"/>
        <v>N/A</v>
      </c>
      <c r="P319" s="3" t="str">
        <f t="shared" si="103"/>
        <v>N/A</v>
      </c>
      <c r="Q319" s="3" t="str">
        <f t="shared" si="104"/>
        <v>N/A</v>
      </c>
      <c r="R319" s="3" t="str">
        <f t="shared" si="105"/>
        <v>N/A</v>
      </c>
      <c r="S319" s="3" t="str">
        <f t="shared" si="106"/>
        <v>N/A</v>
      </c>
      <c r="T319" s="3" t="str">
        <f t="shared" si="107"/>
        <v>N/A</v>
      </c>
      <c r="U319" s="3" t="str">
        <f t="shared" si="108"/>
        <v>N/A</v>
      </c>
      <c r="V319" s="3">
        <f t="shared" si="109"/>
        <v>4389</v>
      </c>
      <c r="W319" s="3" t="str">
        <f t="shared" si="110"/>
        <v>N/A</v>
      </c>
      <c r="X319" s="3" t="str">
        <f t="shared" si="111"/>
        <v>N/A</v>
      </c>
      <c r="Y319" s="3" t="str">
        <f t="shared" si="112"/>
        <v>N/A</v>
      </c>
      <c r="Z319" s="3" t="str">
        <f t="shared" si="113"/>
        <v>N/A</v>
      </c>
      <c r="AA319" s="3" t="str">
        <f t="shared" si="114"/>
        <v>N/A</v>
      </c>
      <c r="AB319" s="3" t="str">
        <f t="shared" si="115"/>
        <v>N/A</v>
      </c>
      <c r="AC319" s="3" t="str">
        <f t="shared" si="116"/>
        <v>N/A</v>
      </c>
      <c r="AD319" s="3" t="str">
        <f t="shared" si="117"/>
        <v>N/A</v>
      </c>
      <c r="AE319" s="3" t="str">
        <f t="shared" si="118"/>
        <v>N/A</v>
      </c>
      <c r="AF319" s="3" t="str">
        <f t="shared" si="119"/>
        <v>N/A</v>
      </c>
    </row>
    <row r="320" spans="1:32" x14ac:dyDescent="0.35">
      <c r="A320" t="s">
        <v>175</v>
      </c>
      <c r="B320" t="s">
        <v>178</v>
      </c>
      <c r="C320" t="s">
        <v>898</v>
      </c>
      <c r="D320" t="s">
        <v>143</v>
      </c>
      <c r="E320">
        <v>82</v>
      </c>
      <c r="F320" t="s">
        <v>1673</v>
      </c>
      <c r="G320">
        <v>0.02</v>
      </c>
      <c r="H320" t="s">
        <v>1197</v>
      </c>
      <c r="I320" s="3" t="str">
        <f t="shared" si="96"/>
        <v>not eligible</v>
      </c>
      <c r="J320" s="3" t="str">
        <f t="shared" si="97"/>
        <v>N/A</v>
      </c>
      <c r="K320" s="3">
        <f t="shared" si="98"/>
        <v>0</v>
      </c>
      <c r="L320" s="3" t="str">
        <f t="shared" si="99"/>
        <v>N/A</v>
      </c>
      <c r="M320" s="3" t="str">
        <f t="shared" si="100"/>
        <v>N/A</v>
      </c>
      <c r="N320" s="3" t="str">
        <f t="shared" si="101"/>
        <v>N/A</v>
      </c>
      <c r="O320" s="3" t="str">
        <f t="shared" si="102"/>
        <v>N/A</v>
      </c>
      <c r="P320" s="3" t="str">
        <f t="shared" si="103"/>
        <v>N/A</v>
      </c>
      <c r="Q320" s="3" t="str">
        <f t="shared" si="104"/>
        <v>N/A</v>
      </c>
      <c r="R320" s="3" t="str">
        <f t="shared" si="105"/>
        <v>N/A</v>
      </c>
      <c r="S320" s="3" t="str">
        <f t="shared" si="106"/>
        <v>N/A</v>
      </c>
      <c r="T320" s="3" t="str">
        <f t="shared" si="107"/>
        <v>N/A</v>
      </c>
      <c r="U320" s="3" t="str">
        <f t="shared" si="108"/>
        <v>N/A</v>
      </c>
      <c r="V320" s="3">
        <f t="shared" si="109"/>
        <v>0</v>
      </c>
      <c r="W320" s="3" t="str">
        <f t="shared" si="110"/>
        <v>N/A</v>
      </c>
      <c r="X320" s="3" t="str">
        <f t="shared" si="111"/>
        <v>N/A</v>
      </c>
      <c r="Y320" s="3" t="str">
        <f t="shared" si="112"/>
        <v>N/A</v>
      </c>
      <c r="Z320" s="3" t="str">
        <f t="shared" si="113"/>
        <v>N/A</v>
      </c>
      <c r="AA320" s="3" t="str">
        <f t="shared" si="114"/>
        <v>N/A</v>
      </c>
      <c r="AB320" s="3" t="str">
        <f t="shared" si="115"/>
        <v>N/A</v>
      </c>
      <c r="AC320" s="3" t="str">
        <f t="shared" si="116"/>
        <v>N/A</v>
      </c>
      <c r="AD320" s="3" t="str">
        <f t="shared" si="117"/>
        <v>N/A</v>
      </c>
      <c r="AE320" s="3" t="str">
        <f t="shared" si="118"/>
        <v>N/A</v>
      </c>
      <c r="AF320" s="3" t="str">
        <f t="shared" si="119"/>
        <v>N/A</v>
      </c>
    </row>
    <row r="321" spans="1:32" x14ac:dyDescent="0.35">
      <c r="A321" t="s">
        <v>175</v>
      </c>
      <c r="B321" t="s">
        <v>183</v>
      </c>
      <c r="C321" t="s">
        <v>975</v>
      </c>
      <c r="D321" t="s">
        <v>143</v>
      </c>
      <c r="E321" s="1">
        <v>2579</v>
      </c>
      <c r="F321" t="s">
        <v>1560</v>
      </c>
      <c r="G321">
        <v>0.55000000000000004</v>
      </c>
      <c r="H321" t="s">
        <v>1197</v>
      </c>
      <c r="I321" s="3" t="str">
        <f t="shared" si="96"/>
        <v>not eligible</v>
      </c>
      <c r="J321" s="3" t="str">
        <f t="shared" si="97"/>
        <v>N/A</v>
      </c>
      <c r="K321" s="3">
        <f t="shared" si="98"/>
        <v>0</v>
      </c>
      <c r="L321" s="3" t="str">
        <f t="shared" si="99"/>
        <v>N/A</v>
      </c>
      <c r="M321" s="3" t="str">
        <f t="shared" si="100"/>
        <v>N/A</v>
      </c>
      <c r="N321" s="3" t="str">
        <f t="shared" si="101"/>
        <v>N/A</v>
      </c>
      <c r="O321" s="3" t="str">
        <f t="shared" si="102"/>
        <v>N/A</v>
      </c>
      <c r="P321" s="3" t="str">
        <f t="shared" si="103"/>
        <v>N/A</v>
      </c>
      <c r="Q321" s="3" t="str">
        <f t="shared" si="104"/>
        <v>N/A</v>
      </c>
      <c r="R321" s="3" t="str">
        <f t="shared" si="105"/>
        <v>N/A</v>
      </c>
      <c r="S321" s="3" t="str">
        <f t="shared" si="106"/>
        <v>N/A</v>
      </c>
      <c r="T321" s="3" t="str">
        <f t="shared" si="107"/>
        <v>N/A</v>
      </c>
      <c r="U321" s="3" t="str">
        <f t="shared" si="108"/>
        <v>N/A</v>
      </c>
      <c r="V321" s="3">
        <f t="shared" si="109"/>
        <v>0</v>
      </c>
      <c r="W321" s="3" t="str">
        <f t="shared" si="110"/>
        <v>N/A</v>
      </c>
      <c r="X321" s="3" t="str">
        <f t="shared" si="111"/>
        <v>N/A</v>
      </c>
      <c r="Y321" s="3" t="str">
        <f t="shared" si="112"/>
        <v>N/A</v>
      </c>
      <c r="Z321" s="3" t="str">
        <f t="shared" si="113"/>
        <v>N/A</v>
      </c>
      <c r="AA321" s="3" t="str">
        <f t="shared" si="114"/>
        <v>N/A</v>
      </c>
      <c r="AB321" s="3" t="str">
        <f t="shared" si="115"/>
        <v>N/A</v>
      </c>
      <c r="AC321" s="3" t="str">
        <f t="shared" si="116"/>
        <v>N/A</v>
      </c>
      <c r="AD321" s="3" t="str">
        <f t="shared" si="117"/>
        <v>N/A</v>
      </c>
      <c r="AE321" s="3" t="str">
        <f t="shared" si="118"/>
        <v>N/A</v>
      </c>
      <c r="AF321" s="3" t="str">
        <f t="shared" si="119"/>
        <v>N/A</v>
      </c>
    </row>
    <row r="322" spans="1:32" x14ac:dyDescent="0.35">
      <c r="A322" t="s">
        <v>175</v>
      </c>
      <c r="B322" t="s">
        <v>183</v>
      </c>
      <c r="C322" t="s">
        <v>958</v>
      </c>
      <c r="D322" t="s">
        <v>143</v>
      </c>
      <c r="E322">
        <v>43</v>
      </c>
      <c r="F322" t="s">
        <v>1671</v>
      </c>
      <c r="G322">
        <v>0.01</v>
      </c>
      <c r="H322" t="s">
        <v>1197</v>
      </c>
      <c r="I322" s="3" t="str">
        <f t="shared" ref="I322:I381" si="120">IF(G322&gt;=4,E322*1.75,"not eligible")</f>
        <v>not eligible</v>
      </c>
      <c r="J322" s="3" t="str">
        <f t="shared" ref="J322:J381" si="121">IF(AND(I322="not eligible",H322="Yes"),E322*1.75,"N/A")</f>
        <v>N/A</v>
      </c>
      <c r="K322" s="3">
        <f t="shared" ref="K322:K382" si="122">SUM(I322:J322)</f>
        <v>0</v>
      </c>
      <c r="L322" s="3" t="str">
        <f t="shared" ref="L322:L381" si="123">IF($D322="Australian Labor Party",$K322,"N/A")</f>
        <v>N/A</v>
      </c>
      <c r="M322" s="3" t="str">
        <f t="shared" ref="M322:M381" si="124">IF($D322="Liberal",$K322,"N/A")</f>
        <v>N/A</v>
      </c>
      <c r="N322" s="3" t="str">
        <f t="shared" ref="N322:N381" si="125">IF($D322="DERRYN HINCH'S JUSTICE PARTY",$K322,"N/A")</f>
        <v>N/A</v>
      </c>
      <c r="O322" s="3" t="str">
        <f t="shared" ref="O322:O381" si="126">IF($D322="LIBERAL DEMOCRATS",$K322,"N/A")</f>
        <v>N/A</v>
      </c>
      <c r="P322" s="3" t="str">
        <f t="shared" ref="P322:P381" si="127">IF($D322="ANIMAL JUSTICE PARTY",$K322,"N/A")</f>
        <v>N/A</v>
      </c>
      <c r="Q322" s="3" t="str">
        <f t="shared" ref="Q322:Q381" si="128">IF($D322="AUSTRALIAN GREENS",$K322,"N/A")</f>
        <v>N/A</v>
      </c>
      <c r="R322" s="3" t="str">
        <f t="shared" ref="R322:R381" si="129">IF($D322="FIONA PATTEN'S REASON PARTY",$K322,"N/A")</f>
        <v>N/A</v>
      </c>
      <c r="S322" s="3" t="str">
        <f t="shared" ref="S322:S381" si="130">IF($D322="THE NATIONALS",$K322,"N/A")</f>
        <v>N/A</v>
      </c>
      <c r="T322" s="3" t="str">
        <f t="shared" ref="T322:T381" si="131">IF($D322="SHOOTERS, FISHERS &amp; FARMERS VIC",$K322,"N/A")</f>
        <v>N/A</v>
      </c>
      <c r="U322" s="3" t="str">
        <f t="shared" ref="U322:U381" si="132">IF($D322="SUSTAINABLE AUSTRALIA",$K322,"N/A")</f>
        <v>N/A</v>
      </c>
      <c r="V322" s="3">
        <f t="shared" ref="V322:V381" si="133">IF($D322="TRANSPORT MATTERS",$K322,"N/A")</f>
        <v>0</v>
      </c>
      <c r="W322" s="3" t="str">
        <f t="shared" ref="W322:W381" si="134">IF($D322="AUSSIE BATTLER PARTY",$K322,"N/A")</f>
        <v>N/A</v>
      </c>
      <c r="X322" s="3" t="str">
        <f t="shared" ref="X322:X381" si="135">IF($D322="AUSTRALIAN COUNTRY PARTY",$K322,"N/A")</f>
        <v>N/A</v>
      </c>
      <c r="Y322" s="3" t="str">
        <f t="shared" ref="Y322:Y381" si="136">IF($D322="AUSTRALIAN LIBERTY ALLIANCE",$K322,"N/A")</f>
        <v>N/A</v>
      </c>
      <c r="Z322" s="3" t="str">
        <f t="shared" ref="Z322:Z381" si="137">IF($D322="HEALTH AUSTRALIA PARTY",$K322,"N/A")</f>
        <v>N/A</v>
      </c>
      <c r="AA322" s="3" t="str">
        <f t="shared" ref="AA322:AA381" si="138">IF($D322="HUDSON 4 NV",$K322,"N/A")</f>
        <v>N/A</v>
      </c>
      <c r="AB322" s="3" t="str">
        <f t="shared" ref="AB322:AB381" si="139">IF($D322="LABOUR DLP",$K322,"N/A")</f>
        <v>N/A</v>
      </c>
      <c r="AC322" s="3" t="str">
        <f t="shared" ref="AC322:AC381" si="140">IF($D322="VICTORIAN SOCIALISTS",$K322,"N/A")</f>
        <v>N/A</v>
      </c>
      <c r="AD322" s="3" t="str">
        <f t="shared" ref="AD322:AD381" si="141">IF($D322="VOLUNTARY EUTHANASIA PARTY (VICTORIA)",$K322,"N/A")</f>
        <v>N/A</v>
      </c>
      <c r="AE322" s="3" t="str">
        <f t="shared" ref="AE322:AE381" si="142">IF($D322="VOTE 1 LOCAL JOBS",$K322,"N/A")</f>
        <v>N/A</v>
      </c>
      <c r="AF322" s="3" t="str">
        <f t="shared" ref="AF322:AF381" si="143">IF($D322="",$K322,"N/A")</f>
        <v>N/A</v>
      </c>
    </row>
    <row r="323" spans="1:32" x14ac:dyDescent="0.35">
      <c r="A323" t="s">
        <v>175</v>
      </c>
      <c r="B323" t="s">
        <v>295</v>
      </c>
      <c r="C323" t="s">
        <v>1111</v>
      </c>
      <c r="D323" t="s">
        <v>143</v>
      </c>
      <c r="E323" s="1">
        <v>2415</v>
      </c>
      <c r="F323" t="s">
        <v>1634</v>
      </c>
      <c r="G323">
        <v>0.54</v>
      </c>
      <c r="H323" t="s">
        <v>1197</v>
      </c>
      <c r="I323" s="3" t="str">
        <f t="shared" si="120"/>
        <v>not eligible</v>
      </c>
      <c r="J323" s="3" t="str">
        <f t="shared" si="121"/>
        <v>N/A</v>
      </c>
      <c r="K323" s="3">
        <f t="shared" si="122"/>
        <v>0</v>
      </c>
      <c r="L323" s="3" t="str">
        <f t="shared" si="123"/>
        <v>N/A</v>
      </c>
      <c r="M323" s="3" t="str">
        <f t="shared" si="124"/>
        <v>N/A</v>
      </c>
      <c r="N323" s="3" t="str">
        <f t="shared" si="125"/>
        <v>N/A</v>
      </c>
      <c r="O323" s="3" t="str">
        <f t="shared" si="126"/>
        <v>N/A</v>
      </c>
      <c r="P323" s="3" t="str">
        <f t="shared" si="127"/>
        <v>N/A</v>
      </c>
      <c r="Q323" s="3" t="str">
        <f t="shared" si="128"/>
        <v>N/A</v>
      </c>
      <c r="R323" s="3" t="str">
        <f t="shared" si="129"/>
        <v>N/A</v>
      </c>
      <c r="S323" s="3" t="str">
        <f t="shared" si="130"/>
        <v>N/A</v>
      </c>
      <c r="T323" s="3" t="str">
        <f t="shared" si="131"/>
        <v>N/A</v>
      </c>
      <c r="U323" s="3" t="str">
        <f t="shared" si="132"/>
        <v>N/A</v>
      </c>
      <c r="V323" s="3">
        <f t="shared" si="133"/>
        <v>0</v>
      </c>
      <c r="W323" s="3" t="str">
        <f t="shared" si="134"/>
        <v>N/A</v>
      </c>
      <c r="X323" s="3" t="str">
        <f t="shared" si="135"/>
        <v>N/A</v>
      </c>
      <c r="Y323" s="3" t="str">
        <f t="shared" si="136"/>
        <v>N/A</v>
      </c>
      <c r="Z323" s="3" t="str">
        <f t="shared" si="137"/>
        <v>N/A</v>
      </c>
      <c r="AA323" s="3" t="str">
        <f t="shared" si="138"/>
        <v>N/A</v>
      </c>
      <c r="AB323" s="3" t="str">
        <f t="shared" si="139"/>
        <v>N/A</v>
      </c>
      <c r="AC323" s="3" t="str">
        <f t="shared" si="140"/>
        <v>N/A</v>
      </c>
      <c r="AD323" s="3" t="str">
        <f t="shared" si="141"/>
        <v>N/A</v>
      </c>
      <c r="AE323" s="3" t="str">
        <f t="shared" si="142"/>
        <v>N/A</v>
      </c>
      <c r="AF323" s="3" t="str">
        <f t="shared" si="143"/>
        <v>N/A</v>
      </c>
    </row>
    <row r="324" spans="1:32" x14ac:dyDescent="0.35">
      <c r="A324" t="s">
        <v>175</v>
      </c>
      <c r="B324" t="s">
        <v>295</v>
      </c>
      <c r="C324" t="s">
        <v>806</v>
      </c>
      <c r="D324" t="s">
        <v>143</v>
      </c>
      <c r="E324">
        <v>168</v>
      </c>
      <c r="F324" t="s">
        <v>1667</v>
      </c>
      <c r="G324">
        <v>0.04</v>
      </c>
      <c r="H324" t="s">
        <v>1197</v>
      </c>
      <c r="I324" s="3" t="str">
        <f t="shared" si="120"/>
        <v>not eligible</v>
      </c>
      <c r="J324" s="3" t="str">
        <f t="shared" si="121"/>
        <v>N/A</v>
      </c>
      <c r="K324" s="3">
        <f t="shared" si="122"/>
        <v>0</v>
      </c>
      <c r="L324" s="3" t="str">
        <f t="shared" si="123"/>
        <v>N/A</v>
      </c>
      <c r="M324" s="3" t="str">
        <f t="shared" si="124"/>
        <v>N/A</v>
      </c>
      <c r="N324" s="3" t="str">
        <f t="shared" si="125"/>
        <v>N/A</v>
      </c>
      <c r="O324" s="3" t="str">
        <f t="shared" si="126"/>
        <v>N/A</v>
      </c>
      <c r="P324" s="3" t="str">
        <f t="shared" si="127"/>
        <v>N/A</v>
      </c>
      <c r="Q324" s="3" t="str">
        <f t="shared" si="128"/>
        <v>N/A</v>
      </c>
      <c r="R324" s="3" t="str">
        <f t="shared" si="129"/>
        <v>N/A</v>
      </c>
      <c r="S324" s="3" t="str">
        <f t="shared" si="130"/>
        <v>N/A</v>
      </c>
      <c r="T324" s="3" t="str">
        <f t="shared" si="131"/>
        <v>N/A</v>
      </c>
      <c r="U324" s="3" t="str">
        <f t="shared" si="132"/>
        <v>N/A</v>
      </c>
      <c r="V324" s="3">
        <f t="shared" si="133"/>
        <v>0</v>
      </c>
      <c r="W324" s="3" t="str">
        <f t="shared" si="134"/>
        <v>N/A</v>
      </c>
      <c r="X324" s="3" t="str">
        <f t="shared" si="135"/>
        <v>N/A</v>
      </c>
      <c r="Y324" s="3" t="str">
        <f t="shared" si="136"/>
        <v>N/A</v>
      </c>
      <c r="Z324" s="3" t="str">
        <f t="shared" si="137"/>
        <v>N/A</v>
      </c>
      <c r="AA324" s="3" t="str">
        <f t="shared" si="138"/>
        <v>N/A</v>
      </c>
      <c r="AB324" s="3" t="str">
        <f t="shared" si="139"/>
        <v>N/A</v>
      </c>
      <c r="AC324" s="3" t="str">
        <f t="shared" si="140"/>
        <v>N/A</v>
      </c>
      <c r="AD324" s="3" t="str">
        <f t="shared" si="141"/>
        <v>N/A</v>
      </c>
      <c r="AE324" s="3" t="str">
        <f t="shared" si="142"/>
        <v>N/A</v>
      </c>
      <c r="AF324" s="3" t="str">
        <f t="shared" si="143"/>
        <v>N/A</v>
      </c>
    </row>
    <row r="325" spans="1:32" x14ac:dyDescent="0.35">
      <c r="A325" t="s">
        <v>175</v>
      </c>
      <c r="B325" t="s">
        <v>227</v>
      </c>
      <c r="C325" t="s">
        <v>399</v>
      </c>
      <c r="D325" t="s">
        <v>143</v>
      </c>
      <c r="E325" s="1">
        <v>1871</v>
      </c>
      <c r="F325" t="s">
        <v>1762</v>
      </c>
      <c r="G325">
        <v>0.41</v>
      </c>
      <c r="H325" t="s">
        <v>1197</v>
      </c>
      <c r="I325" s="3" t="str">
        <f t="shared" si="120"/>
        <v>not eligible</v>
      </c>
      <c r="J325" s="3" t="str">
        <f t="shared" si="121"/>
        <v>N/A</v>
      </c>
      <c r="K325" s="3">
        <f t="shared" si="122"/>
        <v>0</v>
      </c>
      <c r="L325" s="3" t="str">
        <f t="shared" si="123"/>
        <v>N/A</v>
      </c>
      <c r="M325" s="3" t="str">
        <f t="shared" si="124"/>
        <v>N/A</v>
      </c>
      <c r="N325" s="3" t="str">
        <f t="shared" si="125"/>
        <v>N/A</v>
      </c>
      <c r="O325" s="3" t="str">
        <f t="shared" si="126"/>
        <v>N/A</v>
      </c>
      <c r="P325" s="3" t="str">
        <f t="shared" si="127"/>
        <v>N/A</v>
      </c>
      <c r="Q325" s="3" t="str">
        <f t="shared" si="128"/>
        <v>N/A</v>
      </c>
      <c r="R325" s="3" t="str">
        <f t="shared" si="129"/>
        <v>N/A</v>
      </c>
      <c r="S325" s="3" t="str">
        <f t="shared" si="130"/>
        <v>N/A</v>
      </c>
      <c r="T325" s="3" t="str">
        <f t="shared" si="131"/>
        <v>N/A</v>
      </c>
      <c r="U325" s="3" t="str">
        <f t="shared" si="132"/>
        <v>N/A</v>
      </c>
      <c r="V325" s="3">
        <f t="shared" si="133"/>
        <v>0</v>
      </c>
      <c r="W325" s="3" t="str">
        <f t="shared" si="134"/>
        <v>N/A</v>
      </c>
      <c r="X325" s="3" t="str">
        <f t="shared" si="135"/>
        <v>N/A</v>
      </c>
      <c r="Y325" s="3" t="str">
        <f t="shared" si="136"/>
        <v>N/A</v>
      </c>
      <c r="Z325" s="3" t="str">
        <f t="shared" si="137"/>
        <v>N/A</v>
      </c>
      <c r="AA325" s="3" t="str">
        <f t="shared" si="138"/>
        <v>N/A</v>
      </c>
      <c r="AB325" s="3" t="str">
        <f t="shared" si="139"/>
        <v>N/A</v>
      </c>
      <c r="AC325" s="3" t="str">
        <f t="shared" si="140"/>
        <v>N/A</v>
      </c>
      <c r="AD325" s="3" t="str">
        <f t="shared" si="141"/>
        <v>N/A</v>
      </c>
      <c r="AE325" s="3" t="str">
        <f t="shared" si="142"/>
        <v>N/A</v>
      </c>
      <c r="AF325" s="3" t="str">
        <f t="shared" si="143"/>
        <v>N/A</v>
      </c>
    </row>
    <row r="326" spans="1:32" x14ac:dyDescent="0.35">
      <c r="A326" t="s">
        <v>175</v>
      </c>
      <c r="B326" t="s">
        <v>227</v>
      </c>
      <c r="C326" t="s">
        <v>498</v>
      </c>
      <c r="D326" t="s">
        <v>143</v>
      </c>
      <c r="E326">
        <v>43</v>
      </c>
      <c r="F326" t="s">
        <v>1671</v>
      </c>
      <c r="G326">
        <v>0.01</v>
      </c>
      <c r="H326" t="s">
        <v>1197</v>
      </c>
      <c r="I326" s="3" t="str">
        <f t="shared" si="120"/>
        <v>not eligible</v>
      </c>
      <c r="J326" s="3" t="str">
        <f t="shared" si="121"/>
        <v>N/A</v>
      </c>
      <c r="K326" s="3">
        <f t="shared" si="122"/>
        <v>0</v>
      </c>
      <c r="L326" s="3" t="str">
        <f t="shared" si="123"/>
        <v>N/A</v>
      </c>
      <c r="M326" s="3" t="str">
        <f t="shared" si="124"/>
        <v>N/A</v>
      </c>
      <c r="N326" s="3" t="str">
        <f t="shared" si="125"/>
        <v>N/A</v>
      </c>
      <c r="O326" s="3" t="str">
        <f t="shared" si="126"/>
        <v>N/A</v>
      </c>
      <c r="P326" s="3" t="str">
        <f t="shared" si="127"/>
        <v>N/A</v>
      </c>
      <c r="Q326" s="3" t="str">
        <f t="shared" si="128"/>
        <v>N/A</v>
      </c>
      <c r="R326" s="3" t="str">
        <f t="shared" si="129"/>
        <v>N/A</v>
      </c>
      <c r="S326" s="3" t="str">
        <f t="shared" si="130"/>
        <v>N/A</v>
      </c>
      <c r="T326" s="3" t="str">
        <f t="shared" si="131"/>
        <v>N/A</v>
      </c>
      <c r="U326" s="3" t="str">
        <f t="shared" si="132"/>
        <v>N/A</v>
      </c>
      <c r="V326" s="3">
        <f t="shared" si="133"/>
        <v>0</v>
      </c>
      <c r="W326" s="3" t="str">
        <f t="shared" si="134"/>
        <v>N/A</v>
      </c>
      <c r="X326" s="3" t="str">
        <f t="shared" si="135"/>
        <v>N/A</v>
      </c>
      <c r="Y326" s="3" t="str">
        <f t="shared" si="136"/>
        <v>N/A</v>
      </c>
      <c r="Z326" s="3" t="str">
        <f t="shared" si="137"/>
        <v>N/A</v>
      </c>
      <c r="AA326" s="3" t="str">
        <f t="shared" si="138"/>
        <v>N/A</v>
      </c>
      <c r="AB326" s="3" t="str">
        <f t="shared" si="139"/>
        <v>N/A</v>
      </c>
      <c r="AC326" s="3" t="str">
        <f t="shared" si="140"/>
        <v>N/A</v>
      </c>
      <c r="AD326" s="3" t="str">
        <f t="shared" si="141"/>
        <v>N/A</v>
      </c>
      <c r="AE326" s="3" t="str">
        <f t="shared" si="142"/>
        <v>N/A</v>
      </c>
      <c r="AF326" s="3" t="str">
        <f t="shared" si="143"/>
        <v>N/A</v>
      </c>
    </row>
    <row r="327" spans="1:32" x14ac:dyDescent="0.35">
      <c r="A327" t="s">
        <v>175</v>
      </c>
      <c r="B327" t="s">
        <v>210</v>
      </c>
      <c r="C327" t="s">
        <v>680</v>
      </c>
      <c r="D327" t="s">
        <v>143</v>
      </c>
      <c r="E327" s="1">
        <v>5070</v>
      </c>
      <c r="F327" t="s">
        <v>1543</v>
      </c>
      <c r="G327">
        <v>1.1599999999999999</v>
      </c>
      <c r="H327" t="s">
        <v>1197</v>
      </c>
      <c r="I327" s="3" t="str">
        <f t="shared" si="120"/>
        <v>not eligible</v>
      </c>
      <c r="J327" s="3" t="str">
        <f t="shared" si="121"/>
        <v>N/A</v>
      </c>
      <c r="K327" s="3">
        <f t="shared" si="122"/>
        <v>0</v>
      </c>
      <c r="L327" s="3" t="str">
        <f t="shared" si="123"/>
        <v>N/A</v>
      </c>
      <c r="M327" s="3" t="str">
        <f t="shared" si="124"/>
        <v>N/A</v>
      </c>
      <c r="N327" s="3" t="str">
        <f t="shared" si="125"/>
        <v>N/A</v>
      </c>
      <c r="O327" s="3" t="str">
        <f t="shared" si="126"/>
        <v>N/A</v>
      </c>
      <c r="P327" s="3" t="str">
        <f t="shared" si="127"/>
        <v>N/A</v>
      </c>
      <c r="Q327" s="3" t="str">
        <f t="shared" si="128"/>
        <v>N/A</v>
      </c>
      <c r="R327" s="3" t="str">
        <f t="shared" si="129"/>
        <v>N/A</v>
      </c>
      <c r="S327" s="3" t="str">
        <f t="shared" si="130"/>
        <v>N/A</v>
      </c>
      <c r="T327" s="3" t="str">
        <f t="shared" si="131"/>
        <v>N/A</v>
      </c>
      <c r="U327" s="3" t="str">
        <f t="shared" si="132"/>
        <v>N/A</v>
      </c>
      <c r="V327" s="3">
        <f t="shared" si="133"/>
        <v>0</v>
      </c>
      <c r="W327" s="3" t="str">
        <f t="shared" si="134"/>
        <v>N/A</v>
      </c>
      <c r="X327" s="3" t="str">
        <f t="shared" si="135"/>
        <v>N/A</v>
      </c>
      <c r="Y327" s="3" t="str">
        <f t="shared" si="136"/>
        <v>N/A</v>
      </c>
      <c r="Z327" s="3" t="str">
        <f t="shared" si="137"/>
        <v>N/A</v>
      </c>
      <c r="AA327" s="3" t="str">
        <f t="shared" si="138"/>
        <v>N/A</v>
      </c>
      <c r="AB327" s="3" t="str">
        <f t="shared" si="139"/>
        <v>N/A</v>
      </c>
      <c r="AC327" s="3" t="str">
        <f t="shared" si="140"/>
        <v>N/A</v>
      </c>
      <c r="AD327" s="3" t="str">
        <f t="shared" si="141"/>
        <v>N/A</v>
      </c>
      <c r="AE327" s="3" t="str">
        <f t="shared" si="142"/>
        <v>N/A</v>
      </c>
      <c r="AF327" s="3" t="str">
        <f t="shared" si="143"/>
        <v>N/A</v>
      </c>
    </row>
    <row r="328" spans="1:32" x14ac:dyDescent="0.35">
      <c r="A328" t="s">
        <v>175</v>
      </c>
      <c r="B328" t="s">
        <v>210</v>
      </c>
      <c r="C328" t="s">
        <v>997</v>
      </c>
      <c r="D328" t="s">
        <v>143</v>
      </c>
      <c r="E328">
        <v>118</v>
      </c>
      <c r="F328" t="s">
        <v>1666</v>
      </c>
      <c r="G328">
        <v>0.03</v>
      </c>
      <c r="H328" t="s">
        <v>1197</v>
      </c>
      <c r="I328" s="3" t="str">
        <f t="shared" si="120"/>
        <v>not eligible</v>
      </c>
      <c r="J328" s="3" t="str">
        <f t="shared" si="121"/>
        <v>N/A</v>
      </c>
      <c r="K328" s="3">
        <f t="shared" si="122"/>
        <v>0</v>
      </c>
      <c r="L328" s="3" t="str">
        <f t="shared" si="123"/>
        <v>N/A</v>
      </c>
      <c r="M328" s="3" t="str">
        <f t="shared" si="124"/>
        <v>N/A</v>
      </c>
      <c r="N328" s="3" t="str">
        <f t="shared" si="125"/>
        <v>N/A</v>
      </c>
      <c r="O328" s="3" t="str">
        <f t="shared" si="126"/>
        <v>N/A</v>
      </c>
      <c r="P328" s="3" t="str">
        <f t="shared" si="127"/>
        <v>N/A</v>
      </c>
      <c r="Q328" s="3" t="str">
        <f t="shared" si="128"/>
        <v>N/A</v>
      </c>
      <c r="R328" s="3" t="str">
        <f t="shared" si="129"/>
        <v>N/A</v>
      </c>
      <c r="S328" s="3" t="str">
        <f t="shared" si="130"/>
        <v>N/A</v>
      </c>
      <c r="T328" s="3" t="str">
        <f t="shared" si="131"/>
        <v>N/A</v>
      </c>
      <c r="U328" s="3" t="str">
        <f t="shared" si="132"/>
        <v>N/A</v>
      </c>
      <c r="V328" s="3">
        <f t="shared" si="133"/>
        <v>0</v>
      </c>
      <c r="W328" s="3" t="str">
        <f t="shared" si="134"/>
        <v>N/A</v>
      </c>
      <c r="X328" s="3" t="str">
        <f t="shared" si="135"/>
        <v>N/A</v>
      </c>
      <c r="Y328" s="3" t="str">
        <f t="shared" si="136"/>
        <v>N/A</v>
      </c>
      <c r="Z328" s="3" t="str">
        <f t="shared" si="137"/>
        <v>N/A</v>
      </c>
      <c r="AA328" s="3" t="str">
        <f t="shared" si="138"/>
        <v>N/A</v>
      </c>
      <c r="AB328" s="3" t="str">
        <f t="shared" si="139"/>
        <v>N/A</v>
      </c>
      <c r="AC328" s="3" t="str">
        <f t="shared" si="140"/>
        <v>N/A</v>
      </c>
      <c r="AD328" s="3" t="str">
        <f t="shared" si="141"/>
        <v>N/A</v>
      </c>
      <c r="AE328" s="3" t="str">
        <f t="shared" si="142"/>
        <v>N/A</v>
      </c>
      <c r="AF328" s="3" t="str">
        <f t="shared" si="143"/>
        <v>N/A</v>
      </c>
    </row>
    <row r="329" spans="1:32" x14ac:dyDescent="0.35">
      <c r="A329" t="s">
        <v>175</v>
      </c>
      <c r="B329" t="s">
        <v>210</v>
      </c>
      <c r="C329" t="s">
        <v>487</v>
      </c>
      <c r="D329" t="s">
        <v>143</v>
      </c>
      <c r="E329">
        <v>83</v>
      </c>
      <c r="F329" t="s">
        <v>1673</v>
      </c>
      <c r="G329">
        <v>0.02</v>
      </c>
      <c r="H329" t="s">
        <v>1197</v>
      </c>
      <c r="I329" s="3" t="str">
        <f t="shared" si="120"/>
        <v>not eligible</v>
      </c>
      <c r="J329" s="3" t="str">
        <f t="shared" si="121"/>
        <v>N/A</v>
      </c>
      <c r="K329" s="3">
        <f t="shared" si="122"/>
        <v>0</v>
      </c>
      <c r="L329" s="3" t="str">
        <f t="shared" si="123"/>
        <v>N/A</v>
      </c>
      <c r="M329" s="3" t="str">
        <f t="shared" si="124"/>
        <v>N/A</v>
      </c>
      <c r="N329" s="3" t="str">
        <f t="shared" si="125"/>
        <v>N/A</v>
      </c>
      <c r="O329" s="3" t="str">
        <f t="shared" si="126"/>
        <v>N/A</v>
      </c>
      <c r="P329" s="3" t="str">
        <f t="shared" si="127"/>
        <v>N/A</v>
      </c>
      <c r="Q329" s="3" t="str">
        <f t="shared" si="128"/>
        <v>N/A</v>
      </c>
      <c r="R329" s="3" t="str">
        <f t="shared" si="129"/>
        <v>N/A</v>
      </c>
      <c r="S329" s="3" t="str">
        <f t="shared" si="130"/>
        <v>N/A</v>
      </c>
      <c r="T329" s="3" t="str">
        <f t="shared" si="131"/>
        <v>N/A</v>
      </c>
      <c r="U329" s="3" t="str">
        <f t="shared" si="132"/>
        <v>N/A</v>
      </c>
      <c r="V329" s="3">
        <f t="shared" si="133"/>
        <v>0</v>
      </c>
      <c r="W329" s="3" t="str">
        <f t="shared" si="134"/>
        <v>N/A</v>
      </c>
      <c r="X329" s="3" t="str">
        <f t="shared" si="135"/>
        <v>N/A</v>
      </c>
      <c r="Y329" s="3" t="str">
        <f t="shared" si="136"/>
        <v>N/A</v>
      </c>
      <c r="Z329" s="3" t="str">
        <f t="shared" si="137"/>
        <v>N/A</v>
      </c>
      <c r="AA329" s="3" t="str">
        <f t="shared" si="138"/>
        <v>N/A</v>
      </c>
      <c r="AB329" s="3" t="str">
        <f t="shared" si="139"/>
        <v>N/A</v>
      </c>
      <c r="AC329" s="3" t="str">
        <f t="shared" si="140"/>
        <v>N/A</v>
      </c>
      <c r="AD329" s="3" t="str">
        <f t="shared" si="141"/>
        <v>N/A</v>
      </c>
      <c r="AE329" s="3" t="str">
        <f t="shared" si="142"/>
        <v>N/A</v>
      </c>
      <c r="AF329" s="3" t="str">
        <f t="shared" si="143"/>
        <v>N/A</v>
      </c>
    </row>
    <row r="330" spans="1:32" x14ac:dyDescent="0.35">
      <c r="A330" t="s">
        <v>175</v>
      </c>
      <c r="B330" t="s">
        <v>210</v>
      </c>
      <c r="C330" t="s">
        <v>1016</v>
      </c>
      <c r="D330" t="s">
        <v>143</v>
      </c>
      <c r="E330">
        <v>204</v>
      </c>
      <c r="F330" t="s">
        <v>1663</v>
      </c>
      <c r="G330">
        <v>0.05</v>
      </c>
      <c r="H330" t="s">
        <v>1197</v>
      </c>
      <c r="I330" s="3" t="str">
        <f t="shared" si="120"/>
        <v>not eligible</v>
      </c>
      <c r="J330" s="3" t="str">
        <f t="shared" si="121"/>
        <v>N/A</v>
      </c>
      <c r="K330" s="3">
        <f t="shared" si="122"/>
        <v>0</v>
      </c>
      <c r="L330" s="3" t="str">
        <f t="shared" si="123"/>
        <v>N/A</v>
      </c>
      <c r="M330" s="3" t="str">
        <f t="shared" si="124"/>
        <v>N/A</v>
      </c>
      <c r="N330" s="3" t="str">
        <f t="shared" si="125"/>
        <v>N/A</v>
      </c>
      <c r="O330" s="3" t="str">
        <f t="shared" si="126"/>
        <v>N/A</v>
      </c>
      <c r="P330" s="3" t="str">
        <f t="shared" si="127"/>
        <v>N/A</v>
      </c>
      <c r="Q330" s="3" t="str">
        <f t="shared" si="128"/>
        <v>N/A</v>
      </c>
      <c r="R330" s="3" t="str">
        <f t="shared" si="129"/>
        <v>N/A</v>
      </c>
      <c r="S330" s="3" t="str">
        <f t="shared" si="130"/>
        <v>N/A</v>
      </c>
      <c r="T330" s="3" t="str">
        <f t="shared" si="131"/>
        <v>N/A</v>
      </c>
      <c r="U330" s="3" t="str">
        <f t="shared" si="132"/>
        <v>N/A</v>
      </c>
      <c r="V330" s="3">
        <f t="shared" si="133"/>
        <v>0</v>
      </c>
      <c r="W330" s="3" t="str">
        <f t="shared" si="134"/>
        <v>N/A</v>
      </c>
      <c r="X330" s="3" t="str">
        <f t="shared" si="135"/>
        <v>N/A</v>
      </c>
      <c r="Y330" s="3" t="str">
        <f t="shared" si="136"/>
        <v>N/A</v>
      </c>
      <c r="Z330" s="3" t="str">
        <f t="shared" si="137"/>
        <v>N/A</v>
      </c>
      <c r="AA330" s="3" t="str">
        <f t="shared" si="138"/>
        <v>N/A</v>
      </c>
      <c r="AB330" s="3" t="str">
        <f t="shared" si="139"/>
        <v>N/A</v>
      </c>
      <c r="AC330" s="3" t="str">
        <f t="shared" si="140"/>
        <v>N/A</v>
      </c>
      <c r="AD330" s="3" t="str">
        <f t="shared" si="141"/>
        <v>N/A</v>
      </c>
      <c r="AE330" s="3" t="str">
        <f t="shared" si="142"/>
        <v>N/A</v>
      </c>
      <c r="AF330" s="3" t="str">
        <f t="shared" si="143"/>
        <v>N/A</v>
      </c>
    </row>
    <row r="331" spans="1:32" x14ac:dyDescent="0.35">
      <c r="A331" t="s">
        <v>175</v>
      </c>
      <c r="B331" t="s">
        <v>210</v>
      </c>
      <c r="C331" t="s">
        <v>663</v>
      </c>
      <c r="D331" t="s">
        <v>143</v>
      </c>
      <c r="E331">
        <v>56</v>
      </c>
      <c r="F331" t="s">
        <v>1671</v>
      </c>
      <c r="G331">
        <v>0.01</v>
      </c>
      <c r="H331" t="s">
        <v>1197</v>
      </c>
      <c r="I331" s="3" t="str">
        <f t="shared" si="120"/>
        <v>not eligible</v>
      </c>
      <c r="J331" s="3" t="str">
        <f t="shared" si="121"/>
        <v>N/A</v>
      </c>
      <c r="K331" s="3">
        <f t="shared" si="122"/>
        <v>0</v>
      </c>
      <c r="L331" s="3" t="str">
        <f t="shared" si="123"/>
        <v>N/A</v>
      </c>
      <c r="M331" s="3" t="str">
        <f t="shared" si="124"/>
        <v>N/A</v>
      </c>
      <c r="N331" s="3" t="str">
        <f t="shared" si="125"/>
        <v>N/A</v>
      </c>
      <c r="O331" s="3" t="str">
        <f t="shared" si="126"/>
        <v>N/A</v>
      </c>
      <c r="P331" s="3" t="str">
        <f t="shared" si="127"/>
        <v>N/A</v>
      </c>
      <c r="Q331" s="3" t="str">
        <f t="shared" si="128"/>
        <v>N/A</v>
      </c>
      <c r="R331" s="3" t="str">
        <f t="shared" si="129"/>
        <v>N/A</v>
      </c>
      <c r="S331" s="3" t="str">
        <f t="shared" si="130"/>
        <v>N/A</v>
      </c>
      <c r="T331" s="3" t="str">
        <f t="shared" si="131"/>
        <v>N/A</v>
      </c>
      <c r="U331" s="3" t="str">
        <f t="shared" si="132"/>
        <v>N/A</v>
      </c>
      <c r="V331" s="3">
        <f t="shared" si="133"/>
        <v>0</v>
      </c>
      <c r="W331" s="3" t="str">
        <f t="shared" si="134"/>
        <v>N/A</v>
      </c>
      <c r="X331" s="3" t="str">
        <f t="shared" si="135"/>
        <v>N/A</v>
      </c>
      <c r="Y331" s="3" t="str">
        <f t="shared" si="136"/>
        <v>N/A</v>
      </c>
      <c r="Z331" s="3" t="str">
        <f t="shared" si="137"/>
        <v>N/A</v>
      </c>
      <c r="AA331" s="3" t="str">
        <f t="shared" si="138"/>
        <v>N/A</v>
      </c>
      <c r="AB331" s="3" t="str">
        <f t="shared" si="139"/>
        <v>N/A</v>
      </c>
      <c r="AC331" s="3" t="str">
        <f t="shared" si="140"/>
        <v>N/A</v>
      </c>
      <c r="AD331" s="3" t="str">
        <f t="shared" si="141"/>
        <v>N/A</v>
      </c>
      <c r="AE331" s="3" t="str">
        <f t="shared" si="142"/>
        <v>N/A</v>
      </c>
      <c r="AF331" s="3" t="str">
        <f t="shared" si="143"/>
        <v>N/A</v>
      </c>
    </row>
    <row r="332" spans="1:32" x14ac:dyDescent="0.35">
      <c r="A332" t="s">
        <v>175</v>
      </c>
      <c r="B332" t="s">
        <v>214</v>
      </c>
      <c r="C332" t="s">
        <v>564</v>
      </c>
      <c r="D332" t="s">
        <v>143</v>
      </c>
      <c r="E332" s="1">
        <v>1319</v>
      </c>
      <c r="F332" t="s">
        <v>1708</v>
      </c>
      <c r="G332">
        <v>0.31</v>
      </c>
      <c r="H332" t="s">
        <v>1197</v>
      </c>
      <c r="I332" s="3" t="str">
        <f t="shared" si="120"/>
        <v>not eligible</v>
      </c>
      <c r="J332" s="3" t="str">
        <f t="shared" si="121"/>
        <v>N/A</v>
      </c>
      <c r="K332" s="3">
        <f t="shared" si="122"/>
        <v>0</v>
      </c>
      <c r="L332" s="3" t="str">
        <f t="shared" si="123"/>
        <v>N/A</v>
      </c>
      <c r="M332" s="3" t="str">
        <f t="shared" si="124"/>
        <v>N/A</v>
      </c>
      <c r="N332" s="3" t="str">
        <f t="shared" si="125"/>
        <v>N/A</v>
      </c>
      <c r="O332" s="3" t="str">
        <f t="shared" si="126"/>
        <v>N/A</v>
      </c>
      <c r="P332" s="3" t="str">
        <f t="shared" si="127"/>
        <v>N/A</v>
      </c>
      <c r="Q332" s="3" t="str">
        <f t="shared" si="128"/>
        <v>N/A</v>
      </c>
      <c r="R332" s="3" t="str">
        <f t="shared" si="129"/>
        <v>N/A</v>
      </c>
      <c r="S332" s="3" t="str">
        <f t="shared" si="130"/>
        <v>N/A</v>
      </c>
      <c r="T332" s="3" t="str">
        <f t="shared" si="131"/>
        <v>N/A</v>
      </c>
      <c r="U332" s="3" t="str">
        <f t="shared" si="132"/>
        <v>N/A</v>
      </c>
      <c r="V332" s="3">
        <f t="shared" si="133"/>
        <v>0</v>
      </c>
      <c r="W332" s="3" t="str">
        <f t="shared" si="134"/>
        <v>N/A</v>
      </c>
      <c r="X332" s="3" t="str">
        <f t="shared" si="135"/>
        <v>N/A</v>
      </c>
      <c r="Y332" s="3" t="str">
        <f t="shared" si="136"/>
        <v>N/A</v>
      </c>
      <c r="Z332" s="3" t="str">
        <f t="shared" si="137"/>
        <v>N/A</v>
      </c>
      <c r="AA332" s="3" t="str">
        <f t="shared" si="138"/>
        <v>N/A</v>
      </c>
      <c r="AB332" s="3" t="str">
        <f t="shared" si="139"/>
        <v>N/A</v>
      </c>
      <c r="AC332" s="3" t="str">
        <f t="shared" si="140"/>
        <v>N/A</v>
      </c>
      <c r="AD332" s="3" t="str">
        <f t="shared" si="141"/>
        <v>N/A</v>
      </c>
      <c r="AE332" s="3" t="str">
        <f t="shared" si="142"/>
        <v>N/A</v>
      </c>
      <c r="AF332" s="3" t="str">
        <f t="shared" si="143"/>
        <v>N/A</v>
      </c>
    </row>
    <row r="333" spans="1:32" x14ac:dyDescent="0.35">
      <c r="A333" t="s">
        <v>175</v>
      </c>
      <c r="B333" t="s">
        <v>214</v>
      </c>
      <c r="C333" t="s">
        <v>826</v>
      </c>
      <c r="D333" t="s">
        <v>143</v>
      </c>
      <c r="E333">
        <v>34</v>
      </c>
      <c r="F333" t="s">
        <v>1671</v>
      </c>
      <c r="G333">
        <v>0.01</v>
      </c>
      <c r="H333" t="s">
        <v>1197</v>
      </c>
      <c r="I333" s="3" t="str">
        <f t="shared" si="120"/>
        <v>not eligible</v>
      </c>
      <c r="J333" s="3" t="str">
        <f t="shared" si="121"/>
        <v>N/A</v>
      </c>
      <c r="K333" s="3">
        <f t="shared" si="122"/>
        <v>0</v>
      </c>
      <c r="L333" s="3" t="str">
        <f t="shared" si="123"/>
        <v>N/A</v>
      </c>
      <c r="M333" s="3" t="str">
        <f t="shared" si="124"/>
        <v>N/A</v>
      </c>
      <c r="N333" s="3" t="str">
        <f t="shared" si="125"/>
        <v>N/A</v>
      </c>
      <c r="O333" s="3" t="str">
        <f t="shared" si="126"/>
        <v>N/A</v>
      </c>
      <c r="P333" s="3" t="str">
        <f t="shared" si="127"/>
        <v>N/A</v>
      </c>
      <c r="Q333" s="3" t="str">
        <f t="shared" si="128"/>
        <v>N/A</v>
      </c>
      <c r="R333" s="3" t="str">
        <f t="shared" si="129"/>
        <v>N/A</v>
      </c>
      <c r="S333" s="3" t="str">
        <f t="shared" si="130"/>
        <v>N/A</v>
      </c>
      <c r="T333" s="3" t="str">
        <f t="shared" si="131"/>
        <v>N/A</v>
      </c>
      <c r="U333" s="3" t="str">
        <f t="shared" si="132"/>
        <v>N/A</v>
      </c>
      <c r="V333" s="3">
        <f t="shared" si="133"/>
        <v>0</v>
      </c>
      <c r="W333" s="3" t="str">
        <f t="shared" si="134"/>
        <v>N/A</v>
      </c>
      <c r="X333" s="3" t="str">
        <f t="shared" si="135"/>
        <v>N/A</v>
      </c>
      <c r="Y333" s="3" t="str">
        <f t="shared" si="136"/>
        <v>N/A</v>
      </c>
      <c r="Z333" s="3" t="str">
        <f t="shared" si="137"/>
        <v>N/A</v>
      </c>
      <c r="AA333" s="3" t="str">
        <f t="shared" si="138"/>
        <v>N/A</v>
      </c>
      <c r="AB333" s="3" t="str">
        <f t="shared" si="139"/>
        <v>N/A</v>
      </c>
      <c r="AC333" s="3" t="str">
        <f t="shared" si="140"/>
        <v>N/A</v>
      </c>
      <c r="AD333" s="3" t="str">
        <f t="shared" si="141"/>
        <v>N/A</v>
      </c>
      <c r="AE333" s="3" t="str">
        <f t="shared" si="142"/>
        <v>N/A</v>
      </c>
      <c r="AF333" s="3" t="str">
        <f t="shared" si="143"/>
        <v>N/A</v>
      </c>
    </row>
    <row r="334" spans="1:32" x14ac:dyDescent="0.35">
      <c r="A334" t="s">
        <v>175</v>
      </c>
      <c r="B334" t="s">
        <v>176</v>
      </c>
      <c r="C334" t="s">
        <v>732</v>
      </c>
      <c r="D334" t="s">
        <v>143</v>
      </c>
      <c r="E334" s="1">
        <v>2979</v>
      </c>
      <c r="F334" t="s">
        <v>1675</v>
      </c>
      <c r="G334">
        <v>0.64</v>
      </c>
      <c r="H334" t="s">
        <v>1197</v>
      </c>
      <c r="I334" s="3" t="str">
        <f t="shared" si="120"/>
        <v>not eligible</v>
      </c>
      <c r="J334" s="3" t="str">
        <f t="shared" si="121"/>
        <v>N/A</v>
      </c>
      <c r="K334" s="3">
        <f t="shared" si="122"/>
        <v>0</v>
      </c>
      <c r="L334" s="3" t="str">
        <f t="shared" si="123"/>
        <v>N/A</v>
      </c>
      <c r="M334" s="3" t="str">
        <f t="shared" si="124"/>
        <v>N/A</v>
      </c>
      <c r="N334" s="3" t="str">
        <f t="shared" si="125"/>
        <v>N/A</v>
      </c>
      <c r="O334" s="3" t="str">
        <f t="shared" si="126"/>
        <v>N/A</v>
      </c>
      <c r="P334" s="3" t="str">
        <f t="shared" si="127"/>
        <v>N/A</v>
      </c>
      <c r="Q334" s="3" t="str">
        <f t="shared" si="128"/>
        <v>N/A</v>
      </c>
      <c r="R334" s="3" t="str">
        <f t="shared" si="129"/>
        <v>N/A</v>
      </c>
      <c r="S334" s="3" t="str">
        <f t="shared" si="130"/>
        <v>N/A</v>
      </c>
      <c r="T334" s="3" t="str">
        <f t="shared" si="131"/>
        <v>N/A</v>
      </c>
      <c r="U334" s="3" t="str">
        <f t="shared" si="132"/>
        <v>N/A</v>
      </c>
      <c r="V334" s="3">
        <f t="shared" si="133"/>
        <v>0</v>
      </c>
      <c r="W334" s="3" t="str">
        <f t="shared" si="134"/>
        <v>N/A</v>
      </c>
      <c r="X334" s="3" t="str">
        <f t="shared" si="135"/>
        <v>N/A</v>
      </c>
      <c r="Y334" s="3" t="str">
        <f t="shared" si="136"/>
        <v>N/A</v>
      </c>
      <c r="Z334" s="3" t="str">
        <f t="shared" si="137"/>
        <v>N/A</v>
      </c>
      <c r="AA334" s="3" t="str">
        <f t="shared" si="138"/>
        <v>N/A</v>
      </c>
      <c r="AB334" s="3" t="str">
        <f t="shared" si="139"/>
        <v>N/A</v>
      </c>
      <c r="AC334" s="3" t="str">
        <f t="shared" si="140"/>
        <v>N/A</v>
      </c>
      <c r="AD334" s="3" t="str">
        <f t="shared" si="141"/>
        <v>N/A</v>
      </c>
      <c r="AE334" s="3" t="str">
        <f t="shared" si="142"/>
        <v>N/A</v>
      </c>
      <c r="AF334" s="3" t="str">
        <f t="shared" si="143"/>
        <v>N/A</v>
      </c>
    </row>
    <row r="335" spans="1:32" x14ac:dyDescent="0.35">
      <c r="A335" t="s">
        <v>175</v>
      </c>
      <c r="B335" t="s">
        <v>176</v>
      </c>
      <c r="C335" t="s">
        <v>177</v>
      </c>
      <c r="D335" t="s">
        <v>143</v>
      </c>
      <c r="E335">
        <v>75</v>
      </c>
      <c r="F335" t="s">
        <v>1673</v>
      </c>
      <c r="G335">
        <v>0.02</v>
      </c>
      <c r="H335" t="s">
        <v>1197</v>
      </c>
      <c r="I335" s="3" t="str">
        <f t="shared" si="120"/>
        <v>not eligible</v>
      </c>
      <c r="J335" s="3" t="str">
        <f t="shared" si="121"/>
        <v>N/A</v>
      </c>
      <c r="K335" s="3">
        <f t="shared" si="122"/>
        <v>0</v>
      </c>
      <c r="L335" s="3" t="str">
        <f t="shared" si="123"/>
        <v>N/A</v>
      </c>
      <c r="M335" s="3" t="str">
        <f t="shared" si="124"/>
        <v>N/A</v>
      </c>
      <c r="N335" s="3" t="str">
        <f t="shared" si="125"/>
        <v>N/A</v>
      </c>
      <c r="O335" s="3" t="str">
        <f t="shared" si="126"/>
        <v>N/A</v>
      </c>
      <c r="P335" s="3" t="str">
        <f t="shared" si="127"/>
        <v>N/A</v>
      </c>
      <c r="Q335" s="3" t="str">
        <f t="shared" si="128"/>
        <v>N/A</v>
      </c>
      <c r="R335" s="3" t="str">
        <f t="shared" si="129"/>
        <v>N/A</v>
      </c>
      <c r="S335" s="3" t="str">
        <f t="shared" si="130"/>
        <v>N/A</v>
      </c>
      <c r="T335" s="3" t="str">
        <f t="shared" si="131"/>
        <v>N/A</v>
      </c>
      <c r="U335" s="3" t="str">
        <f t="shared" si="132"/>
        <v>N/A</v>
      </c>
      <c r="V335" s="3">
        <f t="shared" si="133"/>
        <v>0</v>
      </c>
      <c r="W335" s="3" t="str">
        <f t="shared" si="134"/>
        <v>N/A</v>
      </c>
      <c r="X335" s="3" t="str">
        <f t="shared" si="135"/>
        <v>N/A</v>
      </c>
      <c r="Y335" s="3" t="str">
        <f t="shared" si="136"/>
        <v>N/A</v>
      </c>
      <c r="Z335" s="3" t="str">
        <f t="shared" si="137"/>
        <v>N/A</v>
      </c>
      <c r="AA335" s="3" t="str">
        <f t="shared" si="138"/>
        <v>N/A</v>
      </c>
      <c r="AB335" s="3" t="str">
        <f t="shared" si="139"/>
        <v>N/A</v>
      </c>
      <c r="AC335" s="3" t="str">
        <f t="shared" si="140"/>
        <v>N/A</v>
      </c>
      <c r="AD335" s="3" t="str">
        <f t="shared" si="141"/>
        <v>N/A</v>
      </c>
      <c r="AE335" s="3" t="str">
        <f t="shared" si="142"/>
        <v>N/A</v>
      </c>
      <c r="AF335" s="3" t="str">
        <f t="shared" si="143"/>
        <v>N/A</v>
      </c>
    </row>
    <row r="336" spans="1:32" x14ac:dyDescent="0.35">
      <c r="A336" t="s">
        <v>175</v>
      </c>
      <c r="B336" t="s">
        <v>212</v>
      </c>
      <c r="C336" t="s">
        <v>403</v>
      </c>
      <c r="D336" t="s">
        <v>143</v>
      </c>
      <c r="E336" s="1">
        <v>2376</v>
      </c>
      <c r="F336" t="s">
        <v>1652</v>
      </c>
      <c r="G336">
        <v>0.52</v>
      </c>
      <c r="H336" t="s">
        <v>1197</v>
      </c>
      <c r="I336" s="3" t="str">
        <f t="shared" si="120"/>
        <v>not eligible</v>
      </c>
      <c r="J336" s="3" t="str">
        <f t="shared" si="121"/>
        <v>N/A</v>
      </c>
      <c r="K336" s="3">
        <f t="shared" si="122"/>
        <v>0</v>
      </c>
      <c r="L336" s="3" t="str">
        <f t="shared" si="123"/>
        <v>N/A</v>
      </c>
      <c r="M336" s="3" t="str">
        <f t="shared" si="124"/>
        <v>N/A</v>
      </c>
      <c r="N336" s="3" t="str">
        <f t="shared" si="125"/>
        <v>N/A</v>
      </c>
      <c r="O336" s="3" t="str">
        <f t="shared" si="126"/>
        <v>N/A</v>
      </c>
      <c r="P336" s="3" t="str">
        <f t="shared" si="127"/>
        <v>N/A</v>
      </c>
      <c r="Q336" s="3" t="str">
        <f t="shared" si="128"/>
        <v>N/A</v>
      </c>
      <c r="R336" s="3" t="str">
        <f t="shared" si="129"/>
        <v>N/A</v>
      </c>
      <c r="S336" s="3" t="str">
        <f t="shared" si="130"/>
        <v>N/A</v>
      </c>
      <c r="T336" s="3" t="str">
        <f t="shared" si="131"/>
        <v>N/A</v>
      </c>
      <c r="U336" s="3" t="str">
        <f t="shared" si="132"/>
        <v>N/A</v>
      </c>
      <c r="V336" s="3">
        <f t="shared" si="133"/>
        <v>0</v>
      </c>
      <c r="W336" s="3" t="str">
        <f t="shared" si="134"/>
        <v>N/A</v>
      </c>
      <c r="X336" s="3" t="str">
        <f t="shared" si="135"/>
        <v>N/A</v>
      </c>
      <c r="Y336" s="3" t="str">
        <f t="shared" si="136"/>
        <v>N/A</v>
      </c>
      <c r="Z336" s="3" t="str">
        <f t="shared" si="137"/>
        <v>N/A</v>
      </c>
      <c r="AA336" s="3" t="str">
        <f t="shared" si="138"/>
        <v>N/A</v>
      </c>
      <c r="AB336" s="3" t="str">
        <f t="shared" si="139"/>
        <v>N/A</v>
      </c>
      <c r="AC336" s="3" t="str">
        <f t="shared" si="140"/>
        <v>N/A</v>
      </c>
      <c r="AD336" s="3" t="str">
        <f t="shared" si="141"/>
        <v>N/A</v>
      </c>
      <c r="AE336" s="3" t="str">
        <f t="shared" si="142"/>
        <v>N/A</v>
      </c>
      <c r="AF336" s="3" t="str">
        <f t="shared" si="143"/>
        <v>N/A</v>
      </c>
    </row>
    <row r="337" spans="1:32" x14ac:dyDescent="0.35">
      <c r="A337" t="s">
        <v>175</v>
      </c>
      <c r="B337" t="s">
        <v>212</v>
      </c>
      <c r="C337" t="s">
        <v>924</v>
      </c>
      <c r="D337" t="s">
        <v>143</v>
      </c>
      <c r="E337">
        <v>28</v>
      </c>
      <c r="F337" t="s">
        <v>1671</v>
      </c>
      <c r="G337">
        <v>0.01</v>
      </c>
      <c r="H337" t="s">
        <v>1197</v>
      </c>
      <c r="I337" s="3" t="str">
        <f t="shared" si="120"/>
        <v>not eligible</v>
      </c>
      <c r="J337" s="3" t="str">
        <f t="shared" si="121"/>
        <v>N/A</v>
      </c>
      <c r="K337" s="3">
        <f t="shared" si="122"/>
        <v>0</v>
      </c>
      <c r="L337" s="3" t="str">
        <f t="shared" si="123"/>
        <v>N/A</v>
      </c>
      <c r="M337" s="3" t="str">
        <f t="shared" si="124"/>
        <v>N/A</v>
      </c>
      <c r="N337" s="3" t="str">
        <f t="shared" si="125"/>
        <v>N/A</v>
      </c>
      <c r="O337" s="3" t="str">
        <f t="shared" si="126"/>
        <v>N/A</v>
      </c>
      <c r="P337" s="3" t="str">
        <f t="shared" si="127"/>
        <v>N/A</v>
      </c>
      <c r="Q337" s="3" t="str">
        <f t="shared" si="128"/>
        <v>N/A</v>
      </c>
      <c r="R337" s="3" t="str">
        <f t="shared" si="129"/>
        <v>N/A</v>
      </c>
      <c r="S337" s="3" t="str">
        <f t="shared" si="130"/>
        <v>N/A</v>
      </c>
      <c r="T337" s="3" t="str">
        <f t="shared" si="131"/>
        <v>N/A</v>
      </c>
      <c r="U337" s="3" t="str">
        <f t="shared" si="132"/>
        <v>N/A</v>
      </c>
      <c r="V337" s="3">
        <f t="shared" si="133"/>
        <v>0</v>
      </c>
      <c r="W337" s="3" t="str">
        <f t="shared" si="134"/>
        <v>N/A</v>
      </c>
      <c r="X337" s="3" t="str">
        <f t="shared" si="135"/>
        <v>N/A</v>
      </c>
      <c r="Y337" s="3" t="str">
        <f t="shared" si="136"/>
        <v>N/A</v>
      </c>
      <c r="Z337" s="3" t="str">
        <f t="shared" si="137"/>
        <v>N/A</v>
      </c>
      <c r="AA337" s="3" t="str">
        <f t="shared" si="138"/>
        <v>N/A</v>
      </c>
      <c r="AB337" s="3" t="str">
        <f t="shared" si="139"/>
        <v>N/A</v>
      </c>
      <c r="AC337" s="3" t="str">
        <f t="shared" si="140"/>
        <v>N/A</v>
      </c>
      <c r="AD337" s="3" t="str">
        <f t="shared" si="141"/>
        <v>N/A</v>
      </c>
      <c r="AE337" s="3" t="str">
        <f t="shared" si="142"/>
        <v>N/A</v>
      </c>
      <c r="AF337" s="3" t="str">
        <f t="shared" si="143"/>
        <v>N/A</v>
      </c>
    </row>
    <row r="338" spans="1:32" x14ac:dyDescent="0.35">
      <c r="A338" t="s">
        <v>175</v>
      </c>
      <c r="B338" t="s">
        <v>178</v>
      </c>
      <c r="C338" t="s">
        <v>965</v>
      </c>
      <c r="D338" t="s">
        <v>147</v>
      </c>
      <c r="E338" s="1">
        <v>1735</v>
      </c>
      <c r="F338" t="s">
        <v>1762</v>
      </c>
      <c r="G338">
        <v>0.41</v>
      </c>
      <c r="H338" t="s">
        <v>1197</v>
      </c>
      <c r="I338" s="3" t="str">
        <f t="shared" si="120"/>
        <v>not eligible</v>
      </c>
      <c r="J338" s="3" t="str">
        <f t="shared" si="121"/>
        <v>N/A</v>
      </c>
      <c r="K338" s="3">
        <f t="shared" si="122"/>
        <v>0</v>
      </c>
      <c r="L338" s="3" t="str">
        <f t="shared" si="123"/>
        <v>N/A</v>
      </c>
      <c r="M338" s="3" t="str">
        <f t="shared" si="124"/>
        <v>N/A</v>
      </c>
      <c r="N338" s="3" t="str">
        <f t="shared" si="125"/>
        <v>N/A</v>
      </c>
      <c r="O338" s="3" t="str">
        <f t="shared" si="126"/>
        <v>N/A</v>
      </c>
      <c r="P338" s="3" t="str">
        <f t="shared" si="127"/>
        <v>N/A</v>
      </c>
      <c r="Q338" s="3" t="str">
        <f t="shared" si="128"/>
        <v>N/A</v>
      </c>
      <c r="R338" s="3" t="str">
        <f t="shared" si="129"/>
        <v>N/A</v>
      </c>
      <c r="S338" s="3" t="str">
        <f t="shared" si="130"/>
        <v>N/A</v>
      </c>
      <c r="T338" s="3" t="str">
        <f t="shared" si="131"/>
        <v>N/A</v>
      </c>
      <c r="U338" s="3" t="str">
        <f t="shared" si="132"/>
        <v>N/A</v>
      </c>
      <c r="V338" s="3" t="str">
        <f t="shared" si="133"/>
        <v>N/A</v>
      </c>
      <c r="W338" s="3" t="str">
        <f t="shared" si="134"/>
        <v>N/A</v>
      </c>
      <c r="X338" s="3" t="str">
        <f t="shared" si="135"/>
        <v>N/A</v>
      </c>
      <c r="Y338" s="3" t="str">
        <f t="shared" si="136"/>
        <v>N/A</v>
      </c>
      <c r="Z338" s="3" t="str">
        <f t="shared" si="137"/>
        <v>N/A</v>
      </c>
      <c r="AA338" s="3" t="str">
        <f t="shared" si="138"/>
        <v>N/A</v>
      </c>
      <c r="AB338" s="3" t="str">
        <f t="shared" si="139"/>
        <v>N/A</v>
      </c>
      <c r="AC338" s="3">
        <f t="shared" si="140"/>
        <v>0</v>
      </c>
      <c r="AD338" s="3" t="str">
        <f t="shared" si="141"/>
        <v>N/A</v>
      </c>
      <c r="AE338" s="3" t="str">
        <f t="shared" si="142"/>
        <v>N/A</v>
      </c>
      <c r="AF338" s="3" t="str">
        <f t="shared" si="143"/>
        <v>N/A</v>
      </c>
    </row>
    <row r="339" spans="1:32" x14ac:dyDescent="0.35">
      <c r="A339" t="s">
        <v>175</v>
      </c>
      <c r="B339" t="s">
        <v>178</v>
      </c>
      <c r="C339" t="s">
        <v>1117</v>
      </c>
      <c r="D339" t="s">
        <v>147</v>
      </c>
      <c r="E339">
        <v>152</v>
      </c>
      <c r="F339" t="s">
        <v>1667</v>
      </c>
      <c r="G339">
        <v>0.04</v>
      </c>
      <c r="H339" t="s">
        <v>1197</v>
      </c>
      <c r="I339" s="3" t="str">
        <f t="shared" si="120"/>
        <v>not eligible</v>
      </c>
      <c r="J339" s="3" t="str">
        <f t="shared" si="121"/>
        <v>N/A</v>
      </c>
      <c r="K339" s="3">
        <f t="shared" si="122"/>
        <v>0</v>
      </c>
      <c r="L339" s="3" t="str">
        <f t="shared" si="123"/>
        <v>N/A</v>
      </c>
      <c r="M339" s="3" t="str">
        <f t="shared" si="124"/>
        <v>N/A</v>
      </c>
      <c r="N339" s="3" t="str">
        <f t="shared" si="125"/>
        <v>N/A</v>
      </c>
      <c r="O339" s="3" t="str">
        <f t="shared" si="126"/>
        <v>N/A</v>
      </c>
      <c r="P339" s="3" t="str">
        <f t="shared" si="127"/>
        <v>N/A</v>
      </c>
      <c r="Q339" s="3" t="str">
        <f t="shared" si="128"/>
        <v>N/A</v>
      </c>
      <c r="R339" s="3" t="str">
        <f t="shared" si="129"/>
        <v>N/A</v>
      </c>
      <c r="S339" s="3" t="str">
        <f t="shared" si="130"/>
        <v>N/A</v>
      </c>
      <c r="T339" s="3" t="str">
        <f t="shared" si="131"/>
        <v>N/A</v>
      </c>
      <c r="U339" s="3" t="str">
        <f t="shared" si="132"/>
        <v>N/A</v>
      </c>
      <c r="V339" s="3" t="str">
        <f t="shared" si="133"/>
        <v>N/A</v>
      </c>
      <c r="W339" s="3" t="str">
        <f t="shared" si="134"/>
        <v>N/A</v>
      </c>
      <c r="X339" s="3" t="str">
        <f t="shared" si="135"/>
        <v>N/A</v>
      </c>
      <c r="Y339" s="3" t="str">
        <f t="shared" si="136"/>
        <v>N/A</v>
      </c>
      <c r="Z339" s="3" t="str">
        <f t="shared" si="137"/>
        <v>N/A</v>
      </c>
      <c r="AA339" s="3" t="str">
        <f t="shared" si="138"/>
        <v>N/A</v>
      </c>
      <c r="AB339" s="3" t="str">
        <f t="shared" si="139"/>
        <v>N/A</v>
      </c>
      <c r="AC339" s="3">
        <f t="shared" si="140"/>
        <v>0</v>
      </c>
      <c r="AD339" s="3" t="str">
        <f t="shared" si="141"/>
        <v>N/A</v>
      </c>
      <c r="AE339" s="3" t="str">
        <f t="shared" si="142"/>
        <v>N/A</v>
      </c>
      <c r="AF339" s="3" t="str">
        <f t="shared" si="143"/>
        <v>N/A</v>
      </c>
    </row>
    <row r="340" spans="1:32" x14ac:dyDescent="0.35">
      <c r="A340" t="s">
        <v>175</v>
      </c>
      <c r="B340" t="s">
        <v>183</v>
      </c>
      <c r="C340" t="s">
        <v>411</v>
      </c>
      <c r="D340" t="s">
        <v>147</v>
      </c>
      <c r="E340">
        <v>971</v>
      </c>
      <c r="F340" t="s">
        <v>1763</v>
      </c>
      <c r="G340">
        <v>0.21</v>
      </c>
      <c r="H340" t="s">
        <v>1197</v>
      </c>
      <c r="I340" s="3" t="str">
        <f t="shared" si="120"/>
        <v>not eligible</v>
      </c>
      <c r="J340" s="3" t="str">
        <f t="shared" si="121"/>
        <v>N/A</v>
      </c>
      <c r="K340" s="3">
        <f t="shared" si="122"/>
        <v>0</v>
      </c>
      <c r="L340" s="3" t="str">
        <f t="shared" si="123"/>
        <v>N/A</v>
      </c>
      <c r="M340" s="3" t="str">
        <f t="shared" si="124"/>
        <v>N/A</v>
      </c>
      <c r="N340" s="3" t="str">
        <f t="shared" si="125"/>
        <v>N/A</v>
      </c>
      <c r="O340" s="3" t="str">
        <f t="shared" si="126"/>
        <v>N/A</v>
      </c>
      <c r="P340" s="3" t="str">
        <f t="shared" si="127"/>
        <v>N/A</v>
      </c>
      <c r="Q340" s="3" t="str">
        <f t="shared" si="128"/>
        <v>N/A</v>
      </c>
      <c r="R340" s="3" t="str">
        <f t="shared" si="129"/>
        <v>N/A</v>
      </c>
      <c r="S340" s="3" t="str">
        <f t="shared" si="130"/>
        <v>N/A</v>
      </c>
      <c r="T340" s="3" t="str">
        <f t="shared" si="131"/>
        <v>N/A</v>
      </c>
      <c r="U340" s="3" t="str">
        <f t="shared" si="132"/>
        <v>N/A</v>
      </c>
      <c r="V340" s="3" t="str">
        <f t="shared" si="133"/>
        <v>N/A</v>
      </c>
      <c r="W340" s="3" t="str">
        <f t="shared" si="134"/>
        <v>N/A</v>
      </c>
      <c r="X340" s="3" t="str">
        <f t="shared" si="135"/>
        <v>N/A</v>
      </c>
      <c r="Y340" s="3" t="str">
        <f t="shared" si="136"/>
        <v>N/A</v>
      </c>
      <c r="Z340" s="3" t="str">
        <f t="shared" si="137"/>
        <v>N/A</v>
      </c>
      <c r="AA340" s="3" t="str">
        <f t="shared" si="138"/>
        <v>N/A</v>
      </c>
      <c r="AB340" s="3" t="str">
        <f t="shared" si="139"/>
        <v>N/A</v>
      </c>
      <c r="AC340" s="3">
        <f t="shared" si="140"/>
        <v>0</v>
      </c>
      <c r="AD340" s="3" t="str">
        <f t="shared" si="141"/>
        <v>N/A</v>
      </c>
      <c r="AE340" s="3" t="str">
        <f t="shared" si="142"/>
        <v>N/A</v>
      </c>
      <c r="AF340" s="3" t="str">
        <f t="shared" si="143"/>
        <v>N/A</v>
      </c>
    </row>
    <row r="341" spans="1:32" x14ac:dyDescent="0.35">
      <c r="A341" t="s">
        <v>175</v>
      </c>
      <c r="B341" t="s">
        <v>183</v>
      </c>
      <c r="C341" t="s">
        <v>506</v>
      </c>
      <c r="D341" t="s">
        <v>147</v>
      </c>
      <c r="E341">
        <v>46</v>
      </c>
      <c r="F341" t="s">
        <v>1671</v>
      </c>
      <c r="G341">
        <v>0.01</v>
      </c>
      <c r="H341" t="s">
        <v>1197</v>
      </c>
      <c r="I341" s="3" t="str">
        <f t="shared" si="120"/>
        <v>not eligible</v>
      </c>
      <c r="J341" s="3" t="str">
        <f t="shared" si="121"/>
        <v>N/A</v>
      </c>
      <c r="K341" s="3">
        <f t="shared" si="122"/>
        <v>0</v>
      </c>
      <c r="L341" s="3" t="str">
        <f t="shared" si="123"/>
        <v>N/A</v>
      </c>
      <c r="M341" s="3" t="str">
        <f t="shared" si="124"/>
        <v>N/A</v>
      </c>
      <c r="N341" s="3" t="str">
        <f t="shared" si="125"/>
        <v>N/A</v>
      </c>
      <c r="O341" s="3" t="str">
        <f t="shared" si="126"/>
        <v>N/A</v>
      </c>
      <c r="P341" s="3" t="str">
        <f t="shared" si="127"/>
        <v>N/A</v>
      </c>
      <c r="Q341" s="3" t="str">
        <f t="shared" si="128"/>
        <v>N/A</v>
      </c>
      <c r="R341" s="3" t="str">
        <f t="shared" si="129"/>
        <v>N/A</v>
      </c>
      <c r="S341" s="3" t="str">
        <f t="shared" si="130"/>
        <v>N/A</v>
      </c>
      <c r="T341" s="3" t="str">
        <f t="shared" si="131"/>
        <v>N/A</v>
      </c>
      <c r="U341" s="3" t="str">
        <f t="shared" si="132"/>
        <v>N/A</v>
      </c>
      <c r="V341" s="3" t="str">
        <f t="shared" si="133"/>
        <v>N/A</v>
      </c>
      <c r="W341" s="3" t="str">
        <f t="shared" si="134"/>
        <v>N/A</v>
      </c>
      <c r="X341" s="3" t="str">
        <f t="shared" si="135"/>
        <v>N/A</v>
      </c>
      <c r="Y341" s="3" t="str">
        <f t="shared" si="136"/>
        <v>N/A</v>
      </c>
      <c r="Z341" s="3" t="str">
        <f t="shared" si="137"/>
        <v>N/A</v>
      </c>
      <c r="AA341" s="3" t="str">
        <f t="shared" si="138"/>
        <v>N/A</v>
      </c>
      <c r="AB341" s="3" t="str">
        <f t="shared" si="139"/>
        <v>N/A</v>
      </c>
      <c r="AC341" s="3">
        <f t="shared" si="140"/>
        <v>0</v>
      </c>
      <c r="AD341" s="3" t="str">
        <f t="shared" si="141"/>
        <v>N/A</v>
      </c>
      <c r="AE341" s="3" t="str">
        <f t="shared" si="142"/>
        <v>N/A</v>
      </c>
      <c r="AF341" s="3" t="str">
        <f t="shared" si="143"/>
        <v>N/A</v>
      </c>
    </row>
    <row r="342" spans="1:32" x14ac:dyDescent="0.35">
      <c r="A342" t="s">
        <v>175</v>
      </c>
      <c r="B342" t="s">
        <v>295</v>
      </c>
      <c r="C342" t="s">
        <v>649</v>
      </c>
      <c r="D342" t="s">
        <v>147</v>
      </c>
      <c r="E342" s="1">
        <v>18200</v>
      </c>
      <c r="F342" t="s">
        <v>1764</v>
      </c>
      <c r="G342">
        <v>4.04</v>
      </c>
      <c r="H342" t="s">
        <v>1197</v>
      </c>
      <c r="I342" s="3">
        <f t="shared" si="120"/>
        <v>31850</v>
      </c>
      <c r="J342" s="3" t="str">
        <f t="shared" si="121"/>
        <v>N/A</v>
      </c>
      <c r="K342" s="3">
        <f t="shared" si="122"/>
        <v>31850</v>
      </c>
      <c r="L342" s="3" t="str">
        <f t="shared" si="123"/>
        <v>N/A</v>
      </c>
      <c r="M342" s="3" t="str">
        <f t="shared" si="124"/>
        <v>N/A</v>
      </c>
      <c r="N342" s="3" t="str">
        <f t="shared" si="125"/>
        <v>N/A</v>
      </c>
      <c r="O342" s="3" t="str">
        <f t="shared" si="126"/>
        <v>N/A</v>
      </c>
      <c r="P342" s="3" t="str">
        <f t="shared" si="127"/>
        <v>N/A</v>
      </c>
      <c r="Q342" s="3" t="str">
        <f t="shared" si="128"/>
        <v>N/A</v>
      </c>
      <c r="R342" s="3" t="str">
        <f t="shared" si="129"/>
        <v>N/A</v>
      </c>
      <c r="S342" s="3" t="str">
        <f t="shared" si="130"/>
        <v>N/A</v>
      </c>
      <c r="T342" s="3" t="str">
        <f t="shared" si="131"/>
        <v>N/A</v>
      </c>
      <c r="U342" s="3" t="str">
        <f t="shared" si="132"/>
        <v>N/A</v>
      </c>
      <c r="V342" s="3" t="str">
        <f t="shared" si="133"/>
        <v>N/A</v>
      </c>
      <c r="W342" s="3" t="str">
        <f t="shared" si="134"/>
        <v>N/A</v>
      </c>
      <c r="X342" s="3" t="str">
        <f t="shared" si="135"/>
        <v>N/A</v>
      </c>
      <c r="Y342" s="3" t="str">
        <f t="shared" si="136"/>
        <v>N/A</v>
      </c>
      <c r="Z342" s="3" t="str">
        <f t="shared" si="137"/>
        <v>N/A</v>
      </c>
      <c r="AA342" s="3" t="str">
        <f t="shared" si="138"/>
        <v>N/A</v>
      </c>
      <c r="AB342" s="3" t="str">
        <f t="shared" si="139"/>
        <v>N/A</v>
      </c>
      <c r="AC342" s="3">
        <f t="shared" si="140"/>
        <v>31850</v>
      </c>
      <c r="AD342" s="3" t="str">
        <f t="shared" si="141"/>
        <v>N/A</v>
      </c>
      <c r="AE342" s="3" t="str">
        <f t="shared" si="142"/>
        <v>N/A</v>
      </c>
      <c r="AF342" s="3" t="str">
        <f t="shared" si="143"/>
        <v>N/A</v>
      </c>
    </row>
    <row r="343" spans="1:32" x14ac:dyDescent="0.35">
      <c r="A343" t="s">
        <v>175</v>
      </c>
      <c r="B343" t="s">
        <v>295</v>
      </c>
      <c r="C343" t="s">
        <v>297</v>
      </c>
      <c r="D343" t="s">
        <v>147</v>
      </c>
      <c r="E343">
        <v>616</v>
      </c>
      <c r="F343" t="s">
        <v>1700</v>
      </c>
      <c r="G343">
        <v>0.14000000000000001</v>
      </c>
      <c r="H343" t="s">
        <v>1197</v>
      </c>
      <c r="I343" s="3" t="str">
        <f t="shared" si="120"/>
        <v>not eligible</v>
      </c>
      <c r="J343" s="3" t="str">
        <f t="shared" si="121"/>
        <v>N/A</v>
      </c>
      <c r="K343" s="3">
        <f t="shared" si="122"/>
        <v>0</v>
      </c>
      <c r="L343" s="3" t="str">
        <f t="shared" si="123"/>
        <v>N/A</v>
      </c>
      <c r="M343" s="3" t="str">
        <f t="shared" si="124"/>
        <v>N/A</v>
      </c>
      <c r="N343" s="3" t="str">
        <f t="shared" si="125"/>
        <v>N/A</v>
      </c>
      <c r="O343" s="3" t="str">
        <f t="shared" si="126"/>
        <v>N/A</v>
      </c>
      <c r="P343" s="3" t="str">
        <f t="shared" si="127"/>
        <v>N/A</v>
      </c>
      <c r="Q343" s="3" t="str">
        <f t="shared" si="128"/>
        <v>N/A</v>
      </c>
      <c r="R343" s="3" t="str">
        <f t="shared" si="129"/>
        <v>N/A</v>
      </c>
      <c r="S343" s="3" t="str">
        <f t="shared" si="130"/>
        <v>N/A</v>
      </c>
      <c r="T343" s="3" t="str">
        <f t="shared" si="131"/>
        <v>N/A</v>
      </c>
      <c r="U343" s="3" t="str">
        <f t="shared" si="132"/>
        <v>N/A</v>
      </c>
      <c r="V343" s="3" t="str">
        <f t="shared" si="133"/>
        <v>N/A</v>
      </c>
      <c r="W343" s="3" t="str">
        <f t="shared" si="134"/>
        <v>N/A</v>
      </c>
      <c r="X343" s="3" t="str">
        <f t="shared" si="135"/>
        <v>N/A</v>
      </c>
      <c r="Y343" s="3" t="str">
        <f t="shared" si="136"/>
        <v>N/A</v>
      </c>
      <c r="Z343" s="3" t="str">
        <f t="shared" si="137"/>
        <v>N/A</v>
      </c>
      <c r="AA343" s="3" t="str">
        <f t="shared" si="138"/>
        <v>N/A</v>
      </c>
      <c r="AB343" s="3" t="str">
        <f t="shared" si="139"/>
        <v>N/A</v>
      </c>
      <c r="AC343" s="3">
        <f t="shared" si="140"/>
        <v>0</v>
      </c>
      <c r="AD343" s="3" t="str">
        <f t="shared" si="141"/>
        <v>N/A</v>
      </c>
      <c r="AE343" s="3" t="str">
        <f t="shared" si="142"/>
        <v>N/A</v>
      </c>
      <c r="AF343" s="3" t="str">
        <f t="shared" si="143"/>
        <v>N/A</v>
      </c>
    </row>
    <row r="344" spans="1:32" x14ac:dyDescent="0.35">
      <c r="A344" t="s">
        <v>175</v>
      </c>
      <c r="B344" t="s">
        <v>295</v>
      </c>
      <c r="C344" t="s">
        <v>296</v>
      </c>
      <c r="D344" t="s">
        <v>147</v>
      </c>
      <c r="E344">
        <v>111</v>
      </c>
      <c r="F344" t="s">
        <v>1673</v>
      </c>
      <c r="G344">
        <v>0.02</v>
      </c>
      <c r="H344" t="s">
        <v>1197</v>
      </c>
      <c r="I344" s="3" t="str">
        <f t="shared" si="120"/>
        <v>not eligible</v>
      </c>
      <c r="J344" s="3" t="str">
        <f t="shared" si="121"/>
        <v>N/A</v>
      </c>
      <c r="K344" s="3">
        <f t="shared" si="122"/>
        <v>0</v>
      </c>
      <c r="L344" s="3" t="str">
        <f t="shared" si="123"/>
        <v>N/A</v>
      </c>
      <c r="M344" s="3" t="str">
        <f t="shared" si="124"/>
        <v>N/A</v>
      </c>
      <c r="N344" s="3" t="str">
        <f t="shared" si="125"/>
        <v>N/A</v>
      </c>
      <c r="O344" s="3" t="str">
        <f t="shared" si="126"/>
        <v>N/A</v>
      </c>
      <c r="P344" s="3" t="str">
        <f t="shared" si="127"/>
        <v>N/A</v>
      </c>
      <c r="Q344" s="3" t="str">
        <f t="shared" si="128"/>
        <v>N/A</v>
      </c>
      <c r="R344" s="3" t="str">
        <f t="shared" si="129"/>
        <v>N/A</v>
      </c>
      <c r="S344" s="3" t="str">
        <f t="shared" si="130"/>
        <v>N/A</v>
      </c>
      <c r="T344" s="3" t="str">
        <f t="shared" si="131"/>
        <v>N/A</v>
      </c>
      <c r="U344" s="3" t="str">
        <f t="shared" si="132"/>
        <v>N/A</v>
      </c>
      <c r="V344" s="3" t="str">
        <f t="shared" si="133"/>
        <v>N/A</v>
      </c>
      <c r="W344" s="3" t="str">
        <f t="shared" si="134"/>
        <v>N/A</v>
      </c>
      <c r="X344" s="3" t="str">
        <f t="shared" si="135"/>
        <v>N/A</v>
      </c>
      <c r="Y344" s="3" t="str">
        <f t="shared" si="136"/>
        <v>N/A</v>
      </c>
      <c r="Z344" s="3" t="str">
        <f t="shared" si="137"/>
        <v>N/A</v>
      </c>
      <c r="AA344" s="3" t="str">
        <f t="shared" si="138"/>
        <v>N/A</v>
      </c>
      <c r="AB344" s="3" t="str">
        <f t="shared" si="139"/>
        <v>N/A</v>
      </c>
      <c r="AC344" s="3">
        <f t="shared" si="140"/>
        <v>0</v>
      </c>
      <c r="AD344" s="3" t="str">
        <f t="shared" si="141"/>
        <v>N/A</v>
      </c>
      <c r="AE344" s="3" t="str">
        <f t="shared" si="142"/>
        <v>N/A</v>
      </c>
      <c r="AF344" s="3" t="str">
        <f t="shared" si="143"/>
        <v>N/A</v>
      </c>
    </row>
    <row r="345" spans="1:32" x14ac:dyDescent="0.35">
      <c r="A345" t="s">
        <v>175</v>
      </c>
      <c r="B345" t="s">
        <v>227</v>
      </c>
      <c r="C345" t="s">
        <v>741</v>
      </c>
      <c r="D345" t="s">
        <v>147</v>
      </c>
      <c r="E345" s="1">
        <v>1240</v>
      </c>
      <c r="F345" t="s">
        <v>1676</v>
      </c>
      <c r="G345">
        <v>0.27</v>
      </c>
      <c r="H345" t="s">
        <v>1197</v>
      </c>
      <c r="I345" s="3" t="str">
        <f t="shared" si="120"/>
        <v>not eligible</v>
      </c>
      <c r="J345" s="3" t="str">
        <f t="shared" si="121"/>
        <v>N/A</v>
      </c>
      <c r="K345" s="3">
        <f t="shared" si="122"/>
        <v>0</v>
      </c>
      <c r="L345" s="3" t="str">
        <f t="shared" si="123"/>
        <v>N/A</v>
      </c>
      <c r="M345" s="3" t="str">
        <f t="shared" si="124"/>
        <v>N/A</v>
      </c>
      <c r="N345" s="3" t="str">
        <f t="shared" si="125"/>
        <v>N/A</v>
      </c>
      <c r="O345" s="3" t="str">
        <f t="shared" si="126"/>
        <v>N/A</v>
      </c>
      <c r="P345" s="3" t="str">
        <f t="shared" si="127"/>
        <v>N/A</v>
      </c>
      <c r="Q345" s="3" t="str">
        <f t="shared" si="128"/>
        <v>N/A</v>
      </c>
      <c r="R345" s="3" t="str">
        <f t="shared" si="129"/>
        <v>N/A</v>
      </c>
      <c r="S345" s="3" t="str">
        <f t="shared" si="130"/>
        <v>N/A</v>
      </c>
      <c r="T345" s="3" t="str">
        <f t="shared" si="131"/>
        <v>N/A</v>
      </c>
      <c r="U345" s="3" t="str">
        <f t="shared" si="132"/>
        <v>N/A</v>
      </c>
      <c r="V345" s="3" t="str">
        <f t="shared" si="133"/>
        <v>N/A</v>
      </c>
      <c r="W345" s="3" t="str">
        <f t="shared" si="134"/>
        <v>N/A</v>
      </c>
      <c r="X345" s="3" t="str">
        <f t="shared" si="135"/>
        <v>N/A</v>
      </c>
      <c r="Y345" s="3" t="str">
        <f t="shared" si="136"/>
        <v>N/A</v>
      </c>
      <c r="Z345" s="3" t="str">
        <f t="shared" si="137"/>
        <v>N/A</v>
      </c>
      <c r="AA345" s="3" t="str">
        <f t="shared" si="138"/>
        <v>N/A</v>
      </c>
      <c r="AB345" s="3" t="str">
        <f t="shared" si="139"/>
        <v>N/A</v>
      </c>
      <c r="AC345" s="3">
        <f t="shared" si="140"/>
        <v>0</v>
      </c>
      <c r="AD345" s="3" t="str">
        <f t="shared" si="141"/>
        <v>N/A</v>
      </c>
      <c r="AE345" s="3" t="str">
        <f t="shared" si="142"/>
        <v>N/A</v>
      </c>
      <c r="AF345" s="3" t="str">
        <f t="shared" si="143"/>
        <v>N/A</v>
      </c>
    </row>
    <row r="346" spans="1:32" x14ac:dyDescent="0.35">
      <c r="A346" t="s">
        <v>175</v>
      </c>
      <c r="B346" t="s">
        <v>227</v>
      </c>
      <c r="C346" t="s">
        <v>789</v>
      </c>
      <c r="D346" t="s">
        <v>147</v>
      </c>
      <c r="E346">
        <v>85</v>
      </c>
      <c r="F346" t="s">
        <v>1673</v>
      </c>
      <c r="G346">
        <v>0.02</v>
      </c>
      <c r="H346" t="s">
        <v>1197</v>
      </c>
      <c r="I346" s="3" t="str">
        <f t="shared" si="120"/>
        <v>not eligible</v>
      </c>
      <c r="J346" s="3" t="str">
        <f t="shared" si="121"/>
        <v>N/A</v>
      </c>
      <c r="K346" s="3">
        <f t="shared" si="122"/>
        <v>0</v>
      </c>
      <c r="L346" s="3" t="str">
        <f t="shared" si="123"/>
        <v>N/A</v>
      </c>
      <c r="M346" s="3" t="str">
        <f t="shared" si="124"/>
        <v>N/A</v>
      </c>
      <c r="N346" s="3" t="str">
        <f t="shared" si="125"/>
        <v>N/A</v>
      </c>
      <c r="O346" s="3" t="str">
        <f t="shared" si="126"/>
        <v>N/A</v>
      </c>
      <c r="P346" s="3" t="str">
        <f t="shared" si="127"/>
        <v>N/A</v>
      </c>
      <c r="Q346" s="3" t="str">
        <f t="shared" si="128"/>
        <v>N/A</v>
      </c>
      <c r="R346" s="3" t="str">
        <f t="shared" si="129"/>
        <v>N/A</v>
      </c>
      <c r="S346" s="3" t="str">
        <f t="shared" si="130"/>
        <v>N/A</v>
      </c>
      <c r="T346" s="3" t="str">
        <f t="shared" si="131"/>
        <v>N/A</v>
      </c>
      <c r="U346" s="3" t="str">
        <f t="shared" si="132"/>
        <v>N/A</v>
      </c>
      <c r="V346" s="3" t="str">
        <f t="shared" si="133"/>
        <v>N/A</v>
      </c>
      <c r="W346" s="3" t="str">
        <f t="shared" si="134"/>
        <v>N/A</v>
      </c>
      <c r="X346" s="3" t="str">
        <f t="shared" si="135"/>
        <v>N/A</v>
      </c>
      <c r="Y346" s="3" t="str">
        <f t="shared" si="136"/>
        <v>N/A</v>
      </c>
      <c r="Z346" s="3" t="str">
        <f t="shared" si="137"/>
        <v>N/A</v>
      </c>
      <c r="AA346" s="3" t="str">
        <f t="shared" si="138"/>
        <v>N/A</v>
      </c>
      <c r="AB346" s="3" t="str">
        <f t="shared" si="139"/>
        <v>N/A</v>
      </c>
      <c r="AC346" s="3">
        <f t="shared" si="140"/>
        <v>0</v>
      </c>
      <c r="AD346" s="3" t="str">
        <f t="shared" si="141"/>
        <v>N/A</v>
      </c>
      <c r="AE346" s="3" t="str">
        <f t="shared" si="142"/>
        <v>N/A</v>
      </c>
      <c r="AF346" s="3" t="str">
        <f t="shared" si="143"/>
        <v>N/A</v>
      </c>
    </row>
    <row r="347" spans="1:32" x14ac:dyDescent="0.35">
      <c r="A347" t="s">
        <v>175</v>
      </c>
      <c r="B347" t="s">
        <v>210</v>
      </c>
      <c r="C347" t="s">
        <v>837</v>
      </c>
      <c r="D347" t="s">
        <v>147</v>
      </c>
      <c r="E347" s="1">
        <v>1172</v>
      </c>
      <c r="F347" t="s">
        <v>1676</v>
      </c>
      <c r="G347">
        <v>0.27</v>
      </c>
      <c r="H347" t="s">
        <v>1197</v>
      </c>
      <c r="I347" s="3" t="str">
        <f t="shared" si="120"/>
        <v>not eligible</v>
      </c>
      <c r="J347" s="3" t="str">
        <f t="shared" si="121"/>
        <v>N/A</v>
      </c>
      <c r="K347" s="3">
        <f t="shared" si="122"/>
        <v>0</v>
      </c>
      <c r="L347" s="3" t="str">
        <f t="shared" si="123"/>
        <v>N/A</v>
      </c>
      <c r="M347" s="3" t="str">
        <f t="shared" si="124"/>
        <v>N/A</v>
      </c>
      <c r="N347" s="3" t="str">
        <f t="shared" si="125"/>
        <v>N/A</v>
      </c>
      <c r="O347" s="3" t="str">
        <f t="shared" si="126"/>
        <v>N/A</v>
      </c>
      <c r="P347" s="3" t="str">
        <f t="shared" si="127"/>
        <v>N/A</v>
      </c>
      <c r="Q347" s="3" t="str">
        <f t="shared" si="128"/>
        <v>N/A</v>
      </c>
      <c r="R347" s="3" t="str">
        <f t="shared" si="129"/>
        <v>N/A</v>
      </c>
      <c r="S347" s="3" t="str">
        <f t="shared" si="130"/>
        <v>N/A</v>
      </c>
      <c r="T347" s="3" t="str">
        <f t="shared" si="131"/>
        <v>N/A</v>
      </c>
      <c r="U347" s="3" t="str">
        <f t="shared" si="132"/>
        <v>N/A</v>
      </c>
      <c r="V347" s="3" t="str">
        <f t="shared" si="133"/>
        <v>N/A</v>
      </c>
      <c r="W347" s="3" t="str">
        <f t="shared" si="134"/>
        <v>N/A</v>
      </c>
      <c r="X347" s="3" t="str">
        <f t="shared" si="135"/>
        <v>N/A</v>
      </c>
      <c r="Y347" s="3" t="str">
        <f t="shared" si="136"/>
        <v>N/A</v>
      </c>
      <c r="Z347" s="3" t="str">
        <f t="shared" si="137"/>
        <v>N/A</v>
      </c>
      <c r="AA347" s="3" t="str">
        <f t="shared" si="138"/>
        <v>N/A</v>
      </c>
      <c r="AB347" s="3" t="str">
        <f t="shared" si="139"/>
        <v>N/A</v>
      </c>
      <c r="AC347" s="3">
        <f t="shared" si="140"/>
        <v>0</v>
      </c>
      <c r="AD347" s="3" t="str">
        <f t="shared" si="141"/>
        <v>N/A</v>
      </c>
      <c r="AE347" s="3" t="str">
        <f t="shared" si="142"/>
        <v>N/A</v>
      </c>
      <c r="AF347" s="3" t="str">
        <f t="shared" si="143"/>
        <v>N/A</v>
      </c>
    </row>
    <row r="348" spans="1:32" x14ac:dyDescent="0.35">
      <c r="A348" t="s">
        <v>175</v>
      </c>
      <c r="B348" t="s">
        <v>210</v>
      </c>
      <c r="C348" t="s">
        <v>941</v>
      </c>
      <c r="D348" t="s">
        <v>147</v>
      </c>
      <c r="E348">
        <v>59</v>
      </c>
      <c r="F348" t="s">
        <v>1671</v>
      </c>
      <c r="G348">
        <v>0.01</v>
      </c>
      <c r="H348" t="s">
        <v>1197</v>
      </c>
      <c r="I348" s="3" t="str">
        <f t="shared" si="120"/>
        <v>not eligible</v>
      </c>
      <c r="J348" s="3" t="str">
        <f t="shared" si="121"/>
        <v>N/A</v>
      </c>
      <c r="K348" s="3">
        <f t="shared" si="122"/>
        <v>0</v>
      </c>
      <c r="L348" s="3" t="str">
        <f t="shared" si="123"/>
        <v>N/A</v>
      </c>
      <c r="M348" s="3" t="str">
        <f t="shared" si="124"/>
        <v>N/A</v>
      </c>
      <c r="N348" s="3" t="str">
        <f t="shared" si="125"/>
        <v>N/A</v>
      </c>
      <c r="O348" s="3" t="str">
        <f t="shared" si="126"/>
        <v>N/A</v>
      </c>
      <c r="P348" s="3" t="str">
        <f t="shared" si="127"/>
        <v>N/A</v>
      </c>
      <c r="Q348" s="3" t="str">
        <f t="shared" si="128"/>
        <v>N/A</v>
      </c>
      <c r="R348" s="3" t="str">
        <f t="shared" si="129"/>
        <v>N/A</v>
      </c>
      <c r="S348" s="3" t="str">
        <f t="shared" si="130"/>
        <v>N/A</v>
      </c>
      <c r="T348" s="3" t="str">
        <f t="shared" si="131"/>
        <v>N/A</v>
      </c>
      <c r="U348" s="3" t="str">
        <f t="shared" si="132"/>
        <v>N/A</v>
      </c>
      <c r="V348" s="3" t="str">
        <f t="shared" si="133"/>
        <v>N/A</v>
      </c>
      <c r="W348" s="3" t="str">
        <f t="shared" si="134"/>
        <v>N/A</v>
      </c>
      <c r="X348" s="3" t="str">
        <f t="shared" si="135"/>
        <v>N/A</v>
      </c>
      <c r="Y348" s="3" t="str">
        <f t="shared" si="136"/>
        <v>N/A</v>
      </c>
      <c r="Z348" s="3" t="str">
        <f t="shared" si="137"/>
        <v>N/A</v>
      </c>
      <c r="AA348" s="3" t="str">
        <f t="shared" si="138"/>
        <v>N/A</v>
      </c>
      <c r="AB348" s="3" t="str">
        <f t="shared" si="139"/>
        <v>N/A</v>
      </c>
      <c r="AC348" s="3">
        <f t="shared" si="140"/>
        <v>0</v>
      </c>
      <c r="AD348" s="3" t="str">
        <f t="shared" si="141"/>
        <v>N/A</v>
      </c>
      <c r="AE348" s="3" t="str">
        <f t="shared" si="142"/>
        <v>N/A</v>
      </c>
      <c r="AF348" s="3" t="str">
        <f t="shared" si="143"/>
        <v>N/A</v>
      </c>
    </row>
    <row r="349" spans="1:32" x14ac:dyDescent="0.35">
      <c r="A349" t="s">
        <v>175</v>
      </c>
      <c r="B349" t="s">
        <v>214</v>
      </c>
      <c r="C349" t="s">
        <v>720</v>
      </c>
      <c r="D349" t="s">
        <v>147</v>
      </c>
      <c r="E349" s="1">
        <v>1935</v>
      </c>
      <c r="F349" t="s">
        <v>1681</v>
      </c>
      <c r="G349">
        <v>0.45</v>
      </c>
      <c r="H349" t="s">
        <v>1197</v>
      </c>
      <c r="I349" s="3" t="str">
        <f t="shared" si="120"/>
        <v>not eligible</v>
      </c>
      <c r="J349" s="3" t="str">
        <f t="shared" si="121"/>
        <v>N/A</v>
      </c>
      <c r="K349" s="3">
        <f t="shared" si="122"/>
        <v>0</v>
      </c>
      <c r="L349" s="3" t="str">
        <f t="shared" si="123"/>
        <v>N/A</v>
      </c>
      <c r="M349" s="3" t="str">
        <f t="shared" si="124"/>
        <v>N/A</v>
      </c>
      <c r="N349" s="3" t="str">
        <f t="shared" si="125"/>
        <v>N/A</v>
      </c>
      <c r="O349" s="3" t="str">
        <f t="shared" si="126"/>
        <v>N/A</v>
      </c>
      <c r="P349" s="3" t="str">
        <f t="shared" si="127"/>
        <v>N/A</v>
      </c>
      <c r="Q349" s="3" t="str">
        <f t="shared" si="128"/>
        <v>N/A</v>
      </c>
      <c r="R349" s="3" t="str">
        <f t="shared" si="129"/>
        <v>N/A</v>
      </c>
      <c r="S349" s="3" t="str">
        <f t="shared" si="130"/>
        <v>N/A</v>
      </c>
      <c r="T349" s="3" t="str">
        <f t="shared" si="131"/>
        <v>N/A</v>
      </c>
      <c r="U349" s="3" t="str">
        <f t="shared" si="132"/>
        <v>N/A</v>
      </c>
      <c r="V349" s="3" t="str">
        <f t="shared" si="133"/>
        <v>N/A</v>
      </c>
      <c r="W349" s="3" t="str">
        <f t="shared" si="134"/>
        <v>N/A</v>
      </c>
      <c r="X349" s="3" t="str">
        <f t="shared" si="135"/>
        <v>N/A</v>
      </c>
      <c r="Y349" s="3" t="str">
        <f t="shared" si="136"/>
        <v>N/A</v>
      </c>
      <c r="Z349" s="3" t="str">
        <f t="shared" si="137"/>
        <v>N/A</v>
      </c>
      <c r="AA349" s="3" t="str">
        <f t="shared" si="138"/>
        <v>N/A</v>
      </c>
      <c r="AB349" s="3" t="str">
        <f t="shared" si="139"/>
        <v>N/A</v>
      </c>
      <c r="AC349" s="3">
        <f t="shared" si="140"/>
        <v>0</v>
      </c>
      <c r="AD349" s="3" t="str">
        <f t="shared" si="141"/>
        <v>N/A</v>
      </c>
      <c r="AE349" s="3" t="str">
        <f t="shared" si="142"/>
        <v>N/A</v>
      </c>
      <c r="AF349" s="3" t="str">
        <f t="shared" si="143"/>
        <v>N/A</v>
      </c>
    </row>
    <row r="350" spans="1:32" x14ac:dyDescent="0.35">
      <c r="A350" t="s">
        <v>175</v>
      </c>
      <c r="B350" t="s">
        <v>214</v>
      </c>
      <c r="C350" t="s">
        <v>814</v>
      </c>
      <c r="D350" t="s">
        <v>147</v>
      </c>
      <c r="E350">
        <v>116</v>
      </c>
      <c r="F350" t="s">
        <v>1666</v>
      </c>
      <c r="G350">
        <v>0.03</v>
      </c>
      <c r="H350" t="s">
        <v>1197</v>
      </c>
      <c r="I350" s="3" t="str">
        <f t="shared" si="120"/>
        <v>not eligible</v>
      </c>
      <c r="J350" s="3" t="str">
        <f t="shared" si="121"/>
        <v>N/A</v>
      </c>
      <c r="K350" s="3">
        <f t="shared" si="122"/>
        <v>0</v>
      </c>
      <c r="L350" s="3" t="str">
        <f t="shared" si="123"/>
        <v>N/A</v>
      </c>
      <c r="M350" s="3" t="str">
        <f t="shared" si="124"/>
        <v>N/A</v>
      </c>
      <c r="N350" s="3" t="str">
        <f t="shared" si="125"/>
        <v>N/A</v>
      </c>
      <c r="O350" s="3" t="str">
        <f t="shared" si="126"/>
        <v>N/A</v>
      </c>
      <c r="P350" s="3" t="str">
        <f t="shared" si="127"/>
        <v>N/A</v>
      </c>
      <c r="Q350" s="3" t="str">
        <f t="shared" si="128"/>
        <v>N/A</v>
      </c>
      <c r="R350" s="3" t="str">
        <f t="shared" si="129"/>
        <v>N/A</v>
      </c>
      <c r="S350" s="3" t="str">
        <f t="shared" si="130"/>
        <v>N/A</v>
      </c>
      <c r="T350" s="3" t="str">
        <f t="shared" si="131"/>
        <v>N/A</v>
      </c>
      <c r="U350" s="3" t="str">
        <f t="shared" si="132"/>
        <v>N/A</v>
      </c>
      <c r="V350" s="3" t="str">
        <f t="shared" si="133"/>
        <v>N/A</v>
      </c>
      <c r="W350" s="3" t="str">
        <f t="shared" si="134"/>
        <v>N/A</v>
      </c>
      <c r="X350" s="3" t="str">
        <f t="shared" si="135"/>
        <v>N/A</v>
      </c>
      <c r="Y350" s="3" t="str">
        <f t="shared" si="136"/>
        <v>N/A</v>
      </c>
      <c r="Z350" s="3" t="str">
        <f t="shared" si="137"/>
        <v>N/A</v>
      </c>
      <c r="AA350" s="3" t="str">
        <f t="shared" si="138"/>
        <v>N/A</v>
      </c>
      <c r="AB350" s="3" t="str">
        <f t="shared" si="139"/>
        <v>N/A</v>
      </c>
      <c r="AC350" s="3">
        <f t="shared" si="140"/>
        <v>0</v>
      </c>
      <c r="AD350" s="3" t="str">
        <f t="shared" si="141"/>
        <v>N/A</v>
      </c>
      <c r="AE350" s="3" t="str">
        <f t="shared" si="142"/>
        <v>N/A</v>
      </c>
      <c r="AF350" s="3" t="str">
        <f t="shared" si="143"/>
        <v>N/A</v>
      </c>
    </row>
    <row r="351" spans="1:32" x14ac:dyDescent="0.35">
      <c r="A351" t="s">
        <v>175</v>
      </c>
      <c r="B351" t="s">
        <v>176</v>
      </c>
      <c r="C351" t="s">
        <v>653</v>
      </c>
      <c r="D351" t="s">
        <v>147</v>
      </c>
      <c r="E351" s="1">
        <v>2624</v>
      </c>
      <c r="F351" t="s">
        <v>1239</v>
      </c>
      <c r="G351">
        <v>0.56999999999999995</v>
      </c>
      <c r="H351" t="s">
        <v>1197</v>
      </c>
      <c r="I351" s="3" t="str">
        <f t="shared" si="120"/>
        <v>not eligible</v>
      </c>
      <c r="J351" s="3" t="str">
        <f t="shared" si="121"/>
        <v>N/A</v>
      </c>
      <c r="K351" s="3">
        <f t="shared" si="122"/>
        <v>0</v>
      </c>
      <c r="L351" s="3" t="str">
        <f t="shared" si="123"/>
        <v>N/A</v>
      </c>
      <c r="M351" s="3" t="str">
        <f t="shared" si="124"/>
        <v>N/A</v>
      </c>
      <c r="N351" s="3" t="str">
        <f t="shared" si="125"/>
        <v>N/A</v>
      </c>
      <c r="O351" s="3" t="str">
        <f t="shared" si="126"/>
        <v>N/A</v>
      </c>
      <c r="P351" s="3" t="str">
        <f t="shared" si="127"/>
        <v>N/A</v>
      </c>
      <c r="Q351" s="3" t="str">
        <f t="shared" si="128"/>
        <v>N/A</v>
      </c>
      <c r="R351" s="3" t="str">
        <f t="shared" si="129"/>
        <v>N/A</v>
      </c>
      <c r="S351" s="3" t="str">
        <f t="shared" si="130"/>
        <v>N/A</v>
      </c>
      <c r="T351" s="3" t="str">
        <f t="shared" si="131"/>
        <v>N/A</v>
      </c>
      <c r="U351" s="3" t="str">
        <f t="shared" si="132"/>
        <v>N/A</v>
      </c>
      <c r="V351" s="3" t="str">
        <f t="shared" si="133"/>
        <v>N/A</v>
      </c>
      <c r="W351" s="3" t="str">
        <f t="shared" si="134"/>
        <v>N/A</v>
      </c>
      <c r="X351" s="3" t="str">
        <f t="shared" si="135"/>
        <v>N/A</v>
      </c>
      <c r="Y351" s="3" t="str">
        <f t="shared" si="136"/>
        <v>N/A</v>
      </c>
      <c r="Z351" s="3" t="str">
        <f t="shared" si="137"/>
        <v>N/A</v>
      </c>
      <c r="AA351" s="3" t="str">
        <f t="shared" si="138"/>
        <v>N/A</v>
      </c>
      <c r="AB351" s="3" t="str">
        <f t="shared" si="139"/>
        <v>N/A</v>
      </c>
      <c r="AC351" s="3">
        <f t="shared" si="140"/>
        <v>0</v>
      </c>
      <c r="AD351" s="3" t="str">
        <f t="shared" si="141"/>
        <v>N/A</v>
      </c>
      <c r="AE351" s="3" t="str">
        <f t="shared" si="142"/>
        <v>N/A</v>
      </c>
      <c r="AF351" s="3" t="str">
        <f t="shared" si="143"/>
        <v>N/A</v>
      </c>
    </row>
    <row r="352" spans="1:32" x14ac:dyDescent="0.35">
      <c r="A352" t="s">
        <v>175</v>
      </c>
      <c r="B352" t="s">
        <v>176</v>
      </c>
      <c r="C352" t="s">
        <v>357</v>
      </c>
      <c r="D352" t="s">
        <v>147</v>
      </c>
      <c r="E352">
        <v>135</v>
      </c>
      <c r="F352" t="s">
        <v>1666</v>
      </c>
      <c r="G352">
        <v>0.03</v>
      </c>
      <c r="H352" t="s">
        <v>1197</v>
      </c>
      <c r="I352" s="3" t="str">
        <f t="shared" si="120"/>
        <v>not eligible</v>
      </c>
      <c r="J352" s="3" t="str">
        <f t="shared" si="121"/>
        <v>N/A</v>
      </c>
      <c r="K352" s="3">
        <f t="shared" si="122"/>
        <v>0</v>
      </c>
      <c r="L352" s="3" t="str">
        <f t="shared" si="123"/>
        <v>N/A</v>
      </c>
      <c r="M352" s="3" t="str">
        <f t="shared" si="124"/>
        <v>N/A</v>
      </c>
      <c r="N352" s="3" t="str">
        <f t="shared" si="125"/>
        <v>N/A</v>
      </c>
      <c r="O352" s="3" t="str">
        <f t="shared" si="126"/>
        <v>N/A</v>
      </c>
      <c r="P352" s="3" t="str">
        <f t="shared" si="127"/>
        <v>N/A</v>
      </c>
      <c r="Q352" s="3" t="str">
        <f t="shared" si="128"/>
        <v>N/A</v>
      </c>
      <c r="R352" s="3" t="str">
        <f t="shared" si="129"/>
        <v>N/A</v>
      </c>
      <c r="S352" s="3" t="str">
        <f t="shared" si="130"/>
        <v>N/A</v>
      </c>
      <c r="T352" s="3" t="str">
        <f t="shared" si="131"/>
        <v>N/A</v>
      </c>
      <c r="U352" s="3" t="str">
        <f t="shared" si="132"/>
        <v>N/A</v>
      </c>
      <c r="V352" s="3" t="str">
        <f t="shared" si="133"/>
        <v>N/A</v>
      </c>
      <c r="W352" s="3" t="str">
        <f t="shared" si="134"/>
        <v>N/A</v>
      </c>
      <c r="X352" s="3" t="str">
        <f t="shared" si="135"/>
        <v>N/A</v>
      </c>
      <c r="Y352" s="3" t="str">
        <f t="shared" si="136"/>
        <v>N/A</v>
      </c>
      <c r="Z352" s="3" t="str">
        <f t="shared" si="137"/>
        <v>N/A</v>
      </c>
      <c r="AA352" s="3" t="str">
        <f t="shared" si="138"/>
        <v>N/A</v>
      </c>
      <c r="AB352" s="3" t="str">
        <f t="shared" si="139"/>
        <v>N/A</v>
      </c>
      <c r="AC352" s="3">
        <f t="shared" si="140"/>
        <v>0</v>
      </c>
      <c r="AD352" s="3" t="str">
        <f t="shared" si="141"/>
        <v>N/A</v>
      </c>
      <c r="AE352" s="3" t="str">
        <f t="shared" si="142"/>
        <v>N/A</v>
      </c>
      <c r="AF352" s="3" t="str">
        <f t="shared" si="143"/>
        <v>N/A</v>
      </c>
    </row>
    <row r="353" spans="1:32" x14ac:dyDescent="0.35">
      <c r="A353" t="s">
        <v>175</v>
      </c>
      <c r="B353" t="s">
        <v>212</v>
      </c>
      <c r="C353" t="s">
        <v>548</v>
      </c>
      <c r="D353" t="s">
        <v>147</v>
      </c>
      <c r="E353" s="1">
        <v>3296</v>
      </c>
      <c r="F353" t="s">
        <v>1765</v>
      </c>
      <c r="G353">
        <v>0.72</v>
      </c>
      <c r="H353" t="s">
        <v>1197</v>
      </c>
      <c r="I353" s="3" t="str">
        <f t="shared" si="120"/>
        <v>not eligible</v>
      </c>
      <c r="J353" s="3" t="str">
        <f t="shared" si="121"/>
        <v>N/A</v>
      </c>
      <c r="K353" s="3">
        <f t="shared" si="122"/>
        <v>0</v>
      </c>
      <c r="L353" s="3" t="str">
        <f t="shared" si="123"/>
        <v>N/A</v>
      </c>
      <c r="M353" s="3" t="str">
        <f t="shared" si="124"/>
        <v>N/A</v>
      </c>
      <c r="N353" s="3" t="str">
        <f t="shared" si="125"/>
        <v>N/A</v>
      </c>
      <c r="O353" s="3" t="str">
        <f t="shared" si="126"/>
        <v>N/A</v>
      </c>
      <c r="P353" s="3" t="str">
        <f t="shared" si="127"/>
        <v>N/A</v>
      </c>
      <c r="Q353" s="3" t="str">
        <f t="shared" si="128"/>
        <v>N/A</v>
      </c>
      <c r="R353" s="3" t="str">
        <f t="shared" si="129"/>
        <v>N/A</v>
      </c>
      <c r="S353" s="3" t="str">
        <f t="shared" si="130"/>
        <v>N/A</v>
      </c>
      <c r="T353" s="3" t="str">
        <f t="shared" si="131"/>
        <v>N/A</v>
      </c>
      <c r="U353" s="3" t="str">
        <f t="shared" si="132"/>
        <v>N/A</v>
      </c>
      <c r="V353" s="3" t="str">
        <f t="shared" si="133"/>
        <v>N/A</v>
      </c>
      <c r="W353" s="3" t="str">
        <f t="shared" si="134"/>
        <v>N/A</v>
      </c>
      <c r="X353" s="3" t="str">
        <f t="shared" si="135"/>
        <v>N/A</v>
      </c>
      <c r="Y353" s="3" t="str">
        <f t="shared" si="136"/>
        <v>N/A</v>
      </c>
      <c r="Z353" s="3" t="str">
        <f t="shared" si="137"/>
        <v>N/A</v>
      </c>
      <c r="AA353" s="3" t="str">
        <f t="shared" si="138"/>
        <v>N/A</v>
      </c>
      <c r="AB353" s="3" t="str">
        <f t="shared" si="139"/>
        <v>N/A</v>
      </c>
      <c r="AC353" s="3">
        <f t="shared" si="140"/>
        <v>0</v>
      </c>
      <c r="AD353" s="3" t="str">
        <f t="shared" si="141"/>
        <v>N/A</v>
      </c>
      <c r="AE353" s="3" t="str">
        <f t="shared" si="142"/>
        <v>N/A</v>
      </c>
      <c r="AF353" s="3" t="str">
        <f t="shared" si="143"/>
        <v>N/A</v>
      </c>
    </row>
    <row r="354" spans="1:32" x14ac:dyDescent="0.35">
      <c r="A354" t="s">
        <v>175</v>
      </c>
      <c r="B354" t="s">
        <v>212</v>
      </c>
      <c r="C354" t="s">
        <v>631</v>
      </c>
      <c r="D354" t="s">
        <v>147</v>
      </c>
      <c r="E354">
        <v>110</v>
      </c>
      <c r="F354" t="s">
        <v>1673</v>
      </c>
      <c r="G354">
        <v>0.02</v>
      </c>
      <c r="H354" t="s">
        <v>1197</v>
      </c>
      <c r="I354" s="3" t="str">
        <f t="shared" si="120"/>
        <v>not eligible</v>
      </c>
      <c r="J354" s="3" t="str">
        <f t="shared" si="121"/>
        <v>N/A</v>
      </c>
      <c r="K354" s="3">
        <f t="shared" si="122"/>
        <v>0</v>
      </c>
      <c r="L354" s="3" t="str">
        <f t="shared" si="123"/>
        <v>N/A</v>
      </c>
      <c r="M354" s="3" t="str">
        <f t="shared" si="124"/>
        <v>N/A</v>
      </c>
      <c r="N354" s="3" t="str">
        <f t="shared" si="125"/>
        <v>N/A</v>
      </c>
      <c r="O354" s="3" t="str">
        <f t="shared" si="126"/>
        <v>N/A</v>
      </c>
      <c r="P354" s="3" t="str">
        <f t="shared" si="127"/>
        <v>N/A</v>
      </c>
      <c r="Q354" s="3" t="str">
        <f t="shared" si="128"/>
        <v>N/A</v>
      </c>
      <c r="R354" s="3" t="str">
        <f t="shared" si="129"/>
        <v>N/A</v>
      </c>
      <c r="S354" s="3" t="str">
        <f t="shared" si="130"/>
        <v>N/A</v>
      </c>
      <c r="T354" s="3" t="str">
        <f t="shared" si="131"/>
        <v>N/A</v>
      </c>
      <c r="U354" s="3" t="str">
        <f t="shared" si="132"/>
        <v>N/A</v>
      </c>
      <c r="V354" s="3" t="str">
        <f t="shared" si="133"/>
        <v>N/A</v>
      </c>
      <c r="W354" s="3" t="str">
        <f t="shared" si="134"/>
        <v>N/A</v>
      </c>
      <c r="X354" s="3" t="str">
        <f t="shared" si="135"/>
        <v>N/A</v>
      </c>
      <c r="Y354" s="3" t="str">
        <f t="shared" si="136"/>
        <v>N/A</v>
      </c>
      <c r="Z354" s="3" t="str">
        <f t="shared" si="137"/>
        <v>N/A</v>
      </c>
      <c r="AA354" s="3" t="str">
        <f t="shared" si="138"/>
        <v>N/A</v>
      </c>
      <c r="AB354" s="3" t="str">
        <f t="shared" si="139"/>
        <v>N/A</v>
      </c>
      <c r="AC354" s="3">
        <f t="shared" si="140"/>
        <v>0</v>
      </c>
      <c r="AD354" s="3" t="str">
        <f t="shared" si="141"/>
        <v>N/A</v>
      </c>
      <c r="AE354" s="3" t="str">
        <f t="shared" si="142"/>
        <v>N/A</v>
      </c>
      <c r="AF354" s="3" t="str">
        <f t="shared" si="143"/>
        <v>N/A</v>
      </c>
    </row>
    <row r="355" spans="1:32" x14ac:dyDescent="0.35">
      <c r="A355" t="s">
        <v>175</v>
      </c>
      <c r="B355" t="s">
        <v>178</v>
      </c>
      <c r="C355" t="s">
        <v>969</v>
      </c>
      <c r="D355" t="s">
        <v>165</v>
      </c>
      <c r="E355" s="1">
        <v>3628</v>
      </c>
      <c r="F355" t="s">
        <v>1766</v>
      </c>
      <c r="G355">
        <v>0.87</v>
      </c>
      <c r="H355" t="s">
        <v>1197</v>
      </c>
      <c r="I355" s="3" t="str">
        <f t="shared" si="120"/>
        <v>not eligible</v>
      </c>
      <c r="J355" s="3" t="str">
        <f t="shared" si="121"/>
        <v>N/A</v>
      </c>
      <c r="K355" s="3">
        <f t="shared" si="122"/>
        <v>0</v>
      </c>
      <c r="L355" s="3" t="str">
        <f t="shared" si="123"/>
        <v>N/A</v>
      </c>
      <c r="M355" s="3" t="str">
        <f t="shared" si="124"/>
        <v>N/A</v>
      </c>
      <c r="N355" s="3" t="str">
        <f t="shared" si="125"/>
        <v>N/A</v>
      </c>
      <c r="O355" s="3" t="str">
        <f t="shared" si="126"/>
        <v>N/A</v>
      </c>
      <c r="P355" s="3" t="str">
        <f t="shared" si="127"/>
        <v>N/A</v>
      </c>
      <c r="Q355" s="3" t="str">
        <f t="shared" si="128"/>
        <v>N/A</v>
      </c>
      <c r="R355" s="3" t="str">
        <f t="shared" si="129"/>
        <v>N/A</v>
      </c>
      <c r="S355" s="3" t="str">
        <f t="shared" si="130"/>
        <v>N/A</v>
      </c>
      <c r="T355" s="3" t="str">
        <f t="shared" si="131"/>
        <v>N/A</v>
      </c>
      <c r="U355" s="3" t="str">
        <f t="shared" si="132"/>
        <v>N/A</v>
      </c>
      <c r="V355" s="3" t="str">
        <f t="shared" si="133"/>
        <v>N/A</v>
      </c>
      <c r="W355" s="3" t="str">
        <f t="shared" si="134"/>
        <v>N/A</v>
      </c>
      <c r="X355" s="3" t="str">
        <f t="shared" si="135"/>
        <v>N/A</v>
      </c>
      <c r="Y355" s="3" t="str">
        <f t="shared" si="136"/>
        <v>N/A</v>
      </c>
      <c r="Z355" s="3" t="str">
        <f t="shared" si="137"/>
        <v>N/A</v>
      </c>
      <c r="AA355" s="3" t="str">
        <f t="shared" si="138"/>
        <v>N/A</v>
      </c>
      <c r="AB355" s="3" t="str">
        <f t="shared" si="139"/>
        <v>N/A</v>
      </c>
      <c r="AC355" s="3" t="str">
        <f t="shared" si="140"/>
        <v>N/A</v>
      </c>
      <c r="AD355" s="3">
        <f t="shared" si="141"/>
        <v>0</v>
      </c>
      <c r="AE355" s="3" t="str">
        <f t="shared" si="142"/>
        <v>N/A</v>
      </c>
      <c r="AF355" s="3" t="str">
        <f t="shared" si="143"/>
        <v>N/A</v>
      </c>
    </row>
    <row r="356" spans="1:32" x14ac:dyDescent="0.35">
      <c r="A356" t="s">
        <v>175</v>
      </c>
      <c r="B356" t="s">
        <v>178</v>
      </c>
      <c r="C356" t="s">
        <v>847</v>
      </c>
      <c r="D356" t="s">
        <v>165</v>
      </c>
      <c r="E356">
        <v>94</v>
      </c>
      <c r="F356" t="s">
        <v>1673</v>
      </c>
      <c r="G356">
        <v>0.02</v>
      </c>
      <c r="H356" t="s">
        <v>1197</v>
      </c>
      <c r="I356" s="3" t="str">
        <f t="shared" si="120"/>
        <v>not eligible</v>
      </c>
      <c r="J356" s="3" t="str">
        <f t="shared" si="121"/>
        <v>N/A</v>
      </c>
      <c r="K356" s="3">
        <f t="shared" si="122"/>
        <v>0</v>
      </c>
      <c r="L356" s="3" t="str">
        <f t="shared" si="123"/>
        <v>N/A</v>
      </c>
      <c r="M356" s="3" t="str">
        <f t="shared" si="124"/>
        <v>N/A</v>
      </c>
      <c r="N356" s="3" t="str">
        <f t="shared" si="125"/>
        <v>N/A</v>
      </c>
      <c r="O356" s="3" t="str">
        <f t="shared" si="126"/>
        <v>N/A</v>
      </c>
      <c r="P356" s="3" t="str">
        <f t="shared" si="127"/>
        <v>N/A</v>
      </c>
      <c r="Q356" s="3" t="str">
        <f t="shared" si="128"/>
        <v>N/A</v>
      </c>
      <c r="R356" s="3" t="str">
        <f t="shared" si="129"/>
        <v>N/A</v>
      </c>
      <c r="S356" s="3" t="str">
        <f t="shared" si="130"/>
        <v>N/A</v>
      </c>
      <c r="T356" s="3" t="str">
        <f t="shared" si="131"/>
        <v>N/A</v>
      </c>
      <c r="U356" s="3" t="str">
        <f t="shared" si="132"/>
        <v>N/A</v>
      </c>
      <c r="V356" s="3" t="str">
        <f t="shared" si="133"/>
        <v>N/A</v>
      </c>
      <c r="W356" s="3" t="str">
        <f t="shared" si="134"/>
        <v>N/A</v>
      </c>
      <c r="X356" s="3" t="str">
        <f t="shared" si="135"/>
        <v>N/A</v>
      </c>
      <c r="Y356" s="3" t="str">
        <f t="shared" si="136"/>
        <v>N/A</v>
      </c>
      <c r="Z356" s="3" t="str">
        <f t="shared" si="137"/>
        <v>N/A</v>
      </c>
      <c r="AA356" s="3" t="str">
        <f t="shared" si="138"/>
        <v>N/A</v>
      </c>
      <c r="AB356" s="3" t="str">
        <f t="shared" si="139"/>
        <v>N/A</v>
      </c>
      <c r="AC356" s="3" t="str">
        <f t="shared" si="140"/>
        <v>N/A</v>
      </c>
      <c r="AD356" s="3">
        <f t="shared" si="141"/>
        <v>0</v>
      </c>
      <c r="AE356" s="3" t="str">
        <f t="shared" si="142"/>
        <v>N/A</v>
      </c>
      <c r="AF356" s="3" t="str">
        <f t="shared" si="143"/>
        <v>N/A</v>
      </c>
    </row>
    <row r="357" spans="1:32" x14ac:dyDescent="0.35">
      <c r="A357" t="s">
        <v>175</v>
      </c>
      <c r="B357" t="s">
        <v>183</v>
      </c>
      <c r="C357" t="s">
        <v>571</v>
      </c>
      <c r="D357" t="s">
        <v>165</v>
      </c>
      <c r="E357" s="1">
        <v>6079</v>
      </c>
      <c r="F357" t="s">
        <v>1738</v>
      </c>
      <c r="G357">
        <v>1.3</v>
      </c>
      <c r="H357" t="s">
        <v>1197</v>
      </c>
      <c r="I357" s="3" t="str">
        <f t="shared" si="120"/>
        <v>not eligible</v>
      </c>
      <c r="J357" s="3" t="str">
        <f t="shared" si="121"/>
        <v>N/A</v>
      </c>
      <c r="K357" s="3">
        <f t="shared" si="122"/>
        <v>0</v>
      </c>
      <c r="L357" s="3" t="str">
        <f t="shared" si="123"/>
        <v>N/A</v>
      </c>
      <c r="M357" s="3" t="str">
        <f t="shared" si="124"/>
        <v>N/A</v>
      </c>
      <c r="N357" s="3" t="str">
        <f t="shared" si="125"/>
        <v>N/A</v>
      </c>
      <c r="O357" s="3" t="str">
        <f t="shared" si="126"/>
        <v>N/A</v>
      </c>
      <c r="P357" s="3" t="str">
        <f t="shared" si="127"/>
        <v>N/A</v>
      </c>
      <c r="Q357" s="3" t="str">
        <f t="shared" si="128"/>
        <v>N/A</v>
      </c>
      <c r="R357" s="3" t="str">
        <f t="shared" si="129"/>
        <v>N/A</v>
      </c>
      <c r="S357" s="3" t="str">
        <f t="shared" si="130"/>
        <v>N/A</v>
      </c>
      <c r="T357" s="3" t="str">
        <f t="shared" si="131"/>
        <v>N/A</v>
      </c>
      <c r="U357" s="3" t="str">
        <f t="shared" si="132"/>
        <v>N/A</v>
      </c>
      <c r="V357" s="3" t="str">
        <f t="shared" si="133"/>
        <v>N/A</v>
      </c>
      <c r="W357" s="3" t="str">
        <f t="shared" si="134"/>
        <v>N/A</v>
      </c>
      <c r="X357" s="3" t="str">
        <f t="shared" si="135"/>
        <v>N/A</v>
      </c>
      <c r="Y357" s="3" t="str">
        <f t="shared" si="136"/>
        <v>N/A</v>
      </c>
      <c r="Z357" s="3" t="str">
        <f t="shared" si="137"/>
        <v>N/A</v>
      </c>
      <c r="AA357" s="3" t="str">
        <f t="shared" si="138"/>
        <v>N/A</v>
      </c>
      <c r="AB357" s="3" t="str">
        <f t="shared" si="139"/>
        <v>N/A</v>
      </c>
      <c r="AC357" s="3" t="str">
        <f t="shared" si="140"/>
        <v>N/A</v>
      </c>
      <c r="AD357" s="3">
        <f t="shared" si="141"/>
        <v>0</v>
      </c>
      <c r="AE357" s="3" t="str">
        <f t="shared" si="142"/>
        <v>N/A</v>
      </c>
      <c r="AF357" s="3" t="str">
        <f t="shared" si="143"/>
        <v>N/A</v>
      </c>
    </row>
    <row r="358" spans="1:32" x14ac:dyDescent="0.35">
      <c r="A358" t="s">
        <v>175</v>
      </c>
      <c r="B358" t="s">
        <v>183</v>
      </c>
      <c r="C358" t="s">
        <v>247</v>
      </c>
      <c r="D358" t="s">
        <v>165</v>
      </c>
      <c r="E358">
        <v>143</v>
      </c>
      <c r="F358" t="s">
        <v>1666</v>
      </c>
      <c r="G358">
        <v>0.03</v>
      </c>
      <c r="H358" t="s">
        <v>1197</v>
      </c>
      <c r="I358" s="3" t="str">
        <f t="shared" si="120"/>
        <v>not eligible</v>
      </c>
      <c r="J358" s="3" t="str">
        <f t="shared" si="121"/>
        <v>N/A</v>
      </c>
      <c r="K358" s="3">
        <f t="shared" si="122"/>
        <v>0</v>
      </c>
      <c r="L358" s="3" t="str">
        <f t="shared" si="123"/>
        <v>N/A</v>
      </c>
      <c r="M358" s="3" t="str">
        <f t="shared" si="124"/>
        <v>N/A</v>
      </c>
      <c r="N358" s="3" t="str">
        <f t="shared" si="125"/>
        <v>N/A</v>
      </c>
      <c r="O358" s="3" t="str">
        <f t="shared" si="126"/>
        <v>N/A</v>
      </c>
      <c r="P358" s="3" t="str">
        <f t="shared" si="127"/>
        <v>N/A</v>
      </c>
      <c r="Q358" s="3" t="str">
        <f t="shared" si="128"/>
        <v>N/A</v>
      </c>
      <c r="R358" s="3" t="str">
        <f t="shared" si="129"/>
        <v>N/A</v>
      </c>
      <c r="S358" s="3" t="str">
        <f t="shared" si="130"/>
        <v>N/A</v>
      </c>
      <c r="T358" s="3" t="str">
        <f t="shared" si="131"/>
        <v>N/A</v>
      </c>
      <c r="U358" s="3" t="str">
        <f t="shared" si="132"/>
        <v>N/A</v>
      </c>
      <c r="V358" s="3" t="str">
        <f t="shared" si="133"/>
        <v>N/A</v>
      </c>
      <c r="W358" s="3" t="str">
        <f t="shared" si="134"/>
        <v>N/A</v>
      </c>
      <c r="X358" s="3" t="str">
        <f t="shared" si="135"/>
        <v>N/A</v>
      </c>
      <c r="Y358" s="3" t="str">
        <f t="shared" si="136"/>
        <v>N/A</v>
      </c>
      <c r="Z358" s="3" t="str">
        <f t="shared" si="137"/>
        <v>N/A</v>
      </c>
      <c r="AA358" s="3" t="str">
        <f t="shared" si="138"/>
        <v>N/A</v>
      </c>
      <c r="AB358" s="3" t="str">
        <f t="shared" si="139"/>
        <v>N/A</v>
      </c>
      <c r="AC358" s="3" t="str">
        <f t="shared" si="140"/>
        <v>N/A</v>
      </c>
      <c r="AD358" s="3">
        <f t="shared" si="141"/>
        <v>0</v>
      </c>
      <c r="AE358" s="3" t="str">
        <f t="shared" si="142"/>
        <v>N/A</v>
      </c>
      <c r="AF358" s="3" t="str">
        <f t="shared" si="143"/>
        <v>N/A</v>
      </c>
    </row>
    <row r="359" spans="1:32" x14ac:dyDescent="0.35">
      <c r="A359" t="s">
        <v>175</v>
      </c>
      <c r="B359" t="s">
        <v>295</v>
      </c>
      <c r="C359" t="s">
        <v>775</v>
      </c>
      <c r="D359" t="s">
        <v>165</v>
      </c>
      <c r="E359" s="1">
        <v>3580</v>
      </c>
      <c r="F359" t="s">
        <v>1721</v>
      </c>
      <c r="G359">
        <v>0.8</v>
      </c>
      <c r="H359" t="s">
        <v>1197</v>
      </c>
      <c r="I359" s="3" t="str">
        <f t="shared" si="120"/>
        <v>not eligible</v>
      </c>
      <c r="J359" s="3" t="str">
        <f t="shared" si="121"/>
        <v>N/A</v>
      </c>
      <c r="K359" s="3">
        <f t="shared" si="122"/>
        <v>0</v>
      </c>
      <c r="L359" s="3" t="str">
        <f t="shared" si="123"/>
        <v>N/A</v>
      </c>
      <c r="M359" s="3" t="str">
        <f t="shared" si="124"/>
        <v>N/A</v>
      </c>
      <c r="N359" s="3" t="str">
        <f t="shared" si="125"/>
        <v>N/A</v>
      </c>
      <c r="O359" s="3" t="str">
        <f t="shared" si="126"/>
        <v>N/A</v>
      </c>
      <c r="P359" s="3" t="str">
        <f t="shared" si="127"/>
        <v>N/A</v>
      </c>
      <c r="Q359" s="3" t="str">
        <f t="shared" si="128"/>
        <v>N/A</v>
      </c>
      <c r="R359" s="3" t="str">
        <f t="shared" si="129"/>
        <v>N/A</v>
      </c>
      <c r="S359" s="3" t="str">
        <f t="shared" si="130"/>
        <v>N/A</v>
      </c>
      <c r="T359" s="3" t="str">
        <f t="shared" si="131"/>
        <v>N/A</v>
      </c>
      <c r="U359" s="3" t="str">
        <f t="shared" si="132"/>
        <v>N/A</v>
      </c>
      <c r="V359" s="3" t="str">
        <f t="shared" si="133"/>
        <v>N/A</v>
      </c>
      <c r="W359" s="3" t="str">
        <f t="shared" si="134"/>
        <v>N/A</v>
      </c>
      <c r="X359" s="3" t="str">
        <f t="shared" si="135"/>
        <v>N/A</v>
      </c>
      <c r="Y359" s="3" t="str">
        <f t="shared" si="136"/>
        <v>N/A</v>
      </c>
      <c r="Z359" s="3" t="str">
        <f t="shared" si="137"/>
        <v>N/A</v>
      </c>
      <c r="AA359" s="3" t="str">
        <f t="shared" si="138"/>
        <v>N/A</v>
      </c>
      <c r="AB359" s="3" t="str">
        <f t="shared" si="139"/>
        <v>N/A</v>
      </c>
      <c r="AC359" s="3" t="str">
        <f t="shared" si="140"/>
        <v>N/A</v>
      </c>
      <c r="AD359" s="3">
        <f t="shared" si="141"/>
        <v>0</v>
      </c>
      <c r="AE359" s="3" t="str">
        <f t="shared" si="142"/>
        <v>N/A</v>
      </c>
      <c r="AF359" s="3" t="str">
        <f t="shared" si="143"/>
        <v>N/A</v>
      </c>
    </row>
    <row r="360" spans="1:32" x14ac:dyDescent="0.35">
      <c r="A360" t="s">
        <v>175</v>
      </c>
      <c r="B360" t="s">
        <v>295</v>
      </c>
      <c r="C360" t="s">
        <v>852</v>
      </c>
      <c r="D360" t="s">
        <v>165</v>
      </c>
      <c r="E360">
        <v>75</v>
      </c>
      <c r="F360" t="s">
        <v>1673</v>
      </c>
      <c r="G360">
        <v>0.02</v>
      </c>
      <c r="H360" t="s">
        <v>1197</v>
      </c>
      <c r="I360" s="3" t="str">
        <f t="shared" si="120"/>
        <v>not eligible</v>
      </c>
      <c r="J360" s="3" t="str">
        <f t="shared" si="121"/>
        <v>N/A</v>
      </c>
      <c r="K360" s="3">
        <f t="shared" si="122"/>
        <v>0</v>
      </c>
      <c r="L360" s="3" t="str">
        <f t="shared" si="123"/>
        <v>N/A</v>
      </c>
      <c r="M360" s="3" t="str">
        <f t="shared" si="124"/>
        <v>N/A</v>
      </c>
      <c r="N360" s="3" t="str">
        <f t="shared" si="125"/>
        <v>N/A</v>
      </c>
      <c r="O360" s="3" t="str">
        <f t="shared" si="126"/>
        <v>N/A</v>
      </c>
      <c r="P360" s="3" t="str">
        <f t="shared" si="127"/>
        <v>N/A</v>
      </c>
      <c r="Q360" s="3" t="str">
        <f t="shared" si="128"/>
        <v>N/A</v>
      </c>
      <c r="R360" s="3" t="str">
        <f t="shared" si="129"/>
        <v>N/A</v>
      </c>
      <c r="S360" s="3" t="str">
        <f t="shared" si="130"/>
        <v>N/A</v>
      </c>
      <c r="T360" s="3" t="str">
        <f t="shared" si="131"/>
        <v>N/A</v>
      </c>
      <c r="U360" s="3" t="str">
        <f t="shared" si="132"/>
        <v>N/A</v>
      </c>
      <c r="V360" s="3" t="str">
        <f t="shared" si="133"/>
        <v>N/A</v>
      </c>
      <c r="W360" s="3" t="str">
        <f t="shared" si="134"/>
        <v>N/A</v>
      </c>
      <c r="X360" s="3" t="str">
        <f t="shared" si="135"/>
        <v>N/A</v>
      </c>
      <c r="Y360" s="3" t="str">
        <f t="shared" si="136"/>
        <v>N/A</v>
      </c>
      <c r="Z360" s="3" t="str">
        <f t="shared" si="137"/>
        <v>N/A</v>
      </c>
      <c r="AA360" s="3" t="str">
        <f t="shared" si="138"/>
        <v>N/A</v>
      </c>
      <c r="AB360" s="3" t="str">
        <f t="shared" si="139"/>
        <v>N/A</v>
      </c>
      <c r="AC360" s="3" t="str">
        <f t="shared" si="140"/>
        <v>N/A</v>
      </c>
      <c r="AD360" s="3">
        <f t="shared" si="141"/>
        <v>0</v>
      </c>
      <c r="AE360" s="3" t="str">
        <f t="shared" si="142"/>
        <v>N/A</v>
      </c>
      <c r="AF360" s="3" t="str">
        <f t="shared" si="143"/>
        <v>N/A</v>
      </c>
    </row>
    <row r="361" spans="1:32" x14ac:dyDescent="0.35">
      <c r="A361" t="s">
        <v>175</v>
      </c>
      <c r="B361" t="s">
        <v>227</v>
      </c>
      <c r="C361" t="s">
        <v>652</v>
      </c>
      <c r="D361" t="s">
        <v>165</v>
      </c>
      <c r="E361" s="1">
        <v>9026</v>
      </c>
      <c r="F361" t="s">
        <v>1767</v>
      </c>
      <c r="G361">
        <v>1.98</v>
      </c>
      <c r="H361" t="s">
        <v>1197</v>
      </c>
      <c r="I361" s="3" t="str">
        <f t="shared" si="120"/>
        <v>not eligible</v>
      </c>
      <c r="J361" s="3" t="str">
        <f t="shared" si="121"/>
        <v>N/A</v>
      </c>
      <c r="K361" s="3">
        <f t="shared" si="122"/>
        <v>0</v>
      </c>
      <c r="L361" s="3" t="str">
        <f t="shared" si="123"/>
        <v>N/A</v>
      </c>
      <c r="M361" s="3" t="str">
        <f t="shared" si="124"/>
        <v>N/A</v>
      </c>
      <c r="N361" s="3" t="str">
        <f t="shared" si="125"/>
        <v>N/A</v>
      </c>
      <c r="O361" s="3" t="str">
        <f t="shared" si="126"/>
        <v>N/A</v>
      </c>
      <c r="P361" s="3" t="str">
        <f t="shared" si="127"/>
        <v>N/A</v>
      </c>
      <c r="Q361" s="3" t="str">
        <f t="shared" si="128"/>
        <v>N/A</v>
      </c>
      <c r="R361" s="3" t="str">
        <f t="shared" si="129"/>
        <v>N/A</v>
      </c>
      <c r="S361" s="3" t="str">
        <f t="shared" si="130"/>
        <v>N/A</v>
      </c>
      <c r="T361" s="3" t="str">
        <f t="shared" si="131"/>
        <v>N/A</v>
      </c>
      <c r="U361" s="3" t="str">
        <f t="shared" si="132"/>
        <v>N/A</v>
      </c>
      <c r="V361" s="3" t="str">
        <f t="shared" si="133"/>
        <v>N/A</v>
      </c>
      <c r="W361" s="3" t="str">
        <f t="shared" si="134"/>
        <v>N/A</v>
      </c>
      <c r="X361" s="3" t="str">
        <f t="shared" si="135"/>
        <v>N/A</v>
      </c>
      <c r="Y361" s="3" t="str">
        <f t="shared" si="136"/>
        <v>N/A</v>
      </c>
      <c r="Z361" s="3" t="str">
        <f t="shared" si="137"/>
        <v>N/A</v>
      </c>
      <c r="AA361" s="3" t="str">
        <f t="shared" si="138"/>
        <v>N/A</v>
      </c>
      <c r="AB361" s="3" t="str">
        <f t="shared" si="139"/>
        <v>N/A</v>
      </c>
      <c r="AC361" s="3" t="str">
        <f t="shared" si="140"/>
        <v>N/A</v>
      </c>
      <c r="AD361" s="3">
        <f t="shared" si="141"/>
        <v>0</v>
      </c>
      <c r="AE361" s="3" t="str">
        <f t="shared" si="142"/>
        <v>N/A</v>
      </c>
      <c r="AF361" s="3" t="str">
        <f t="shared" si="143"/>
        <v>N/A</v>
      </c>
    </row>
    <row r="362" spans="1:32" x14ac:dyDescent="0.35">
      <c r="A362" t="s">
        <v>175</v>
      </c>
      <c r="B362" t="s">
        <v>227</v>
      </c>
      <c r="C362" t="s">
        <v>604</v>
      </c>
      <c r="D362" t="s">
        <v>165</v>
      </c>
      <c r="E362">
        <v>143</v>
      </c>
      <c r="F362" t="s">
        <v>1666</v>
      </c>
      <c r="G362">
        <v>0.03</v>
      </c>
      <c r="H362" t="s">
        <v>1197</v>
      </c>
      <c r="I362" s="3" t="str">
        <f t="shared" si="120"/>
        <v>not eligible</v>
      </c>
      <c r="J362" s="3" t="str">
        <f t="shared" si="121"/>
        <v>N/A</v>
      </c>
      <c r="K362" s="3">
        <f t="shared" si="122"/>
        <v>0</v>
      </c>
      <c r="L362" s="3" t="str">
        <f t="shared" si="123"/>
        <v>N/A</v>
      </c>
      <c r="M362" s="3" t="str">
        <f t="shared" si="124"/>
        <v>N/A</v>
      </c>
      <c r="N362" s="3" t="str">
        <f t="shared" si="125"/>
        <v>N/A</v>
      </c>
      <c r="O362" s="3" t="str">
        <f t="shared" si="126"/>
        <v>N/A</v>
      </c>
      <c r="P362" s="3" t="str">
        <f t="shared" si="127"/>
        <v>N/A</v>
      </c>
      <c r="Q362" s="3" t="str">
        <f t="shared" si="128"/>
        <v>N/A</v>
      </c>
      <c r="R362" s="3" t="str">
        <f t="shared" si="129"/>
        <v>N/A</v>
      </c>
      <c r="S362" s="3" t="str">
        <f t="shared" si="130"/>
        <v>N/A</v>
      </c>
      <c r="T362" s="3" t="str">
        <f t="shared" si="131"/>
        <v>N/A</v>
      </c>
      <c r="U362" s="3" t="str">
        <f t="shared" si="132"/>
        <v>N/A</v>
      </c>
      <c r="V362" s="3" t="str">
        <f t="shared" si="133"/>
        <v>N/A</v>
      </c>
      <c r="W362" s="3" t="str">
        <f t="shared" si="134"/>
        <v>N/A</v>
      </c>
      <c r="X362" s="3" t="str">
        <f t="shared" si="135"/>
        <v>N/A</v>
      </c>
      <c r="Y362" s="3" t="str">
        <f t="shared" si="136"/>
        <v>N/A</v>
      </c>
      <c r="Z362" s="3" t="str">
        <f t="shared" si="137"/>
        <v>N/A</v>
      </c>
      <c r="AA362" s="3" t="str">
        <f t="shared" si="138"/>
        <v>N/A</v>
      </c>
      <c r="AB362" s="3" t="str">
        <f t="shared" si="139"/>
        <v>N/A</v>
      </c>
      <c r="AC362" s="3" t="str">
        <f t="shared" si="140"/>
        <v>N/A</v>
      </c>
      <c r="AD362" s="3">
        <f t="shared" si="141"/>
        <v>0</v>
      </c>
      <c r="AE362" s="3" t="str">
        <f t="shared" si="142"/>
        <v>N/A</v>
      </c>
      <c r="AF362" s="3" t="str">
        <f t="shared" si="143"/>
        <v>N/A</v>
      </c>
    </row>
    <row r="363" spans="1:32" x14ac:dyDescent="0.35">
      <c r="A363" t="s">
        <v>175</v>
      </c>
      <c r="B363" t="s">
        <v>210</v>
      </c>
      <c r="C363" t="s">
        <v>573</v>
      </c>
      <c r="D363" t="s">
        <v>165</v>
      </c>
      <c r="E363" s="1">
        <v>2966</v>
      </c>
      <c r="F363" t="s">
        <v>1759</v>
      </c>
      <c r="G363">
        <v>0.68</v>
      </c>
      <c r="H363" t="s">
        <v>1197</v>
      </c>
      <c r="I363" s="3" t="str">
        <f t="shared" si="120"/>
        <v>not eligible</v>
      </c>
      <c r="J363" s="3" t="str">
        <f t="shared" si="121"/>
        <v>N/A</v>
      </c>
      <c r="K363" s="3">
        <f t="shared" si="122"/>
        <v>0</v>
      </c>
      <c r="L363" s="3" t="str">
        <f t="shared" si="123"/>
        <v>N/A</v>
      </c>
      <c r="M363" s="3" t="str">
        <f t="shared" si="124"/>
        <v>N/A</v>
      </c>
      <c r="N363" s="3" t="str">
        <f t="shared" si="125"/>
        <v>N/A</v>
      </c>
      <c r="O363" s="3" t="str">
        <f t="shared" si="126"/>
        <v>N/A</v>
      </c>
      <c r="P363" s="3" t="str">
        <f t="shared" si="127"/>
        <v>N/A</v>
      </c>
      <c r="Q363" s="3" t="str">
        <f t="shared" si="128"/>
        <v>N/A</v>
      </c>
      <c r="R363" s="3" t="str">
        <f t="shared" si="129"/>
        <v>N/A</v>
      </c>
      <c r="S363" s="3" t="str">
        <f t="shared" si="130"/>
        <v>N/A</v>
      </c>
      <c r="T363" s="3" t="str">
        <f t="shared" si="131"/>
        <v>N/A</v>
      </c>
      <c r="U363" s="3" t="str">
        <f t="shared" si="132"/>
        <v>N/A</v>
      </c>
      <c r="V363" s="3" t="str">
        <f t="shared" si="133"/>
        <v>N/A</v>
      </c>
      <c r="W363" s="3" t="str">
        <f t="shared" si="134"/>
        <v>N/A</v>
      </c>
      <c r="X363" s="3" t="str">
        <f t="shared" si="135"/>
        <v>N/A</v>
      </c>
      <c r="Y363" s="3" t="str">
        <f t="shared" si="136"/>
        <v>N/A</v>
      </c>
      <c r="Z363" s="3" t="str">
        <f t="shared" si="137"/>
        <v>N/A</v>
      </c>
      <c r="AA363" s="3" t="str">
        <f t="shared" si="138"/>
        <v>N/A</v>
      </c>
      <c r="AB363" s="3" t="str">
        <f t="shared" si="139"/>
        <v>N/A</v>
      </c>
      <c r="AC363" s="3" t="str">
        <f t="shared" si="140"/>
        <v>N/A</v>
      </c>
      <c r="AD363" s="3">
        <f t="shared" si="141"/>
        <v>0</v>
      </c>
      <c r="AE363" s="3" t="str">
        <f t="shared" si="142"/>
        <v>N/A</v>
      </c>
      <c r="AF363" s="3" t="str">
        <f t="shared" si="143"/>
        <v>N/A</v>
      </c>
    </row>
    <row r="364" spans="1:32" x14ac:dyDescent="0.35">
      <c r="A364" t="s">
        <v>175</v>
      </c>
      <c r="B364" t="s">
        <v>210</v>
      </c>
      <c r="C364" t="s">
        <v>605</v>
      </c>
      <c r="D364" t="s">
        <v>165</v>
      </c>
      <c r="E364">
        <v>47</v>
      </c>
      <c r="F364" t="s">
        <v>1671</v>
      </c>
      <c r="G364">
        <v>0.01</v>
      </c>
      <c r="H364" t="s">
        <v>1197</v>
      </c>
      <c r="I364" s="3" t="str">
        <f t="shared" si="120"/>
        <v>not eligible</v>
      </c>
      <c r="J364" s="3" t="str">
        <f t="shared" si="121"/>
        <v>N/A</v>
      </c>
      <c r="K364" s="3">
        <f t="shared" si="122"/>
        <v>0</v>
      </c>
      <c r="L364" s="3" t="str">
        <f t="shared" si="123"/>
        <v>N/A</v>
      </c>
      <c r="M364" s="3" t="str">
        <f t="shared" si="124"/>
        <v>N/A</v>
      </c>
      <c r="N364" s="3" t="str">
        <f t="shared" si="125"/>
        <v>N/A</v>
      </c>
      <c r="O364" s="3" t="str">
        <f t="shared" si="126"/>
        <v>N/A</v>
      </c>
      <c r="P364" s="3" t="str">
        <f t="shared" si="127"/>
        <v>N/A</v>
      </c>
      <c r="Q364" s="3" t="str">
        <f t="shared" si="128"/>
        <v>N/A</v>
      </c>
      <c r="R364" s="3" t="str">
        <f t="shared" si="129"/>
        <v>N/A</v>
      </c>
      <c r="S364" s="3" t="str">
        <f t="shared" si="130"/>
        <v>N/A</v>
      </c>
      <c r="T364" s="3" t="str">
        <f t="shared" si="131"/>
        <v>N/A</v>
      </c>
      <c r="U364" s="3" t="str">
        <f t="shared" si="132"/>
        <v>N/A</v>
      </c>
      <c r="V364" s="3" t="str">
        <f t="shared" si="133"/>
        <v>N/A</v>
      </c>
      <c r="W364" s="3" t="str">
        <f t="shared" si="134"/>
        <v>N/A</v>
      </c>
      <c r="X364" s="3" t="str">
        <f t="shared" si="135"/>
        <v>N/A</v>
      </c>
      <c r="Y364" s="3" t="str">
        <f t="shared" si="136"/>
        <v>N/A</v>
      </c>
      <c r="Z364" s="3" t="str">
        <f t="shared" si="137"/>
        <v>N/A</v>
      </c>
      <c r="AA364" s="3" t="str">
        <f t="shared" si="138"/>
        <v>N/A</v>
      </c>
      <c r="AB364" s="3" t="str">
        <f t="shared" si="139"/>
        <v>N/A</v>
      </c>
      <c r="AC364" s="3" t="str">
        <f t="shared" si="140"/>
        <v>N/A</v>
      </c>
      <c r="AD364" s="3">
        <f t="shared" si="141"/>
        <v>0</v>
      </c>
      <c r="AE364" s="3" t="str">
        <f t="shared" si="142"/>
        <v>N/A</v>
      </c>
      <c r="AF364" s="3" t="str">
        <f t="shared" si="143"/>
        <v>N/A</v>
      </c>
    </row>
    <row r="365" spans="1:32" x14ac:dyDescent="0.35">
      <c r="A365" t="s">
        <v>175</v>
      </c>
      <c r="B365" t="s">
        <v>214</v>
      </c>
      <c r="C365" t="s">
        <v>823</v>
      </c>
      <c r="D365" t="s">
        <v>165</v>
      </c>
      <c r="E365" s="1">
        <v>4275</v>
      </c>
      <c r="F365" s="147" t="s">
        <v>1768</v>
      </c>
      <c r="G365" s="147">
        <v>0.99</v>
      </c>
      <c r="H365" t="s">
        <v>1197</v>
      </c>
      <c r="I365" s="3" t="str">
        <f t="shared" si="120"/>
        <v>not eligible</v>
      </c>
      <c r="J365" s="3" t="str">
        <f t="shared" si="121"/>
        <v>N/A</v>
      </c>
      <c r="K365" s="3">
        <f t="shared" si="122"/>
        <v>0</v>
      </c>
      <c r="L365" s="3" t="str">
        <f t="shared" si="123"/>
        <v>N/A</v>
      </c>
      <c r="M365" s="3" t="str">
        <f t="shared" si="124"/>
        <v>N/A</v>
      </c>
      <c r="N365" s="3" t="str">
        <f t="shared" si="125"/>
        <v>N/A</v>
      </c>
      <c r="O365" s="3" t="str">
        <f t="shared" si="126"/>
        <v>N/A</v>
      </c>
      <c r="P365" s="3" t="str">
        <f t="shared" si="127"/>
        <v>N/A</v>
      </c>
      <c r="Q365" s="3" t="str">
        <f t="shared" si="128"/>
        <v>N/A</v>
      </c>
      <c r="R365" s="3" t="str">
        <f t="shared" si="129"/>
        <v>N/A</v>
      </c>
      <c r="S365" s="3" t="str">
        <f t="shared" si="130"/>
        <v>N/A</v>
      </c>
      <c r="T365" s="3" t="str">
        <f t="shared" si="131"/>
        <v>N/A</v>
      </c>
      <c r="U365" s="3" t="str">
        <f t="shared" si="132"/>
        <v>N/A</v>
      </c>
      <c r="V365" s="3" t="str">
        <f t="shared" si="133"/>
        <v>N/A</v>
      </c>
      <c r="W365" s="3" t="str">
        <f t="shared" si="134"/>
        <v>N/A</v>
      </c>
      <c r="X365" s="3" t="str">
        <f t="shared" si="135"/>
        <v>N/A</v>
      </c>
      <c r="Y365" s="3" t="str">
        <f t="shared" si="136"/>
        <v>N/A</v>
      </c>
      <c r="Z365" s="3" t="str">
        <f t="shared" si="137"/>
        <v>N/A</v>
      </c>
      <c r="AA365" s="3" t="str">
        <f t="shared" si="138"/>
        <v>N/A</v>
      </c>
      <c r="AB365" s="3" t="str">
        <f t="shared" si="139"/>
        <v>N/A</v>
      </c>
      <c r="AC365" s="3" t="str">
        <f t="shared" si="140"/>
        <v>N/A</v>
      </c>
      <c r="AD365" s="3">
        <f t="shared" si="141"/>
        <v>0</v>
      </c>
      <c r="AE365" s="3" t="str">
        <f t="shared" si="142"/>
        <v>N/A</v>
      </c>
      <c r="AF365" s="3" t="str">
        <f t="shared" si="143"/>
        <v>N/A</v>
      </c>
    </row>
    <row r="366" spans="1:32" x14ac:dyDescent="0.35">
      <c r="A366" t="s">
        <v>175</v>
      </c>
      <c r="B366" t="s">
        <v>214</v>
      </c>
      <c r="C366" t="s">
        <v>970</v>
      </c>
      <c r="D366" t="s">
        <v>165</v>
      </c>
      <c r="E366">
        <v>76</v>
      </c>
      <c r="F366" t="s">
        <v>1673</v>
      </c>
      <c r="G366">
        <v>0.02</v>
      </c>
      <c r="H366" t="s">
        <v>1197</v>
      </c>
      <c r="I366" s="3" t="str">
        <f t="shared" si="120"/>
        <v>not eligible</v>
      </c>
      <c r="J366" s="3" t="str">
        <f t="shared" si="121"/>
        <v>N/A</v>
      </c>
      <c r="K366" s="3">
        <f t="shared" si="122"/>
        <v>0</v>
      </c>
      <c r="L366" s="3" t="str">
        <f t="shared" si="123"/>
        <v>N/A</v>
      </c>
      <c r="M366" s="3" t="str">
        <f t="shared" si="124"/>
        <v>N/A</v>
      </c>
      <c r="N366" s="3" t="str">
        <f t="shared" si="125"/>
        <v>N/A</v>
      </c>
      <c r="O366" s="3" t="str">
        <f t="shared" si="126"/>
        <v>N/A</v>
      </c>
      <c r="P366" s="3" t="str">
        <f t="shared" si="127"/>
        <v>N/A</v>
      </c>
      <c r="Q366" s="3" t="str">
        <f t="shared" si="128"/>
        <v>N/A</v>
      </c>
      <c r="R366" s="3" t="str">
        <f t="shared" si="129"/>
        <v>N/A</v>
      </c>
      <c r="S366" s="3" t="str">
        <f t="shared" si="130"/>
        <v>N/A</v>
      </c>
      <c r="T366" s="3" t="str">
        <f t="shared" si="131"/>
        <v>N/A</v>
      </c>
      <c r="U366" s="3" t="str">
        <f t="shared" si="132"/>
        <v>N/A</v>
      </c>
      <c r="V366" s="3" t="str">
        <f t="shared" si="133"/>
        <v>N/A</v>
      </c>
      <c r="W366" s="3" t="str">
        <f t="shared" si="134"/>
        <v>N/A</v>
      </c>
      <c r="X366" s="3" t="str">
        <f t="shared" si="135"/>
        <v>N/A</v>
      </c>
      <c r="Y366" s="3" t="str">
        <f t="shared" si="136"/>
        <v>N/A</v>
      </c>
      <c r="Z366" s="3" t="str">
        <f t="shared" si="137"/>
        <v>N/A</v>
      </c>
      <c r="AA366" s="3" t="str">
        <f t="shared" si="138"/>
        <v>N/A</v>
      </c>
      <c r="AB366" s="3" t="str">
        <f t="shared" si="139"/>
        <v>N/A</v>
      </c>
      <c r="AC366" s="3" t="str">
        <f t="shared" si="140"/>
        <v>N/A</v>
      </c>
      <c r="AD366" s="3">
        <f t="shared" si="141"/>
        <v>0</v>
      </c>
      <c r="AE366" s="3" t="str">
        <f t="shared" si="142"/>
        <v>N/A</v>
      </c>
      <c r="AF366" s="3" t="str">
        <f t="shared" si="143"/>
        <v>N/A</v>
      </c>
    </row>
    <row r="367" spans="1:32" x14ac:dyDescent="0.35">
      <c r="A367" t="s">
        <v>175</v>
      </c>
      <c r="B367" t="s">
        <v>176</v>
      </c>
      <c r="C367" t="s">
        <v>266</v>
      </c>
      <c r="D367" t="s">
        <v>165</v>
      </c>
      <c r="E367" s="1">
        <v>3686</v>
      </c>
      <c r="F367" t="s">
        <v>1721</v>
      </c>
      <c r="G367">
        <v>0.8</v>
      </c>
      <c r="H367" t="s">
        <v>1197</v>
      </c>
      <c r="I367" s="3" t="str">
        <f t="shared" si="120"/>
        <v>not eligible</v>
      </c>
      <c r="J367" s="3" t="str">
        <f t="shared" si="121"/>
        <v>N/A</v>
      </c>
      <c r="K367" s="3">
        <f t="shared" si="122"/>
        <v>0</v>
      </c>
      <c r="L367" s="3" t="str">
        <f t="shared" si="123"/>
        <v>N/A</v>
      </c>
      <c r="M367" s="3" t="str">
        <f t="shared" si="124"/>
        <v>N/A</v>
      </c>
      <c r="N367" s="3" t="str">
        <f t="shared" si="125"/>
        <v>N/A</v>
      </c>
      <c r="O367" s="3" t="str">
        <f t="shared" si="126"/>
        <v>N/A</v>
      </c>
      <c r="P367" s="3" t="str">
        <f t="shared" si="127"/>
        <v>N/A</v>
      </c>
      <c r="Q367" s="3" t="str">
        <f t="shared" si="128"/>
        <v>N/A</v>
      </c>
      <c r="R367" s="3" t="str">
        <f t="shared" si="129"/>
        <v>N/A</v>
      </c>
      <c r="S367" s="3" t="str">
        <f t="shared" si="130"/>
        <v>N/A</v>
      </c>
      <c r="T367" s="3" t="str">
        <f t="shared" si="131"/>
        <v>N/A</v>
      </c>
      <c r="U367" s="3" t="str">
        <f t="shared" si="132"/>
        <v>N/A</v>
      </c>
      <c r="V367" s="3" t="str">
        <f t="shared" si="133"/>
        <v>N/A</v>
      </c>
      <c r="W367" s="3" t="str">
        <f t="shared" si="134"/>
        <v>N/A</v>
      </c>
      <c r="X367" s="3" t="str">
        <f t="shared" si="135"/>
        <v>N/A</v>
      </c>
      <c r="Y367" s="3" t="str">
        <f t="shared" si="136"/>
        <v>N/A</v>
      </c>
      <c r="Z367" s="3" t="str">
        <f t="shared" si="137"/>
        <v>N/A</v>
      </c>
      <c r="AA367" s="3" t="str">
        <f t="shared" si="138"/>
        <v>N/A</v>
      </c>
      <c r="AB367" s="3" t="str">
        <f t="shared" si="139"/>
        <v>N/A</v>
      </c>
      <c r="AC367" s="3" t="str">
        <f t="shared" si="140"/>
        <v>N/A</v>
      </c>
      <c r="AD367" s="3">
        <f t="shared" si="141"/>
        <v>0</v>
      </c>
      <c r="AE367" s="3" t="str">
        <f t="shared" si="142"/>
        <v>N/A</v>
      </c>
      <c r="AF367" s="3" t="str">
        <f t="shared" si="143"/>
        <v>N/A</v>
      </c>
    </row>
    <row r="368" spans="1:32" x14ac:dyDescent="0.35">
      <c r="A368" t="s">
        <v>175</v>
      </c>
      <c r="B368" t="s">
        <v>176</v>
      </c>
      <c r="C368" t="s">
        <v>1008</v>
      </c>
      <c r="D368" t="s">
        <v>165</v>
      </c>
      <c r="E368">
        <v>71</v>
      </c>
      <c r="F368" t="s">
        <v>1673</v>
      </c>
      <c r="G368">
        <v>0.02</v>
      </c>
      <c r="H368" t="s">
        <v>1197</v>
      </c>
      <c r="I368" s="3" t="str">
        <f t="shared" si="120"/>
        <v>not eligible</v>
      </c>
      <c r="J368" s="3" t="str">
        <f t="shared" si="121"/>
        <v>N/A</v>
      </c>
      <c r="K368" s="3">
        <f t="shared" si="122"/>
        <v>0</v>
      </c>
      <c r="L368" s="3" t="str">
        <f t="shared" si="123"/>
        <v>N/A</v>
      </c>
      <c r="M368" s="3" t="str">
        <f t="shared" si="124"/>
        <v>N/A</v>
      </c>
      <c r="N368" s="3" t="str">
        <f t="shared" si="125"/>
        <v>N/A</v>
      </c>
      <c r="O368" s="3" t="str">
        <f t="shared" si="126"/>
        <v>N/A</v>
      </c>
      <c r="P368" s="3" t="str">
        <f t="shared" si="127"/>
        <v>N/A</v>
      </c>
      <c r="Q368" s="3" t="str">
        <f t="shared" si="128"/>
        <v>N/A</v>
      </c>
      <c r="R368" s="3" t="str">
        <f t="shared" si="129"/>
        <v>N/A</v>
      </c>
      <c r="S368" s="3" t="str">
        <f t="shared" si="130"/>
        <v>N/A</v>
      </c>
      <c r="T368" s="3" t="str">
        <f t="shared" si="131"/>
        <v>N/A</v>
      </c>
      <c r="U368" s="3" t="str">
        <f t="shared" si="132"/>
        <v>N/A</v>
      </c>
      <c r="V368" s="3" t="str">
        <f t="shared" si="133"/>
        <v>N/A</v>
      </c>
      <c r="W368" s="3" t="str">
        <f t="shared" si="134"/>
        <v>N/A</v>
      </c>
      <c r="X368" s="3" t="str">
        <f t="shared" si="135"/>
        <v>N/A</v>
      </c>
      <c r="Y368" s="3" t="str">
        <f t="shared" si="136"/>
        <v>N/A</v>
      </c>
      <c r="Z368" s="3" t="str">
        <f t="shared" si="137"/>
        <v>N/A</v>
      </c>
      <c r="AA368" s="3" t="str">
        <f t="shared" si="138"/>
        <v>N/A</v>
      </c>
      <c r="AB368" s="3" t="str">
        <f t="shared" si="139"/>
        <v>N/A</v>
      </c>
      <c r="AC368" s="3" t="str">
        <f t="shared" si="140"/>
        <v>N/A</v>
      </c>
      <c r="AD368" s="3">
        <f t="shared" si="141"/>
        <v>0</v>
      </c>
      <c r="AE368" s="3" t="str">
        <f t="shared" si="142"/>
        <v>N/A</v>
      </c>
      <c r="AF368" s="3" t="str">
        <f t="shared" si="143"/>
        <v>N/A</v>
      </c>
    </row>
    <row r="369" spans="1:32" x14ac:dyDescent="0.35">
      <c r="A369" t="s">
        <v>175</v>
      </c>
      <c r="B369" t="s">
        <v>212</v>
      </c>
      <c r="C369" t="s">
        <v>853</v>
      </c>
      <c r="D369" t="s">
        <v>165</v>
      </c>
      <c r="E369" s="1">
        <v>8624</v>
      </c>
      <c r="F369" t="s">
        <v>1769</v>
      </c>
      <c r="G369">
        <v>1.87</v>
      </c>
      <c r="H369" t="s">
        <v>1197</v>
      </c>
      <c r="I369" s="3" t="str">
        <f t="shared" si="120"/>
        <v>not eligible</v>
      </c>
      <c r="J369" s="3" t="str">
        <f t="shared" si="121"/>
        <v>N/A</v>
      </c>
      <c r="K369" s="3">
        <f t="shared" si="122"/>
        <v>0</v>
      </c>
      <c r="L369" s="3" t="str">
        <f t="shared" si="123"/>
        <v>N/A</v>
      </c>
      <c r="M369" s="3" t="str">
        <f t="shared" si="124"/>
        <v>N/A</v>
      </c>
      <c r="N369" s="3" t="str">
        <f t="shared" si="125"/>
        <v>N/A</v>
      </c>
      <c r="O369" s="3" t="str">
        <f t="shared" si="126"/>
        <v>N/A</v>
      </c>
      <c r="P369" s="3" t="str">
        <f t="shared" si="127"/>
        <v>N/A</v>
      </c>
      <c r="Q369" s="3" t="str">
        <f t="shared" si="128"/>
        <v>N/A</v>
      </c>
      <c r="R369" s="3" t="str">
        <f t="shared" si="129"/>
        <v>N/A</v>
      </c>
      <c r="S369" s="3" t="str">
        <f t="shared" si="130"/>
        <v>N/A</v>
      </c>
      <c r="T369" s="3" t="str">
        <f t="shared" si="131"/>
        <v>N/A</v>
      </c>
      <c r="U369" s="3" t="str">
        <f t="shared" si="132"/>
        <v>N/A</v>
      </c>
      <c r="V369" s="3" t="str">
        <f t="shared" si="133"/>
        <v>N/A</v>
      </c>
      <c r="W369" s="3" t="str">
        <f t="shared" si="134"/>
        <v>N/A</v>
      </c>
      <c r="X369" s="3" t="str">
        <f t="shared" si="135"/>
        <v>N/A</v>
      </c>
      <c r="Y369" s="3" t="str">
        <f t="shared" si="136"/>
        <v>N/A</v>
      </c>
      <c r="Z369" s="3" t="str">
        <f t="shared" si="137"/>
        <v>N/A</v>
      </c>
      <c r="AA369" s="3" t="str">
        <f t="shared" si="138"/>
        <v>N/A</v>
      </c>
      <c r="AB369" s="3" t="str">
        <f t="shared" si="139"/>
        <v>N/A</v>
      </c>
      <c r="AC369" s="3" t="str">
        <f t="shared" si="140"/>
        <v>N/A</v>
      </c>
      <c r="AD369" s="3">
        <f t="shared" si="141"/>
        <v>0</v>
      </c>
      <c r="AE369" s="3" t="str">
        <f t="shared" si="142"/>
        <v>N/A</v>
      </c>
      <c r="AF369" s="3" t="str">
        <f t="shared" si="143"/>
        <v>N/A</v>
      </c>
    </row>
    <row r="370" spans="1:32" x14ac:dyDescent="0.35">
      <c r="A370" t="s">
        <v>175</v>
      </c>
      <c r="B370" t="s">
        <v>212</v>
      </c>
      <c r="C370" t="s">
        <v>278</v>
      </c>
      <c r="D370" t="s">
        <v>165</v>
      </c>
      <c r="E370">
        <v>98</v>
      </c>
      <c r="F370" t="s">
        <v>1673</v>
      </c>
      <c r="G370">
        <v>0.02</v>
      </c>
      <c r="H370" t="s">
        <v>1197</v>
      </c>
      <c r="I370" s="3" t="str">
        <f t="shared" si="120"/>
        <v>not eligible</v>
      </c>
      <c r="J370" s="3" t="str">
        <f t="shared" si="121"/>
        <v>N/A</v>
      </c>
      <c r="K370" s="3">
        <f t="shared" si="122"/>
        <v>0</v>
      </c>
      <c r="L370" s="3" t="str">
        <f t="shared" si="123"/>
        <v>N/A</v>
      </c>
      <c r="M370" s="3" t="str">
        <f t="shared" si="124"/>
        <v>N/A</v>
      </c>
      <c r="N370" s="3" t="str">
        <f t="shared" si="125"/>
        <v>N/A</v>
      </c>
      <c r="O370" s="3" t="str">
        <f t="shared" si="126"/>
        <v>N/A</v>
      </c>
      <c r="P370" s="3" t="str">
        <f t="shared" si="127"/>
        <v>N/A</v>
      </c>
      <c r="Q370" s="3" t="str">
        <f t="shared" si="128"/>
        <v>N/A</v>
      </c>
      <c r="R370" s="3" t="str">
        <f t="shared" si="129"/>
        <v>N/A</v>
      </c>
      <c r="S370" s="3" t="str">
        <f t="shared" si="130"/>
        <v>N/A</v>
      </c>
      <c r="T370" s="3" t="str">
        <f t="shared" si="131"/>
        <v>N/A</v>
      </c>
      <c r="U370" s="3" t="str">
        <f t="shared" si="132"/>
        <v>N/A</v>
      </c>
      <c r="V370" s="3" t="str">
        <f t="shared" si="133"/>
        <v>N/A</v>
      </c>
      <c r="W370" s="3" t="str">
        <f t="shared" si="134"/>
        <v>N/A</v>
      </c>
      <c r="X370" s="3" t="str">
        <f t="shared" si="135"/>
        <v>N/A</v>
      </c>
      <c r="Y370" s="3" t="str">
        <f t="shared" si="136"/>
        <v>N/A</v>
      </c>
      <c r="Z370" s="3" t="str">
        <f t="shared" si="137"/>
        <v>N/A</v>
      </c>
      <c r="AA370" s="3" t="str">
        <f t="shared" si="138"/>
        <v>N/A</v>
      </c>
      <c r="AB370" s="3" t="str">
        <f t="shared" si="139"/>
        <v>N/A</v>
      </c>
      <c r="AC370" s="3" t="str">
        <f t="shared" si="140"/>
        <v>N/A</v>
      </c>
      <c r="AD370" s="3">
        <f t="shared" si="141"/>
        <v>0</v>
      </c>
      <c r="AE370" s="3" t="str">
        <f t="shared" si="142"/>
        <v>N/A</v>
      </c>
      <c r="AF370" s="3" t="str">
        <f t="shared" si="143"/>
        <v>N/A</v>
      </c>
    </row>
    <row r="371" spans="1:32" x14ac:dyDescent="0.35">
      <c r="A371" t="s">
        <v>175</v>
      </c>
      <c r="B371" t="s">
        <v>295</v>
      </c>
      <c r="C371" t="s">
        <v>921</v>
      </c>
      <c r="D371" t="s">
        <v>169</v>
      </c>
      <c r="E371" s="1">
        <v>5265</v>
      </c>
      <c r="F371" t="s">
        <v>1770</v>
      </c>
      <c r="G371">
        <v>1.17</v>
      </c>
      <c r="H371" t="s">
        <v>1197</v>
      </c>
      <c r="I371" s="3" t="str">
        <f t="shared" si="120"/>
        <v>not eligible</v>
      </c>
      <c r="J371" s="3" t="str">
        <f t="shared" si="121"/>
        <v>N/A</v>
      </c>
      <c r="K371" s="3">
        <f t="shared" si="122"/>
        <v>0</v>
      </c>
      <c r="L371" s="3" t="str">
        <f t="shared" si="123"/>
        <v>N/A</v>
      </c>
      <c r="M371" s="3" t="str">
        <f t="shared" si="124"/>
        <v>N/A</v>
      </c>
      <c r="N371" s="3" t="str">
        <f t="shared" si="125"/>
        <v>N/A</v>
      </c>
      <c r="O371" s="3" t="str">
        <f t="shared" si="126"/>
        <v>N/A</v>
      </c>
      <c r="P371" s="3" t="str">
        <f t="shared" si="127"/>
        <v>N/A</v>
      </c>
      <c r="Q371" s="3" t="str">
        <f t="shared" si="128"/>
        <v>N/A</v>
      </c>
      <c r="R371" s="3" t="str">
        <f t="shared" si="129"/>
        <v>N/A</v>
      </c>
      <c r="S371" s="3" t="str">
        <f t="shared" si="130"/>
        <v>N/A</v>
      </c>
      <c r="T371" s="3" t="str">
        <f t="shared" si="131"/>
        <v>N/A</v>
      </c>
      <c r="U371" s="3" t="str">
        <f t="shared" si="132"/>
        <v>N/A</v>
      </c>
      <c r="V371" s="3" t="str">
        <f t="shared" si="133"/>
        <v>N/A</v>
      </c>
      <c r="W371" s="3" t="str">
        <f t="shared" si="134"/>
        <v>N/A</v>
      </c>
      <c r="X371" s="3" t="str">
        <f t="shared" si="135"/>
        <v>N/A</v>
      </c>
      <c r="Y371" s="3" t="str">
        <f t="shared" si="136"/>
        <v>N/A</v>
      </c>
      <c r="Z371" s="3" t="str">
        <f t="shared" si="137"/>
        <v>N/A</v>
      </c>
      <c r="AA371" s="3" t="str">
        <f t="shared" si="138"/>
        <v>N/A</v>
      </c>
      <c r="AB371" s="3" t="str">
        <f t="shared" si="139"/>
        <v>N/A</v>
      </c>
      <c r="AC371" s="3" t="str">
        <f t="shared" si="140"/>
        <v>N/A</v>
      </c>
      <c r="AD371" s="3" t="str">
        <f t="shared" si="141"/>
        <v>N/A</v>
      </c>
      <c r="AE371" s="3">
        <f t="shared" si="142"/>
        <v>0</v>
      </c>
      <c r="AF371" s="3" t="str">
        <f t="shared" si="143"/>
        <v>N/A</v>
      </c>
    </row>
    <row r="372" spans="1:32" x14ac:dyDescent="0.35">
      <c r="A372" t="s">
        <v>175</v>
      </c>
      <c r="B372" t="s">
        <v>295</v>
      </c>
      <c r="C372" t="s">
        <v>919</v>
      </c>
      <c r="D372" t="s">
        <v>169</v>
      </c>
      <c r="E372">
        <v>73</v>
      </c>
      <c r="F372" t="s">
        <v>1673</v>
      </c>
      <c r="G372">
        <v>0.02</v>
      </c>
      <c r="H372" t="s">
        <v>1197</v>
      </c>
      <c r="I372" s="3" t="str">
        <f t="shared" si="120"/>
        <v>not eligible</v>
      </c>
      <c r="J372" s="3" t="str">
        <f t="shared" si="121"/>
        <v>N/A</v>
      </c>
      <c r="K372" s="3">
        <f t="shared" si="122"/>
        <v>0</v>
      </c>
      <c r="L372" s="3" t="str">
        <f t="shared" si="123"/>
        <v>N/A</v>
      </c>
      <c r="M372" s="3" t="str">
        <f t="shared" si="124"/>
        <v>N/A</v>
      </c>
      <c r="N372" s="3" t="str">
        <f t="shared" si="125"/>
        <v>N/A</v>
      </c>
      <c r="O372" s="3" t="str">
        <f t="shared" si="126"/>
        <v>N/A</v>
      </c>
      <c r="P372" s="3" t="str">
        <f t="shared" si="127"/>
        <v>N/A</v>
      </c>
      <c r="Q372" s="3" t="str">
        <f t="shared" si="128"/>
        <v>N/A</v>
      </c>
      <c r="R372" s="3" t="str">
        <f t="shared" si="129"/>
        <v>N/A</v>
      </c>
      <c r="S372" s="3" t="str">
        <f t="shared" si="130"/>
        <v>N/A</v>
      </c>
      <c r="T372" s="3" t="str">
        <f t="shared" si="131"/>
        <v>N/A</v>
      </c>
      <c r="U372" s="3" t="str">
        <f t="shared" si="132"/>
        <v>N/A</v>
      </c>
      <c r="V372" s="3" t="str">
        <f t="shared" si="133"/>
        <v>N/A</v>
      </c>
      <c r="W372" s="3" t="str">
        <f t="shared" si="134"/>
        <v>N/A</v>
      </c>
      <c r="X372" s="3" t="str">
        <f t="shared" si="135"/>
        <v>N/A</v>
      </c>
      <c r="Y372" s="3" t="str">
        <f t="shared" si="136"/>
        <v>N/A</v>
      </c>
      <c r="Z372" s="3" t="str">
        <f t="shared" si="137"/>
        <v>N/A</v>
      </c>
      <c r="AA372" s="3" t="str">
        <f t="shared" si="138"/>
        <v>N/A</v>
      </c>
      <c r="AB372" s="3" t="str">
        <f t="shared" si="139"/>
        <v>N/A</v>
      </c>
      <c r="AC372" s="3" t="str">
        <f t="shared" si="140"/>
        <v>N/A</v>
      </c>
      <c r="AD372" s="3" t="str">
        <f t="shared" si="141"/>
        <v>N/A</v>
      </c>
      <c r="AE372" s="3">
        <f t="shared" si="142"/>
        <v>0</v>
      </c>
      <c r="AF372" s="3" t="str">
        <f t="shared" si="143"/>
        <v>N/A</v>
      </c>
    </row>
    <row r="373" spans="1:32" x14ac:dyDescent="0.35">
      <c r="A373" t="s">
        <v>175</v>
      </c>
      <c r="B373" t="s">
        <v>183</v>
      </c>
      <c r="C373" t="s">
        <v>512</v>
      </c>
      <c r="E373">
        <v>499</v>
      </c>
      <c r="F373" t="s">
        <v>1690</v>
      </c>
      <c r="G373">
        <v>0.11</v>
      </c>
      <c r="H373" t="s">
        <v>1197</v>
      </c>
      <c r="I373" s="3" t="str">
        <f t="shared" si="120"/>
        <v>not eligible</v>
      </c>
      <c r="J373" s="3" t="str">
        <f t="shared" si="121"/>
        <v>N/A</v>
      </c>
      <c r="K373" s="3">
        <f t="shared" si="122"/>
        <v>0</v>
      </c>
      <c r="L373" s="3" t="str">
        <f t="shared" si="123"/>
        <v>N/A</v>
      </c>
      <c r="M373" s="3" t="str">
        <f t="shared" si="124"/>
        <v>N/A</v>
      </c>
      <c r="N373" s="3" t="str">
        <f t="shared" si="125"/>
        <v>N/A</v>
      </c>
      <c r="O373" s="3" t="str">
        <f t="shared" si="126"/>
        <v>N/A</v>
      </c>
      <c r="P373" s="3" t="str">
        <f t="shared" si="127"/>
        <v>N/A</v>
      </c>
      <c r="Q373" s="3" t="str">
        <f t="shared" si="128"/>
        <v>N/A</v>
      </c>
      <c r="R373" s="3" t="str">
        <f t="shared" si="129"/>
        <v>N/A</v>
      </c>
      <c r="S373" s="3" t="str">
        <f t="shared" si="130"/>
        <v>N/A</v>
      </c>
      <c r="T373" s="3" t="str">
        <f t="shared" si="131"/>
        <v>N/A</v>
      </c>
      <c r="U373" s="3" t="str">
        <f t="shared" si="132"/>
        <v>N/A</v>
      </c>
      <c r="V373" s="3" t="str">
        <f t="shared" si="133"/>
        <v>N/A</v>
      </c>
      <c r="W373" s="3" t="str">
        <f t="shared" si="134"/>
        <v>N/A</v>
      </c>
      <c r="X373" s="3" t="str">
        <f t="shared" si="135"/>
        <v>N/A</v>
      </c>
      <c r="Y373" s="3" t="str">
        <f t="shared" si="136"/>
        <v>N/A</v>
      </c>
      <c r="Z373" s="3" t="str">
        <f t="shared" si="137"/>
        <v>N/A</v>
      </c>
      <c r="AA373" s="3" t="str">
        <f t="shared" si="138"/>
        <v>N/A</v>
      </c>
      <c r="AB373" s="3" t="str">
        <f t="shared" si="139"/>
        <v>N/A</v>
      </c>
      <c r="AC373" s="3" t="str">
        <f t="shared" si="140"/>
        <v>N/A</v>
      </c>
      <c r="AD373" s="3" t="str">
        <f t="shared" si="141"/>
        <v>N/A</v>
      </c>
      <c r="AE373" s="3" t="str">
        <f t="shared" si="142"/>
        <v>N/A</v>
      </c>
      <c r="AF373" s="3">
        <f t="shared" si="143"/>
        <v>0</v>
      </c>
    </row>
    <row r="374" spans="1:32" x14ac:dyDescent="0.35">
      <c r="A374" t="s">
        <v>175</v>
      </c>
      <c r="B374" t="s">
        <v>210</v>
      </c>
      <c r="C374" t="s">
        <v>358</v>
      </c>
      <c r="E374" s="1">
        <v>1356</v>
      </c>
      <c r="F374" t="s">
        <v>1708</v>
      </c>
      <c r="G374">
        <v>0.31</v>
      </c>
      <c r="H374" t="s">
        <v>1197</v>
      </c>
      <c r="I374" s="3" t="str">
        <f t="shared" si="120"/>
        <v>not eligible</v>
      </c>
      <c r="J374" s="3" t="str">
        <f t="shared" si="121"/>
        <v>N/A</v>
      </c>
      <c r="K374" s="3">
        <f t="shared" si="122"/>
        <v>0</v>
      </c>
      <c r="L374" s="3" t="str">
        <f t="shared" si="123"/>
        <v>N/A</v>
      </c>
      <c r="M374" s="3" t="str">
        <f t="shared" si="124"/>
        <v>N/A</v>
      </c>
      <c r="N374" s="3" t="str">
        <f t="shared" si="125"/>
        <v>N/A</v>
      </c>
      <c r="O374" s="3" t="str">
        <f t="shared" si="126"/>
        <v>N/A</v>
      </c>
      <c r="P374" s="3" t="str">
        <f t="shared" si="127"/>
        <v>N/A</v>
      </c>
      <c r="Q374" s="3" t="str">
        <f t="shared" si="128"/>
        <v>N/A</v>
      </c>
      <c r="R374" s="3" t="str">
        <f t="shared" si="129"/>
        <v>N/A</v>
      </c>
      <c r="S374" s="3" t="str">
        <f t="shared" si="130"/>
        <v>N/A</v>
      </c>
      <c r="T374" s="3" t="str">
        <f t="shared" si="131"/>
        <v>N/A</v>
      </c>
      <c r="U374" s="3" t="str">
        <f t="shared" si="132"/>
        <v>N/A</v>
      </c>
      <c r="V374" s="3" t="str">
        <f t="shared" si="133"/>
        <v>N/A</v>
      </c>
      <c r="W374" s="3" t="str">
        <f t="shared" si="134"/>
        <v>N/A</v>
      </c>
      <c r="X374" s="3" t="str">
        <f t="shared" si="135"/>
        <v>N/A</v>
      </c>
      <c r="Y374" s="3" t="str">
        <f t="shared" si="136"/>
        <v>N/A</v>
      </c>
      <c r="Z374" s="3" t="str">
        <f t="shared" si="137"/>
        <v>N/A</v>
      </c>
      <c r="AA374" s="3" t="str">
        <f t="shared" si="138"/>
        <v>N/A</v>
      </c>
      <c r="AB374" s="3" t="str">
        <f t="shared" si="139"/>
        <v>N/A</v>
      </c>
      <c r="AC374" s="3" t="str">
        <f t="shared" si="140"/>
        <v>N/A</v>
      </c>
      <c r="AD374" s="3" t="str">
        <f t="shared" si="141"/>
        <v>N/A</v>
      </c>
      <c r="AE374" s="3" t="str">
        <f t="shared" si="142"/>
        <v>N/A</v>
      </c>
      <c r="AF374" s="3">
        <f t="shared" si="143"/>
        <v>0</v>
      </c>
    </row>
    <row r="375" spans="1:32" x14ac:dyDescent="0.35">
      <c r="A375" t="s">
        <v>175</v>
      </c>
      <c r="B375" t="s">
        <v>210</v>
      </c>
      <c r="C375" t="s">
        <v>713</v>
      </c>
      <c r="E375">
        <v>73</v>
      </c>
      <c r="F375" t="s">
        <v>1673</v>
      </c>
      <c r="G375">
        <v>0.02</v>
      </c>
      <c r="H375" t="s">
        <v>1197</v>
      </c>
      <c r="I375" s="3" t="str">
        <f t="shared" si="120"/>
        <v>not eligible</v>
      </c>
      <c r="J375" s="3" t="str">
        <f t="shared" si="121"/>
        <v>N/A</v>
      </c>
      <c r="K375" s="3">
        <f t="shared" si="122"/>
        <v>0</v>
      </c>
      <c r="L375" s="3" t="str">
        <f t="shared" si="123"/>
        <v>N/A</v>
      </c>
      <c r="M375" s="3" t="str">
        <f t="shared" si="124"/>
        <v>N/A</v>
      </c>
      <c r="N375" s="3" t="str">
        <f t="shared" si="125"/>
        <v>N/A</v>
      </c>
      <c r="O375" s="3" t="str">
        <f t="shared" si="126"/>
        <v>N/A</v>
      </c>
      <c r="P375" s="3" t="str">
        <f t="shared" si="127"/>
        <v>N/A</v>
      </c>
      <c r="Q375" s="3" t="str">
        <f t="shared" si="128"/>
        <v>N/A</v>
      </c>
      <c r="R375" s="3" t="str">
        <f t="shared" si="129"/>
        <v>N/A</v>
      </c>
      <c r="S375" s="3" t="str">
        <f t="shared" si="130"/>
        <v>N/A</v>
      </c>
      <c r="T375" s="3" t="str">
        <f t="shared" si="131"/>
        <v>N/A</v>
      </c>
      <c r="U375" s="3" t="str">
        <f t="shared" si="132"/>
        <v>N/A</v>
      </c>
      <c r="V375" s="3" t="str">
        <f t="shared" si="133"/>
        <v>N/A</v>
      </c>
      <c r="W375" s="3" t="str">
        <f t="shared" si="134"/>
        <v>N/A</v>
      </c>
      <c r="X375" s="3" t="str">
        <f t="shared" si="135"/>
        <v>N/A</v>
      </c>
      <c r="Y375" s="3" t="str">
        <f t="shared" si="136"/>
        <v>N/A</v>
      </c>
      <c r="Z375" s="3" t="str">
        <f t="shared" si="137"/>
        <v>N/A</v>
      </c>
      <c r="AA375" s="3" t="str">
        <f t="shared" si="138"/>
        <v>N/A</v>
      </c>
      <c r="AB375" s="3" t="str">
        <f t="shared" si="139"/>
        <v>N/A</v>
      </c>
      <c r="AC375" s="3" t="str">
        <f t="shared" si="140"/>
        <v>N/A</v>
      </c>
      <c r="AD375" s="3" t="str">
        <f t="shared" si="141"/>
        <v>N/A</v>
      </c>
      <c r="AE375" s="3" t="str">
        <f t="shared" si="142"/>
        <v>N/A</v>
      </c>
      <c r="AF375" s="3">
        <f t="shared" si="143"/>
        <v>0</v>
      </c>
    </row>
    <row r="376" spans="1:32" x14ac:dyDescent="0.35">
      <c r="A376" t="s">
        <v>175</v>
      </c>
      <c r="B376" t="s">
        <v>210</v>
      </c>
      <c r="C376" t="s">
        <v>609</v>
      </c>
      <c r="E376">
        <v>62</v>
      </c>
      <c r="F376" t="s">
        <v>1671</v>
      </c>
      <c r="G376">
        <v>0.01</v>
      </c>
      <c r="H376" t="s">
        <v>1197</v>
      </c>
      <c r="I376" s="3" t="str">
        <f t="shared" si="120"/>
        <v>not eligible</v>
      </c>
      <c r="J376" s="3" t="str">
        <f t="shared" si="121"/>
        <v>N/A</v>
      </c>
      <c r="K376" s="3">
        <f t="shared" si="122"/>
        <v>0</v>
      </c>
      <c r="L376" s="3" t="str">
        <f t="shared" si="123"/>
        <v>N/A</v>
      </c>
      <c r="M376" s="3" t="str">
        <f t="shared" si="124"/>
        <v>N/A</v>
      </c>
      <c r="N376" s="3" t="str">
        <f t="shared" si="125"/>
        <v>N/A</v>
      </c>
      <c r="O376" s="3" t="str">
        <f t="shared" si="126"/>
        <v>N/A</v>
      </c>
      <c r="P376" s="3" t="str">
        <f t="shared" si="127"/>
        <v>N/A</v>
      </c>
      <c r="Q376" s="3" t="str">
        <f t="shared" si="128"/>
        <v>N/A</v>
      </c>
      <c r="R376" s="3" t="str">
        <f t="shared" si="129"/>
        <v>N/A</v>
      </c>
      <c r="S376" s="3" t="str">
        <f t="shared" si="130"/>
        <v>N/A</v>
      </c>
      <c r="T376" s="3" t="str">
        <f t="shared" si="131"/>
        <v>N/A</v>
      </c>
      <c r="U376" s="3" t="str">
        <f t="shared" si="132"/>
        <v>N/A</v>
      </c>
      <c r="V376" s="3" t="str">
        <f t="shared" si="133"/>
        <v>N/A</v>
      </c>
      <c r="W376" s="3" t="str">
        <f t="shared" si="134"/>
        <v>N/A</v>
      </c>
      <c r="X376" s="3" t="str">
        <f t="shared" si="135"/>
        <v>N/A</v>
      </c>
      <c r="Y376" s="3" t="str">
        <f t="shared" si="136"/>
        <v>N/A</v>
      </c>
      <c r="Z376" s="3" t="str">
        <f t="shared" si="137"/>
        <v>N/A</v>
      </c>
      <c r="AA376" s="3" t="str">
        <f t="shared" si="138"/>
        <v>N/A</v>
      </c>
      <c r="AB376" s="3" t="str">
        <f t="shared" si="139"/>
        <v>N/A</v>
      </c>
      <c r="AC376" s="3" t="str">
        <f t="shared" si="140"/>
        <v>N/A</v>
      </c>
      <c r="AD376" s="3" t="str">
        <f t="shared" si="141"/>
        <v>N/A</v>
      </c>
      <c r="AE376" s="3" t="str">
        <f t="shared" si="142"/>
        <v>N/A</v>
      </c>
      <c r="AF376" s="3">
        <f t="shared" si="143"/>
        <v>0</v>
      </c>
    </row>
    <row r="377" spans="1:32" x14ac:dyDescent="0.35">
      <c r="A377" t="s">
        <v>175</v>
      </c>
      <c r="B377" t="s">
        <v>210</v>
      </c>
      <c r="C377" t="s">
        <v>743</v>
      </c>
      <c r="E377">
        <v>27</v>
      </c>
      <c r="F377" t="s">
        <v>1671</v>
      </c>
      <c r="G377">
        <v>0.01</v>
      </c>
      <c r="H377" t="s">
        <v>1197</v>
      </c>
      <c r="I377" s="3" t="str">
        <f t="shared" si="120"/>
        <v>not eligible</v>
      </c>
      <c r="J377" s="3" t="str">
        <f t="shared" si="121"/>
        <v>N/A</v>
      </c>
      <c r="K377" s="3">
        <f t="shared" si="122"/>
        <v>0</v>
      </c>
      <c r="L377" s="3" t="str">
        <f t="shared" si="123"/>
        <v>N/A</v>
      </c>
      <c r="M377" s="3" t="str">
        <f t="shared" si="124"/>
        <v>N/A</v>
      </c>
      <c r="N377" s="3" t="str">
        <f t="shared" si="125"/>
        <v>N/A</v>
      </c>
      <c r="O377" s="3" t="str">
        <f t="shared" si="126"/>
        <v>N/A</v>
      </c>
      <c r="P377" s="3" t="str">
        <f t="shared" si="127"/>
        <v>N/A</v>
      </c>
      <c r="Q377" s="3" t="str">
        <f t="shared" si="128"/>
        <v>N/A</v>
      </c>
      <c r="R377" s="3" t="str">
        <f t="shared" si="129"/>
        <v>N/A</v>
      </c>
      <c r="S377" s="3" t="str">
        <f t="shared" si="130"/>
        <v>N/A</v>
      </c>
      <c r="T377" s="3" t="str">
        <f t="shared" si="131"/>
        <v>N/A</v>
      </c>
      <c r="U377" s="3" t="str">
        <f t="shared" si="132"/>
        <v>N/A</v>
      </c>
      <c r="V377" s="3" t="str">
        <f t="shared" si="133"/>
        <v>N/A</v>
      </c>
      <c r="W377" s="3" t="str">
        <f t="shared" si="134"/>
        <v>N/A</v>
      </c>
      <c r="X377" s="3" t="str">
        <f t="shared" si="135"/>
        <v>N/A</v>
      </c>
      <c r="Y377" s="3" t="str">
        <f t="shared" si="136"/>
        <v>N/A</v>
      </c>
      <c r="Z377" s="3" t="str">
        <f t="shared" si="137"/>
        <v>N/A</v>
      </c>
      <c r="AA377" s="3" t="str">
        <f t="shared" si="138"/>
        <v>N/A</v>
      </c>
      <c r="AB377" s="3" t="str">
        <f t="shared" si="139"/>
        <v>N/A</v>
      </c>
      <c r="AC377" s="3" t="str">
        <f t="shared" si="140"/>
        <v>N/A</v>
      </c>
      <c r="AD377" s="3" t="str">
        <f t="shared" si="141"/>
        <v>N/A</v>
      </c>
      <c r="AE377" s="3" t="str">
        <f t="shared" si="142"/>
        <v>N/A</v>
      </c>
      <c r="AF377" s="3">
        <f t="shared" si="143"/>
        <v>0</v>
      </c>
    </row>
    <row r="378" spans="1:32" x14ac:dyDescent="0.35">
      <c r="A378" t="s">
        <v>175</v>
      </c>
      <c r="B378" t="s">
        <v>210</v>
      </c>
      <c r="C378" t="s">
        <v>1012</v>
      </c>
      <c r="E378">
        <v>49</v>
      </c>
      <c r="F378" t="s">
        <v>1671</v>
      </c>
      <c r="G378">
        <v>0.01</v>
      </c>
      <c r="H378" t="s">
        <v>1197</v>
      </c>
      <c r="I378" s="3" t="str">
        <f t="shared" si="120"/>
        <v>not eligible</v>
      </c>
      <c r="J378" s="3" t="str">
        <f t="shared" si="121"/>
        <v>N/A</v>
      </c>
      <c r="K378" s="3">
        <f t="shared" si="122"/>
        <v>0</v>
      </c>
      <c r="L378" s="3" t="str">
        <f t="shared" si="123"/>
        <v>N/A</v>
      </c>
      <c r="M378" s="3" t="str">
        <f t="shared" si="124"/>
        <v>N/A</v>
      </c>
      <c r="N378" s="3" t="str">
        <f t="shared" si="125"/>
        <v>N/A</v>
      </c>
      <c r="O378" s="3" t="str">
        <f t="shared" si="126"/>
        <v>N/A</v>
      </c>
      <c r="P378" s="3" t="str">
        <f t="shared" si="127"/>
        <v>N/A</v>
      </c>
      <c r="Q378" s="3" t="str">
        <f t="shared" si="128"/>
        <v>N/A</v>
      </c>
      <c r="R378" s="3" t="str">
        <f t="shared" si="129"/>
        <v>N/A</v>
      </c>
      <c r="S378" s="3" t="str">
        <f t="shared" si="130"/>
        <v>N/A</v>
      </c>
      <c r="T378" s="3" t="str">
        <f t="shared" si="131"/>
        <v>N/A</v>
      </c>
      <c r="U378" s="3" t="str">
        <f t="shared" si="132"/>
        <v>N/A</v>
      </c>
      <c r="V378" s="3" t="str">
        <f t="shared" si="133"/>
        <v>N/A</v>
      </c>
      <c r="W378" s="3" t="str">
        <f t="shared" si="134"/>
        <v>N/A</v>
      </c>
      <c r="X378" s="3" t="str">
        <f t="shared" si="135"/>
        <v>N/A</v>
      </c>
      <c r="Y378" s="3" t="str">
        <f t="shared" si="136"/>
        <v>N/A</v>
      </c>
      <c r="Z378" s="3" t="str">
        <f t="shared" si="137"/>
        <v>N/A</v>
      </c>
      <c r="AA378" s="3" t="str">
        <f t="shared" si="138"/>
        <v>N/A</v>
      </c>
      <c r="AB378" s="3" t="str">
        <f t="shared" si="139"/>
        <v>N/A</v>
      </c>
      <c r="AC378" s="3" t="str">
        <f t="shared" si="140"/>
        <v>N/A</v>
      </c>
      <c r="AD378" s="3" t="str">
        <f t="shared" si="141"/>
        <v>N/A</v>
      </c>
      <c r="AE378" s="3" t="str">
        <f t="shared" si="142"/>
        <v>N/A</v>
      </c>
      <c r="AF378" s="3">
        <f t="shared" si="143"/>
        <v>0</v>
      </c>
    </row>
    <row r="379" spans="1:32" x14ac:dyDescent="0.35">
      <c r="A379" t="s">
        <v>175</v>
      </c>
      <c r="B379" t="s">
        <v>176</v>
      </c>
      <c r="C379" t="s">
        <v>751</v>
      </c>
      <c r="E379">
        <v>165</v>
      </c>
      <c r="F379" t="s">
        <v>1667</v>
      </c>
      <c r="G379">
        <v>0.04</v>
      </c>
      <c r="H379" t="s">
        <v>1197</v>
      </c>
      <c r="I379" s="3" t="str">
        <f t="shared" si="120"/>
        <v>not eligible</v>
      </c>
      <c r="J379" s="3" t="str">
        <f t="shared" si="121"/>
        <v>N/A</v>
      </c>
      <c r="K379" s="3">
        <f t="shared" si="122"/>
        <v>0</v>
      </c>
      <c r="L379" s="3" t="str">
        <f t="shared" si="123"/>
        <v>N/A</v>
      </c>
      <c r="M379" s="3" t="str">
        <f t="shared" si="124"/>
        <v>N/A</v>
      </c>
      <c r="N379" s="3" t="str">
        <f t="shared" si="125"/>
        <v>N/A</v>
      </c>
      <c r="O379" s="3" t="str">
        <f t="shared" si="126"/>
        <v>N/A</v>
      </c>
      <c r="P379" s="3" t="str">
        <f t="shared" si="127"/>
        <v>N/A</v>
      </c>
      <c r="Q379" s="3" t="str">
        <f t="shared" si="128"/>
        <v>N/A</v>
      </c>
      <c r="R379" s="3" t="str">
        <f t="shared" si="129"/>
        <v>N/A</v>
      </c>
      <c r="S379" s="3" t="str">
        <f t="shared" si="130"/>
        <v>N/A</v>
      </c>
      <c r="T379" s="3" t="str">
        <f t="shared" si="131"/>
        <v>N/A</v>
      </c>
      <c r="U379" s="3" t="str">
        <f t="shared" si="132"/>
        <v>N/A</v>
      </c>
      <c r="V379" s="3" t="str">
        <f t="shared" si="133"/>
        <v>N/A</v>
      </c>
      <c r="W379" s="3" t="str">
        <f t="shared" si="134"/>
        <v>N/A</v>
      </c>
      <c r="X379" s="3" t="str">
        <f t="shared" si="135"/>
        <v>N/A</v>
      </c>
      <c r="Y379" s="3" t="str">
        <f t="shared" si="136"/>
        <v>N/A</v>
      </c>
      <c r="Z379" s="3" t="str">
        <f t="shared" si="137"/>
        <v>N/A</v>
      </c>
      <c r="AA379" s="3" t="str">
        <f t="shared" si="138"/>
        <v>N/A</v>
      </c>
      <c r="AB379" s="3" t="str">
        <f t="shared" si="139"/>
        <v>N/A</v>
      </c>
      <c r="AC379" s="3" t="str">
        <f t="shared" si="140"/>
        <v>N/A</v>
      </c>
      <c r="AD379" s="3" t="str">
        <f t="shared" si="141"/>
        <v>N/A</v>
      </c>
      <c r="AE379" s="3" t="str">
        <f t="shared" si="142"/>
        <v>N/A</v>
      </c>
      <c r="AF379" s="3">
        <f t="shared" si="143"/>
        <v>0</v>
      </c>
    </row>
    <row r="380" spans="1:32" x14ac:dyDescent="0.35">
      <c r="A380" t="s">
        <v>175</v>
      </c>
      <c r="B380" t="s">
        <v>176</v>
      </c>
      <c r="C380" t="s">
        <v>561</v>
      </c>
      <c r="E380">
        <v>199</v>
      </c>
      <c r="F380" t="s">
        <v>1667</v>
      </c>
      <c r="G380">
        <v>0.04</v>
      </c>
      <c r="H380" t="s">
        <v>1197</v>
      </c>
      <c r="I380" s="3" t="str">
        <f t="shared" si="120"/>
        <v>not eligible</v>
      </c>
      <c r="J380" s="3" t="str">
        <f t="shared" si="121"/>
        <v>N/A</v>
      </c>
      <c r="K380" s="3">
        <f t="shared" si="122"/>
        <v>0</v>
      </c>
      <c r="L380" s="3" t="str">
        <f t="shared" si="123"/>
        <v>N/A</v>
      </c>
      <c r="M380" s="3" t="str">
        <f t="shared" si="124"/>
        <v>N/A</v>
      </c>
      <c r="N380" s="3" t="str">
        <f t="shared" si="125"/>
        <v>N/A</v>
      </c>
      <c r="O380" s="3" t="str">
        <f t="shared" si="126"/>
        <v>N/A</v>
      </c>
      <c r="P380" s="3" t="str">
        <f t="shared" si="127"/>
        <v>N/A</v>
      </c>
      <c r="Q380" s="3" t="str">
        <f t="shared" si="128"/>
        <v>N/A</v>
      </c>
      <c r="R380" s="3" t="str">
        <f t="shared" si="129"/>
        <v>N/A</v>
      </c>
      <c r="S380" s="3" t="str">
        <f t="shared" si="130"/>
        <v>N/A</v>
      </c>
      <c r="T380" s="3" t="str">
        <f t="shared" si="131"/>
        <v>N/A</v>
      </c>
      <c r="U380" s="3" t="str">
        <f t="shared" si="132"/>
        <v>N/A</v>
      </c>
      <c r="V380" s="3" t="str">
        <f t="shared" si="133"/>
        <v>N/A</v>
      </c>
      <c r="W380" s="3" t="str">
        <f t="shared" si="134"/>
        <v>N/A</v>
      </c>
      <c r="X380" s="3" t="str">
        <f t="shared" si="135"/>
        <v>N/A</v>
      </c>
      <c r="Y380" s="3" t="str">
        <f t="shared" si="136"/>
        <v>N/A</v>
      </c>
      <c r="Z380" s="3" t="str">
        <f t="shared" si="137"/>
        <v>N/A</v>
      </c>
      <c r="AA380" s="3" t="str">
        <f t="shared" si="138"/>
        <v>N/A</v>
      </c>
      <c r="AB380" s="3" t="str">
        <f t="shared" si="139"/>
        <v>N/A</v>
      </c>
      <c r="AC380" s="3" t="str">
        <f t="shared" si="140"/>
        <v>N/A</v>
      </c>
      <c r="AD380" s="3" t="str">
        <f t="shared" si="141"/>
        <v>N/A</v>
      </c>
      <c r="AE380" s="3" t="str">
        <f t="shared" si="142"/>
        <v>N/A</v>
      </c>
      <c r="AF380" s="3">
        <f t="shared" si="143"/>
        <v>0</v>
      </c>
    </row>
    <row r="381" spans="1:32" x14ac:dyDescent="0.35">
      <c r="A381" t="s">
        <v>175</v>
      </c>
      <c r="B381" t="s">
        <v>212</v>
      </c>
      <c r="C381" t="s">
        <v>907</v>
      </c>
      <c r="E381">
        <v>126</v>
      </c>
      <c r="F381" t="s">
        <v>1666</v>
      </c>
      <c r="G381">
        <v>0.03</v>
      </c>
      <c r="H381" t="s">
        <v>1197</v>
      </c>
      <c r="I381" s="3" t="str">
        <f t="shared" si="120"/>
        <v>not eligible</v>
      </c>
      <c r="J381" s="3" t="str">
        <f t="shared" si="121"/>
        <v>N/A</v>
      </c>
      <c r="K381" s="3">
        <f t="shared" si="122"/>
        <v>0</v>
      </c>
      <c r="L381" s="3" t="str">
        <f t="shared" si="123"/>
        <v>N/A</v>
      </c>
      <c r="M381" s="3" t="str">
        <f t="shared" si="124"/>
        <v>N/A</v>
      </c>
      <c r="N381" s="3" t="str">
        <f t="shared" si="125"/>
        <v>N/A</v>
      </c>
      <c r="O381" s="3" t="str">
        <f t="shared" si="126"/>
        <v>N/A</v>
      </c>
      <c r="P381" s="3" t="str">
        <f t="shared" si="127"/>
        <v>N/A</v>
      </c>
      <c r="Q381" s="3" t="str">
        <f t="shared" si="128"/>
        <v>N/A</v>
      </c>
      <c r="R381" s="3" t="str">
        <f t="shared" si="129"/>
        <v>N/A</v>
      </c>
      <c r="S381" s="3" t="str">
        <f t="shared" si="130"/>
        <v>N/A</v>
      </c>
      <c r="T381" s="3" t="str">
        <f t="shared" si="131"/>
        <v>N/A</v>
      </c>
      <c r="U381" s="3" t="str">
        <f t="shared" si="132"/>
        <v>N/A</v>
      </c>
      <c r="V381" s="3" t="str">
        <f t="shared" si="133"/>
        <v>N/A</v>
      </c>
      <c r="W381" s="3" t="str">
        <f t="shared" si="134"/>
        <v>N/A</v>
      </c>
      <c r="X381" s="3" t="str">
        <f t="shared" si="135"/>
        <v>N/A</v>
      </c>
      <c r="Y381" s="3" t="str">
        <f t="shared" si="136"/>
        <v>N/A</v>
      </c>
      <c r="Z381" s="3" t="str">
        <f t="shared" si="137"/>
        <v>N/A</v>
      </c>
      <c r="AA381" s="3" t="str">
        <f t="shared" si="138"/>
        <v>N/A</v>
      </c>
      <c r="AB381" s="3" t="str">
        <f t="shared" si="139"/>
        <v>N/A</v>
      </c>
      <c r="AC381" s="3" t="str">
        <f t="shared" si="140"/>
        <v>N/A</v>
      </c>
      <c r="AD381" s="3" t="str">
        <f t="shared" si="141"/>
        <v>N/A</v>
      </c>
      <c r="AE381" s="3" t="str">
        <f t="shared" si="142"/>
        <v>N/A</v>
      </c>
      <c r="AF381" s="3">
        <f t="shared" si="143"/>
        <v>0</v>
      </c>
    </row>
    <row r="382" spans="1:32" x14ac:dyDescent="0.35">
      <c r="I382" s="3">
        <f>SUM(I2:I381)</f>
        <v>5171542.25</v>
      </c>
      <c r="J382" s="3">
        <f>SUM(J2:J381)</f>
        <v>126542.5</v>
      </c>
      <c r="K382" s="3">
        <f t="shared" si="122"/>
        <v>5298084.75</v>
      </c>
      <c r="L382" s="3">
        <f t="shared" ref="L382:AF382" si="144">SUM(L2:L381)</f>
        <v>2429071.75</v>
      </c>
      <c r="M382" s="3">
        <f t="shared" si="144"/>
        <v>1820624.75</v>
      </c>
      <c r="N382" s="3">
        <f t="shared" si="144"/>
        <v>165021.5</v>
      </c>
      <c r="O382" s="3">
        <f t="shared" si="144"/>
        <v>66624.25</v>
      </c>
      <c r="P382" s="3">
        <f t="shared" si="144"/>
        <v>21833</v>
      </c>
      <c r="Q382" s="3">
        <f t="shared" si="144"/>
        <v>551757.5</v>
      </c>
      <c r="R382" s="3">
        <f t="shared" si="144"/>
        <v>26031.25</v>
      </c>
      <c r="S382" s="3">
        <f t="shared" si="144"/>
        <v>1410.5</v>
      </c>
      <c r="T382" s="3">
        <f t="shared" si="144"/>
        <v>137541.25</v>
      </c>
      <c r="U382" s="3">
        <f t="shared" si="144"/>
        <v>9457</v>
      </c>
      <c r="V382" s="3">
        <f t="shared" si="144"/>
        <v>4389</v>
      </c>
      <c r="W382" s="3">
        <f t="shared" si="144"/>
        <v>0</v>
      </c>
      <c r="X382" s="3">
        <f t="shared" si="144"/>
        <v>0</v>
      </c>
      <c r="Y382" s="3">
        <f t="shared" si="144"/>
        <v>0</v>
      </c>
      <c r="Z382" s="3">
        <f t="shared" si="144"/>
        <v>0</v>
      </c>
      <c r="AA382" s="3">
        <f t="shared" si="144"/>
        <v>0</v>
      </c>
      <c r="AB382" s="3">
        <f t="shared" si="144"/>
        <v>32473</v>
      </c>
      <c r="AC382" s="3">
        <f t="shared" si="144"/>
        <v>31850</v>
      </c>
      <c r="AD382" s="3">
        <f t="shared" si="144"/>
        <v>0</v>
      </c>
      <c r="AE382" s="3">
        <f t="shared" si="144"/>
        <v>0</v>
      </c>
      <c r="AF382" s="3">
        <f t="shared" si="144"/>
        <v>0</v>
      </c>
    </row>
    <row r="384" spans="1:32" x14ac:dyDescent="0.35">
      <c r="E384">
        <f>SUBTOTAL(9,E2:E383)</f>
        <v>3583478</v>
      </c>
    </row>
    <row r="385" spans="9:19" x14ac:dyDescent="0.35">
      <c r="I385" s="3">
        <f>SUM(I235+I243+I261)</f>
        <v>757321.25</v>
      </c>
      <c r="J385" s="3">
        <f>SUM(J313)</f>
        <v>1410.5</v>
      </c>
      <c r="K385" s="3">
        <f>SUM(I385:J385)</f>
        <v>758731.75</v>
      </c>
      <c r="M385" s="3">
        <f>SUM(K385*0.66666666666666)</f>
        <v>505821.16666666156</v>
      </c>
      <c r="S385" s="3">
        <f>SUM(K385*0.333333333333333)</f>
        <v>252910.58333333308</v>
      </c>
    </row>
    <row r="386" spans="9:19" x14ac:dyDescent="0.35">
      <c r="S386" s="3">
        <f>SUM(M385,S385)</f>
        <v>758731.74999999464</v>
      </c>
    </row>
  </sheetData>
  <autoFilter ref="A1:AF382" xr:uid="{00000000-0009-0000-0000-000001000000}"/>
  <sortState xmlns:xlrd2="http://schemas.microsoft.com/office/spreadsheetml/2017/richdata2" ref="A2:AF382">
    <sortCondition ref="D2:D382"/>
  </sortState>
  <conditionalFormatting sqref="H1:H1048576">
    <cfRule type="containsText" dxfId="15" priority="1" operator="containsText" text="Yes">
      <formula>NOT(ISERROR(SEARCH("Yes",H1)))</formula>
    </cfRule>
  </conditionalFormatting>
  <conditionalFormatting sqref="I2:I381">
    <cfRule type="containsText" dxfId="14" priority="2" operator="containsText" text="not eligible">
      <formula>NOT(ISERROR(SEARCH("not eligible",I2)))</formula>
    </cfRule>
  </conditionalFormatting>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71"/>
  <sheetViews>
    <sheetView zoomScale="90" zoomScaleNormal="90" workbookViewId="0">
      <pane xSplit="1" topLeftCell="B1" activePane="topRight" state="frozen"/>
      <selection activeCell="C43" sqref="C43"/>
      <selection pane="topRight" activeCell="C43" sqref="C43"/>
    </sheetView>
  </sheetViews>
  <sheetFormatPr defaultRowHeight="14.5" x14ac:dyDescent="0.35"/>
  <cols>
    <col min="1" max="1" width="28" bestFit="1" customWidth="1"/>
    <col min="2" max="2" width="20.453125" style="3" customWidth="1"/>
    <col min="3" max="3" width="24.7265625" customWidth="1"/>
    <col min="4" max="4" width="35" customWidth="1"/>
    <col min="5" max="5" width="31.453125" customWidth="1"/>
    <col min="6" max="6" width="28.1796875" customWidth="1"/>
  </cols>
  <sheetData>
    <row r="1" spans="1:39" ht="22.9" customHeight="1" thickBot="1" x14ac:dyDescent="0.4">
      <c r="A1" s="4" t="s">
        <v>1771</v>
      </c>
      <c r="B1" s="83" t="s">
        <v>1772</v>
      </c>
      <c r="C1" s="89" t="s">
        <v>1773</v>
      </c>
      <c r="D1" s="84" t="s">
        <v>1774</v>
      </c>
      <c r="E1" s="84" t="s">
        <v>1775</v>
      </c>
      <c r="F1" s="84"/>
    </row>
    <row r="2" spans="1:39" ht="15" customHeight="1" x14ac:dyDescent="0.35">
      <c r="A2" t="s">
        <v>18</v>
      </c>
      <c r="B2" s="3">
        <f>SUM('Lower House 2018'!$O$509+'Upper House 2018'!$P$382)</f>
        <v>80244.5</v>
      </c>
      <c r="C2" s="88">
        <f>SUM('Lower House 2022'!$R$510+'Upper House 2022'!$S$383)</f>
        <v>242449.91999999998</v>
      </c>
      <c r="D2" s="3">
        <f t="shared" ref="D2:D7" si="0">SUM(C2*0.4)</f>
        <v>96979.967999999993</v>
      </c>
      <c r="E2" s="3">
        <f t="shared" ref="E2:E7" si="1">SUM(C2*0.2)</f>
        <v>48489.983999999997</v>
      </c>
      <c r="F2" s="3"/>
    </row>
    <row r="3" spans="1:39" ht="15" customHeight="1" x14ac:dyDescent="0.35">
      <c r="A3" t="s">
        <v>1193</v>
      </c>
      <c r="B3" s="3">
        <f>SUM('Lower House 2018'!$P$509+'Upper House 2018'!$W$382)</f>
        <v>0</v>
      </c>
      <c r="C3" s="88">
        <f>SUM('Lower House 2022'!$S$510+'Upper House 2022'!$Z$383)</f>
        <v>0</v>
      </c>
      <c r="D3" s="3">
        <f t="shared" si="0"/>
        <v>0</v>
      </c>
      <c r="E3" s="3">
        <f t="shared" si="1"/>
        <v>0</v>
      </c>
      <c r="F3" s="3"/>
    </row>
    <row r="4" spans="1:39" ht="15" customHeight="1" x14ac:dyDescent="0.35">
      <c r="A4" t="s">
        <v>79</v>
      </c>
      <c r="B4" s="3">
        <f>SUM('Lower House 2018'!$Q$509+'Upper House 2018'!$X$382)</f>
        <v>11490.5</v>
      </c>
      <c r="C4" s="88">
        <v>0</v>
      </c>
      <c r="D4" s="3">
        <f t="shared" si="0"/>
        <v>0</v>
      </c>
      <c r="E4" s="3">
        <f t="shared" si="1"/>
        <v>0</v>
      </c>
      <c r="F4" s="3"/>
      <c r="AM4" s="3"/>
    </row>
    <row r="5" spans="1:39" ht="15" customHeight="1" x14ac:dyDescent="0.35">
      <c r="A5" t="s">
        <v>223</v>
      </c>
      <c r="B5" s="3">
        <f>SUM('Lower House 2018'!$I$471)</f>
        <v>12554.5</v>
      </c>
      <c r="C5" s="88">
        <f>SUM('Lower House 2022'!$J$411)</f>
        <v>43904.88</v>
      </c>
      <c r="D5" s="3">
        <f t="shared" si="0"/>
        <v>17561.952000000001</v>
      </c>
      <c r="E5" s="3">
        <f t="shared" si="1"/>
        <v>8780.9760000000006</v>
      </c>
      <c r="F5" s="3"/>
    </row>
    <row r="6" spans="1:39" ht="15" customHeight="1" x14ac:dyDescent="0.35">
      <c r="A6" t="s">
        <v>20</v>
      </c>
      <c r="B6" s="3">
        <f>SUM('Lower House 2018'!$N$509+'Upper House 2018'!$Q$382)</f>
        <v>1197549.5</v>
      </c>
      <c r="C6" s="88">
        <f>SUM('Lower House 2022'!$Q$510+'Upper House 2022'!$T$383)</f>
        <v>3223214.2800000003</v>
      </c>
      <c r="D6" s="3">
        <f t="shared" si="0"/>
        <v>1289285.7120000003</v>
      </c>
      <c r="E6" s="3">
        <f t="shared" si="1"/>
        <v>644642.85600000015</v>
      </c>
      <c r="F6" s="3"/>
    </row>
    <row r="7" spans="1:39" hidden="1" x14ac:dyDescent="0.35">
      <c r="A7" t="s">
        <v>1194</v>
      </c>
      <c r="B7" s="3">
        <f>SUM('Lower House 2018'!$R$509+'Upper House 2018'!$Y$382)</f>
        <v>0</v>
      </c>
      <c r="C7" s="88">
        <f>SUM('Lower House 2022'!$U$510+'Upper House 2022'!$AB$383)</f>
        <v>0</v>
      </c>
      <c r="D7" s="3">
        <f t="shared" si="0"/>
        <v>0</v>
      </c>
      <c r="E7" s="3">
        <f t="shared" si="1"/>
        <v>0</v>
      </c>
      <c r="F7" s="3"/>
    </row>
    <row r="8" spans="1:39" hidden="1" x14ac:dyDescent="0.35">
      <c r="A8" t="s">
        <v>41</v>
      </c>
      <c r="B8" s="3">
        <f>SUM('Lower House 2018'!$S$509+'Upper House 2018'!$N$382)</f>
        <v>178326.75</v>
      </c>
      <c r="C8" s="88">
        <f>SUM('Lower House 2022'!$V$510+'Upper House 2022'!$Q$383)</f>
        <v>335082.23999999999</v>
      </c>
      <c r="D8" s="3">
        <v>0</v>
      </c>
      <c r="E8" s="3">
        <v>0</v>
      </c>
      <c r="F8" s="3"/>
    </row>
    <row r="9" spans="1:39" hidden="1" x14ac:dyDescent="0.35">
      <c r="A9" t="s">
        <v>42</v>
      </c>
      <c r="B9" s="3">
        <f>SUM('Lower House 2018'!$T$509+'Upper House 2018'!$R$382)</f>
        <v>34580</v>
      </c>
      <c r="C9" s="88">
        <f>SUM('Lower House 2022'!$W$510+'Upper House 2022'!$U$383)</f>
        <v>75413.700000000012</v>
      </c>
      <c r="D9" s="3">
        <v>0</v>
      </c>
      <c r="E9" s="3">
        <v>0</v>
      </c>
      <c r="F9" s="3"/>
    </row>
    <row r="10" spans="1:39" hidden="1" x14ac:dyDescent="0.35">
      <c r="A10" t="s">
        <v>1658</v>
      </c>
      <c r="B10" s="8">
        <f>SUM('Upper House 2022'!$AC$383)</f>
        <v>0</v>
      </c>
      <c r="C10" s="88">
        <f>SUM('Upper House 2018'!$Z$382)</f>
        <v>0</v>
      </c>
      <c r="D10" s="3">
        <f t="shared" ref="D10:D54" si="2">SUM(C10*0.4)</f>
        <v>0</v>
      </c>
      <c r="E10" s="3">
        <f t="shared" ref="E10:E22" si="3">SUM(C10*0.2)</f>
        <v>0</v>
      </c>
      <c r="F10" s="3"/>
    </row>
    <row r="11" spans="1:39" hidden="1" x14ac:dyDescent="0.35">
      <c r="A11" t="s">
        <v>1659</v>
      </c>
      <c r="B11" s="8">
        <f>SUM('Upper House 2022'!$AD$383)</f>
        <v>0</v>
      </c>
      <c r="C11" s="88">
        <f>SUM('Upper House 2018'!$AA$382)</f>
        <v>0</v>
      </c>
      <c r="D11" s="3">
        <f t="shared" si="2"/>
        <v>0</v>
      </c>
      <c r="E11" s="3">
        <f t="shared" si="3"/>
        <v>0</v>
      </c>
      <c r="F11" s="3"/>
    </row>
    <row r="12" spans="1:39" hidden="1" x14ac:dyDescent="0.35">
      <c r="A12" t="s">
        <v>100</v>
      </c>
      <c r="B12" s="3">
        <f>SUM('Lower House 2018'!$U$509+'Upper House 2018'!$AB$382)</f>
        <v>35413</v>
      </c>
      <c r="C12" s="88"/>
      <c r="D12" s="3">
        <f t="shared" si="2"/>
        <v>0</v>
      </c>
      <c r="E12" s="3">
        <f t="shared" si="3"/>
        <v>0</v>
      </c>
      <c r="F12" s="3"/>
    </row>
    <row r="13" spans="1:39" ht="15" customHeight="1" x14ac:dyDescent="0.35">
      <c r="A13" t="s">
        <v>22</v>
      </c>
      <c r="B13" s="3">
        <f>SUM('Lower House 2018'!$K$509+'Upper House 2018'!$L$382)</f>
        <v>5065376.75</v>
      </c>
      <c r="C13" s="88">
        <f>SUM('Lower House 2022'!$N$510+'Upper House 2022'!$O$383)</f>
        <v>13466940.659999998</v>
      </c>
      <c r="D13" s="3">
        <f t="shared" si="2"/>
        <v>5386776.2639999995</v>
      </c>
      <c r="E13" s="3">
        <f t="shared" si="3"/>
        <v>2693388.1319999998</v>
      </c>
      <c r="F13" s="3"/>
    </row>
    <row r="14" spans="1:39" ht="15" customHeight="1" x14ac:dyDescent="0.35">
      <c r="A14" t="s">
        <v>288</v>
      </c>
      <c r="B14" s="3">
        <f>SUM('Lower House 2018'!$I$450)</f>
        <v>4973.5</v>
      </c>
      <c r="C14" s="88">
        <f>SUM('Lower House 2022'!$J$421)</f>
        <v>17393.04</v>
      </c>
      <c r="D14" s="3">
        <f t="shared" si="2"/>
        <v>6957.2160000000003</v>
      </c>
      <c r="E14" s="3">
        <f t="shared" si="3"/>
        <v>3478.6080000000002</v>
      </c>
      <c r="F14" s="3"/>
    </row>
    <row r="15" spans="1:39" ht="15" customHeight="1" x14ac:dyDescent="0.35">
      <c r="A15" t="s">
        <v>289</v>
      </c>
      <c r="B15" s="3">
        <f>SUM('Lower House 2018'!$I$452)</f>
        <v>7703.5</v>
      </c>
      <c r="C15" s="88">
        <f>SUM('Lower House 2022'!$J$453)</f>
        <v>19841.04</v>
      </c>
      <c r="D15" s="3">
        <f t="shared" si="2"/>
        <v>7936.4160000000011</v>
      </c>
      <c r="E15" s="3">
        <f t="shared" si="3"/>
        <v>3968.2080000000005</v>
      </c>
      <c r="F15" s="3"/>
    </row>
    <row r="16" spans="1:39" ht="15" customHeight="1" x14ac:dyDescent="0.35">
      <c r="A16" t="s">
        <v>331</v>
      </c>
      <c r="B16" s="3">
        <f>SUM('Lower House 2018'!$I$461)</f>
        <v>4179</v>
      </c>
      <c r="C16" s="88">
        <f>SUM('Lower House 2022'!$J$423)</f>
        <v>14614.56</v>
      </c>
      <c r="D16" s="3">
        <f t="shared" si="2"/>
        <v>5845.8240000000005</v>
      </c>
      <c r="E16" s="3">
        <f t="shared" si="3"/>
        <v>2922.9120000000003</v>
      </c>
      <c r="F16" s="3"/>
    </row>
    <row r="17" spans="1:6" ht="15" customHeight="1" x14ac:dyDescent="0.35">
      <c r="A17" t="s">
        <v>345</v>
      </c>
      <c r="B17" s="3">
        <f>SUM('Lower House 2018'!$I$502)</f>
        <v>3650.5</v>
      </c>
      <c r="C17" s="88">
        <f>SUM('Lower House 2022'!$J$503)</f>
        <v>14694.12</v>
      </c>
      <c r="D17" s="3">
        <f t="shared" si="2"/>
        <v>5877.648000000001</v>
      </c>
      <c r="E17" s="3">
        <f t="shared" si="3"/>
        <v>2938.8240000000005</v>
      </c>
      <c r="F17" s="3"/>
    </row>
    <row r="18" spans="1:6" ht="15" customHeight="1" x14ac:dyDescent="0.35">
      <c r="A18" t="s">
        <v>382</v>
      </c>
      <c r="B18" s="3">
        <f>SUM('Lower House 2018'!$I$486)</f>
        <v>6473.25</v>
      </c>
      <c r="C18" s="88">
        <f>SUM('Lower House 2022'!$J$427)</f>
        <v>22637.88</v>
      </c>
      <c r="D18" s="3">
        <f t="shared" si="2"/>
        <v>9055.152</v>
      </c>
      <c r="E18" s="3">
        <f t="shared" si="3"/>
        <v>4527.576</v>
      </c>
      <c r="F18" s="3"/>
    </row>
    <row r="19" spans="1:6" ht="15" customHeight="1" x14ac:dyDescent="0.35">
      <c r="A19" t="s">
        <v>415</v>
      </c>
      <c r="B19" s="3">
        <f>SUM('Lower House 2018'!$I$455)</f>
        <v>21315</v>
      </c>
      <c r="C19" s="88">
        <f>SUM('Lower House 2022'!$J$430)</f>
        <v>74541.600000000006</v>
      </c>
      <c r="D19" s="3">
        <f t="shared" si="2"/>
        <v>29816.640000000003</v>
      </c>
      <c r="E19" s="3">
        <f t="shared" si="3"/>
        <v>14908.320000000002</v>
      </c>
      <c r="F19" s="3"/>
    </row>
    <row r="20" spans="1:6" hidden="1" x14ac:dyDescent="0.35">
      <c r="A20" t="s">
        <v>1660</v>
      </c>
      <c r="B20" s="3">
        <f>SUM('Upper House 2018'!$AD$382)</f>
        <v>0</v>
      </c>
      <c r="C20" s="88">
        <f>SUM('Upper House 2022'!$AG$383)</f>
        <v>0</v>
      </c>
      <c r="D20" s="3">
        <f t="shared" si="2"/>
        <v>0</v>
      </c>
      <c r="E20" s="3">
        <f t="shared" si="3"/>
        <v>0</v>
      </c>
      <c r="F20" s="3"/>
    </row>
    <row r="21" spans="1:6" hidden="1" x14ac:dyDescent="0.35">
      <c r="A21" t="s">
        <v>1661</v>
      </c>
      <c r="B21" s="3">
        <f>SUM('Upper House 2018'!$AE$382)</f>
        <v>0</v>
      </c>
      <c r="C21" s="88">
        <f>SUM('Upper House 2022'!$AH$383)</f>
        <v>0</v>
      </c>
      <c r="D21" s="3">
        <f t="shared" si="2"/>
        <v>0</v>
      </c>
      <c r="E21" s="3">
        <f t="shared" si="3"/>
        <v>0</v>
      </c>
      <c r="F21" s="3"/>
    </row>
    <row r="22" spans="1:6" hidden="1" x14ac:dyDescent="0.35">
      <c r="A22" t="s">
        <v>613</v>
      </c>
      <c r="B22" s="3">
        <f>SUM('Lower House 2018'!$I408)</f>
        <v>10256.75</v>
      </c>
      <c r="C22" s="88">
        <f>SUM('Lower House 2022'!$J409)</f>
        <v>0</v>
      </c>
      <c r="D22" s="3">
        <f t="shared" si="2"/>
        <v>0</v>
      </c>
      <c r="E22" s="3">
        <f t="shared" si="3"/>
        <v>0</v>
      </c>
      <c r="F22" s="3"/>
    </row>
    <row r="23" spans="1:6" hidden="1" x14ac:dyDescent="0.35">
      <c r="A23" t="s">
        <v>709</v>
      </c>
      <c r="B23" s="3">
        <f>SUM('Lower House 2018'!$I$410)</f>
        <v>3871</v>
      </c>
      <c r="C23" s="88">
        <f>SUM('Lower House 2022'!$J$411)</f>
        <v>43904.88</v>
      </c>
      <c r="D23" s="3">
        <f t="shared" si="2"/>
        <v>17561.952000000001</v>
      </c>
      <c r="E23" s="3">
        <v>0</v>
      </c>
      <c r="F23" s="3"/>
    </row>
    <row r="24" spans="1:6" hidden="1" x14ac:dyDescent="0.35">
      <c r="A24" t="s">
        <v>590</v>
      </c>
      <c r="B24" s="3">
        <f>SUM('Lower House 2018'!$I$413)</f>
        <v>11702.25</v>
      </c>
      <c r="C24" s="88">
        <f>SUM('Lower House 2022'!$J$414)</f>
        <v>0</v>
      </c>
      <c r="D24" s="3">
        <f t="shared" si="2"/>
        <v>0</v>
      </c>
      <c r="E24" s="3">
        <f t="shared" ref="E24:E54" si="4">SUM(C24*0.2)</f>
        <v>0</v>
      </c>
      <c r="F24" s="3"/>
    </row>
    <row r="25" spans="1:6" ht="19.5" customHeight="1" x14ac:dyDescent="0.35">
      <c r="A25" t="s">
        <v>862</v>
      </c>
      <c r="B25" s="3">
        <f>SUM('Lower House 2018'!$I$414)</f>
        <v>9497.25</v>
      </c>
      <c r="C25" s="88">
        <f>SUM('Lower House 2022'!$J$415)</f>
        <v>0</v>
      </c>
      <c r="D25" s="3">
        <f t="shared" si="2"/>
        <v>0</v>
      </c>
      <c r="E25" s="3">
        <f t="shared" si="4"/>
        <v>0</v>
      </c>
      <c r="F25" s="3"/>
    </row>
    <row r="26" spans="1:6" ht="15" customHeight="1" x14ac:dyDescent="0.35">
      <c r="A26" t="s">
        <v>465</v>
      </c>
      <c r="B26" s="3">
        <f>SUM('Lower House 2018'!$I$430)</f>
        <v>3697.75</v>
      </c>
      <c r="C26" s="88">
        <f>SUM('Lower House 2022'!$J$431)</f>
        <v>9498.24</v>
      </c>
      <c r="D26" s="3">
        <f t="shared" si="2"/>
        <v>3799.2960000000003</v>
      </c>
      <c r="E26" s="3">
        <f t="shared" si="4"/>
        <v>1899.6480000000001</v>
      </c>
      <c r="F26" s="3"/>
    </row>
    <row r="27" spans="1:6" ht="15" customHeight="1" x14ac:dyDescent="0.35">
      <c r="A27" t="s">
        <v>529</v>
      </c>
      <c r="B27" s="3">
        <f>SUM('Lower House 2018'!$I$426)</f>
        <v>3200.75</v>
      </c>
      <c r="C27" s="88">
        <f>SUM('Lower House 2022'!$J$438)</f>
        <v>11193.48</v>
      </c>
      <c r="D27" s="3">
        <f t="shared" si="2"/>
        <v>4477.3919999999998</v>
      </c>
      <c r="E27" s="3">
        <f t="shared" si="4"/>
        <v>2238.6959999999999</v>
      </c>
      <c r="F27" s="3"/>
    </row>
    <row r="28" spans="1:6" ht="15" customHeight="1" x14ac:dyDescent="0.35">
      <c r="A28" t="s">
        <v>556</v>
      </c>
      <c r="B28" s="3">
        <f>SUM('Lower House 2018'!$I$476)</f>
        <v>4497.5</v>
      </c>
      <c r="C28" s="88">
        <f>SUM('Lower House 2022'!$J$442)</f>
        <v>15728.4</v>
      </c>
      <c r="D28" s="3">
        <f t="shared" si="2"/>
        <v>6291.3600000000006</v>
      </c>
      <c r="E28" s="3">
        <f t="shared" si="4"/>
        <v>3145.6800000000003</v>
      </c>
      <c r="F28" s="3"/>
    </row>
    <row r="29" spans="1:6" hidden="1" x14ac:dyDescent="0.35">
      <c r="A29" t="s">
        <v>497</v>
      </c>
      <c r="B29" s="3">
        <f>SUM('Lower House 2018'!$I$433)</f>
        <v>5311.25</v>
      </c>
      <c r="C29" s="88">
        <f>SUM('Lower House 2022'!$J$434)</f>
        <v>0</v>
      </c>
      <c r="D29" s="3">
        <f t="shared" si="2"/>
        <v>0</v>
      </c>
      <c r="E29" s="3">
        <f t="shared" si="4"/>
        <v>0</v>
      </c>
      <c r="F29" s="3"/>
    </row>
    <row r="30" spans="1:6" ht="15" customHeight="1" x14ac:dyDescent="0.35">
      <c r="A30" t="s">
        <v>702</v>
      </c>
      <c r="B30" s="3">
        <f>SUM('Lower House 2018'!$I$443)</f>
        <v>3445.75</v>
      </c>
      <c r="C30" s="88">
        <f>SUM('Lower House 2022'!$J$459)</f>
        <v>12050.28</v>
      </c>
      <c r="D30" s="3">
        <f t="shared" si="2"/>
        <v>4820.1120000000001</v>
      </c>
      <c r="E30" s="3">
        <f t="shared" si="4"/>
        <v>2410.056</v>
      </c>
      <c r="F30" s="3"/>
    </row>
    <row r="31" spans="1:6" ht="15" customHeight="1" x14ac:dyDescent="0.35">
      <c r="A31" t="s">
        <v>708</v>
      </c>
      <c r="B31" s="3">
        <f>SUM('Lower House 2018'!$I$432)</f>
        <v>2978.5</v>
      </c>
      <c r="C31" s="88">
        <f>SUM('Lower House 2022'!$J$460)</f>
        <v>10416.24</v>
      </c>
      <c r="D31" s="3">
        <f t="shared" si="2"/>
        <v>4166.4960000000001</v>
      </c>
      <c r="E31" s="3">
        <f t="shared" si="4"/>
        <v>2083.248</v>
      </c>
      <c r="F31" s="3"/>
    </row>
    <row r="32" spans="1:6" ht="15" customHeight="1" x14ac:dyDescent="0.35">
      <c r="A32" t="s">
        <v>125</v>
      </c>
      <c r="B32" s="3">
        <f>SUM('Lower House 2018'!$L$509+'Upper House 2018'!$M$382)</f>
        <v>3668560</v>
      </c>
      <c r="C32" s="88">
        <f>SUM('Lower House 2022'!$O$510+'Upper House 2022'!$P$383)</f>
        <v>9645985.9799999967</v>
      </c>
      <c r="D32" s="3">
        <f t="shared" si="2"/>
        <v>3858394.3919999991</v>
      </c>
      <c r="E32" s="3">
        <f t="shared" si="4"/>
        <v>1929197.1959999995</v>
      </c>
      <c r="F32" s="84"/>
    </row>
    <row r="33" spans="1:6" ht="15" customHeight="1" x14ac:dyDescent="0.35">
      <c r="A33" t="s">
        <v>26</v>
      </c>
      <c r="B33" s="3">
        <f>SUM('Lower House 2018'!$V$509+'Upper House 2018'!$O$382)</f>
        <v>71011.5</v>
      </c>
      <c r="C33" s="88">
        <f>SUM('Lower House 2022'!$Y$510+'Upper House 2022'!$R$383)</f>
        <v>131840.1</v>
      </c>
      <c r="D33" s="3">
        <f t="shared" si="2"/>
        <v>52736.040000000008</v>
      </c>
      <c r="E33" s="3">
        <f t="shared" si="4"/>
        <v>26368.020000000004</v>
      </c>
      <c r="F33" s="3"/>
    </row>
    <row r="34" spans="1:6" ht="15" customHeight="1" x14ac:dyDescent="0.35">
      <c r="A34" t="s">
        <v>738</v>
      </c>
      <c r="B34" s="3">
        <f>SUM('Lower House 2018'!$I$438)</f>
        <v>17839.5</v>
      </c>
      <c r="C34" s="88">
        <f>SUM('Lower House 2022'!$J$466)</f>
        <v>62387.28</v>
      </c>
      <c r="D34" s="3">
        <f t="shared" si="2"/>
        <v>24954.912</v>
      </c>
      <c r="E34" s="3">
        <f t="shared" si="4"/>
        <v>12477.456</v>
      </c>
      <c r="F34" s="3"/>
    </row>
    <row r="35" spans="1:6" ht="15" customHeight="1" x14ac:dyDescent="0.35">
      <c r="A35" t="s">
        <v>1000</v>
      </c>
      <c r="B35" s="3">
        <f>SUM('Lower House 2018'!$I$445)</f>
        <v>4322.5</v>
      </c>
      <c r="C35" s="88">
        <f>SUM('Lower House 2022'!$J$446)</f>
        <v>40924.44</v>
      </c>
      <c r="D35" s="3">
        <f t="shared" si="2"/>
        <v>16369.776000000002</v>
      </c>
      <c r="E35" s="3">
        <f t="shared" si="4"/>
        <v>8184.8880000000008</v>
      </c>
      <c r="F35" s="3"/>
    </row>
    <row r="36" spans="1:6" hidden="1" x14ac:dyDescent="0.35">
      <c r="A36" t="s">
        <v>931</v>
      </c>
      <c r="B36" s="3">
        <f>SUM('Lower House 2018'!$I$451)</f>
        <v>3955</v>
      </c>
      <c r="C36" s="88">
        <f>SUM('Lower House 2022'!$J$452)</f>
        <v>0</v>
      </c>
      <c r="D36" s="3">
        <f t="shared" si="2"/>
        <v>0</v>
      </c>
      <c r="E36" s="3">
        <f t="shared" si="4"/>
        <v>0</v>
      </c>
      <c r="F36" s="3"/>
    </row>
    <row r="37" spans="1:6" ht="15" customHeight="1" x14ac:dyDescent="0.35">
      <c r="A37" t="s">
        <v>1001</v>
      </c>
      <c r="B37" s="3">
        <f>SUM('Lower House 2018'!$I$485)</f>
        <v>27748</v>
      </c>
      <c r="C37" s="88">
        <f>SUM('Lower House 2022'!$J$487)</f>
        <v>97038.720000000001</v>
      </c>
      <c r="D37" s="3">
        <f t="shared" si="2"/>
        <v>38815.488000000005</v>
      </c>
      <c r="E37" s="3">
        <f t="shared" si="4"/>
        <v>19407.744000000002</v>
      </c>
      <c r="F37" s="3"/>
    </row>
    <row r="38" spans="1:6" hidden="1" x14ac:dyDescent="0.35">
      <c r="A38" t="s">
        <v>1089</v>
      </c>
      <c r="B38" s="3">
        <f>SUM('Lower House 2018'!$I$454)</f>
        <v>4471.25</v>
      </c>
      <c r="C38" s="88">
        <f>SUM('Lower House 2022'!$J$455)</f>
        <v>0</v>
      </c>
      <c r="D38" s="3">
        <f t="shared" si="2"/>
        <v>0</v>
      </c>
      <c r="E38" s="3">
        <f t="shared" si="4"/>
        <v>0</v>
      </c>
      <c r="F38" s="3"/>
    </row>
    <row r="39" spans="1:6" ht="15" customHeight="1" x14ac:dyDescent="0.35">
      <c r="A39" t="s">
        <v>27</v>
      </c>
      <c r="B39" s="3">
        <f>SUM('Lower House 2018'!$W$509+'Upper House 2018'!$T$382)</f>
        <v>178244.5</v>
      </c>
      <c r="C39" s="88">
        <f>SUM('Lower House 2022'!$Z$510+'Upper House 2022'!$W$383)</f>
        <v>382845.78</v>
      </c>
      <c r="D39" s="3">
        <f t="shared" si="2"/>
        <v>153138.31200000001</v>
      </c>
      <c r="E39" s="3">
        <f t="shared" si="4"/>
        <v>76569.156000000003</v>
      </c>
      <c r="F39" s="3"/>
    </row>
    <row r="40" spans="1:6" ht="15" customHeight="1" x14ac:dyDescent="0.35">
      <c r="A40" t="s">
        <v>29</v>
      </c>
      <c r="B40" s="3">
        <f>SUM('Lower House 2018'!$X$509+'Upper House 2018'!$U$382)</f>
        <v>9457</v>
      </c>
      <c r="C40" s="88">
        <f>SUM('Lower House 2022'!$AA$510+'Upper House 2022'!$X$383)</f>
        <v>16536.240000000002</v>
      </c>
      <c r="D40" s="3">
        <f t="shared" si="2"/>
        <v>6614.496000000001</v>
      </c>
      <c r="E40" s="3">
        <f t="shared" si="4"/>
        <v>3307.2480000000005</v>
      </c>
      <c r="F40" s="3"/>
    </row>
    <row r="41" spans="1:6" hidden="1" x14ac:dyDescent="0.35">
      <c r="A41" t="s">
        <v>851</v>
      </c>
      <c r="B41" s="3">
        <f>SUM('Lower House 2018'!$I$462)</f>
        <v>13739.25</v>
      </c>
      <c r="C41" s="88">
        <f>SUM('Lower House 2022'!$J$463)</f>
        <v>0</v>
      </c>
      <c r="D41" s="3">
        <f t="shared" si="2"/>
        <v>0</v>
      </c>
      <c r="E41" s="3">
        <f t="shared" si="4"/>
        <v>0</v>
      </c>
      <c r="F41" s="3"/>
    </row>
    <row r="42" spans="1:6" hidden="1" x14ac:dyDescent="0.35">
      <c r="A42" t="s">
        <v>832</v>
      </c>
      <c r="B42" s="3">
        <f>SUM('Lower House 2018'!$I$466)</f>
        <v>3108</v>
      </c>
      <c r="C42" s="88">
        <f>SUM('Lower House 2022'!$J$467)</f>
        <v>0</v>
      </c>
      <c r="D42" s="3">
        <f t="shared" si="2"/>
        <v>0</v>
      </c>
      <c r="E42" s="3">
        <f t="shared" si="4"/>
        <v>0</v>
      </c>
      <c r="F42" s="3"/>
    </row>
    <row r="43" spans="1:6" ht="15" customHeight="1" x14ac:dyDescent="0.35">
      <c r="A43" t="s">
        <v>31</v>
      </c>
      <c r="B43" s="3">
        <f>SUM('Lower House 2018'!$M$509+'Upper House 2018'!$S$382)</f>
        <v>294754.25</v>
      </c>
      <c r="C43" s="88">
        <f>SUM('Lower House 2022'!$P$510+'Upper House 2022'!$V$383)</f>
        <v>1028331.36</v>
      </c>
      <c r="D43" s="3">
        <f t="shared" si="2"/>
        <v>411332.54399999999</v>
      </c>
      <c r="E43" s="3">
        <f t="shared" si="4"/>
        <v>205666.272</v>
      </c>
      <c r="F43" s="3"/>
    </row>
    <row r="44" spans="1:6" ht="15" customHeight="1" x14ac:dyDescent="0.35">
      <c r="A44" t="s">
        <v>1093</v>
      </c>
      <c r="B44" s="3">
        <f>SUM('Lower House 2018'!$I$480)</f>
        <v>4721.5</v>
      </c>
      <c r="C44" s="88">
        <f>SUM('Lower House 2022'!$J$500)</f>
        <v>16511.760000000002</v>
      </c>
      <c r="D44" s="3">
        <f t="shared" si="2"/>
        <v>6604.7040000000015</v>
      </c>
      <c r="E44" s="3">
        <f t="shared" si="4"/>
        <v>3302.3520000000008</v>
      </c>
      <c r="F44" s="3"/>
    </row>
    <row r="45" spans="1:6" hidden="1" x14ac:dyDescent="0.35">
      <c r="A45" t="s">
        <v>665</v>
      </c>
      <c r="B45" s="3">
        <f>SUM('Lower House 2018'!$I$474)</f>
        <v>5673.5</v>
      </c>
      <c r="C45" s="88">
        <f>SUM('Lower House 2022'!$J$475)</f>
        <v>0</v>
      </c>
      <c r="D45" s="3">
        <f t="shared" si="2"/>
        <v>0</v>
      </c>
      <c r="E45" s="3">
        <f t="shared" si="4"/>
        <v>0</v>
      </c>
      <c r="F45" s="3"/>
    </row>
    <row r="46" spans="1:6" ht="15" customHeight="1" x14ac:dyDescent="0.35">
      <c r="A46" t="s">
        <v>33</v>
      </c>
      <c r="B46" s="3">
        <f>SUM('Lower House 2018'!$Y$509+'Upper House 2018'!$V$382)</f>
        <v>11170.25</v>
      </c>
      <c r="C46" s="88">
        <f>SUM('Lower House 2022'!$AB$510+'Upper House 2022'!$Y$383)</f>
        <v>31389.48</v>
      </c>
      <c r="D46" s="3">
        <f t="shared" si="2"/>
        <v>12555.792000000001</v>
      </c>
      <c r="E46" s="3">
        <f t="shared" si="4"/>
        <v>6277.8960000000006</v>
      </c>
      <c r="F46" s="3"/>
    </row>
    <row r="47" spans="1:6" ht="15" customHeight="1" x14ac:dyDescent="0.35">
      <c r="A47" t="s">
        <v>1096</v>
      </c>
      <c r="B47" s="3">
        <f>SUM('Lower House 2018'!$I$448)</f>
        <v>7189</v>
      </c>
      <c r="C47" s="88">
        <f>SUM('Lower House 2022'!$J$502)</f>
        <v>25140.959999999999</v>
      </c>
      <c r="D47" s="3">
        <f t="shared" si="2"/>
        <v>10056.384</v>
      </c>
      <c r="E47" s="3">
        <f t="shared" si="4"/>
        <v>5028.192</v>
      </c>
      <c r="F47" s="3"/>
    </row>
    <row r="48" spans="1:6" hidden="1" x14ac:dyDescent="0.35">
      <c r="A48" t="s">
        <v>393</v>
      </c>
      <c r="B48" s="3">
        <f>SUM('Lower House 2018'!$I$483)</f>
        <v>3251.5</v>
      </c>
      <c r="C48" s="88">
        <f>SUM('Lower House 2022'!$J$484)</f>
        <v>0</v>
      </c>
      <c r="D48" s="3">
        <f t="shared" si="2"/>
        <v>0</v>
      </c>
      <c r="E48" s="3">
        <f t="shared" si="4"/>
        <v>0</v>
      </c>
      <c r="F48" s="3"/>
    </row>
    <row r="49" spans="1:6" hidden="1" x14ac:dyDescent="0.35">
      <c r="A49" t="s">
        <v>757</v>
      </c>
      <c r="B49" s="3">
        <f>SUM('Lower House 2018'!$I$484)</f>
        <v>5804.75</v>
      </c>
      <c r="C49" s="88">
        <f>SUM('Lower House 2022'!$J$485)</f>
        <v>0</v>
      </c>
      <c r="D49" s="3">
        <f t="shared" si="2"/>
        <v>0</v>
      </c>
      <c r="E49" s="3">
        <f t="shared" si="4"/>
        <v>0</v>
      </c>
      <c r="F49" s="3"/>
    </row>
    <row r="50" spans="1:6" ht="15" customHeight="1" x14ac:dyDescent="0.35">
      <c r="A50" t="s">
        <v>35</v>
      </c>
      <c r="B50" s="3">
        <f>SUM('Lower House 2018'!$Z$509+'Upper House 2018'!$AC$382)</f>
        <v>35887.25</v>
      </c>
      <c r="C50" s="88">
        <f>SUM('Lower House 2022'!$AC$510+'Upper House 2022'!$AF$383)</f>
        <v>69810.84</v>
      </c>
      <c r="D50" s="3">
        <f t="shared" si="2"/>
        <v>27924.335999999999</v>
      </c>
      <c r="E50" s="3">
        <f t="shared" si="4"/>
        <v>13962.168</v>
      </c>
      <c r="F50" s="3"/>
    </row>
    <row r="51" spans="1:6" ht="15" customHeight="1" x14ac:dyDescent="0.35">
      <c r="A51" t="s">
        <v>1112</v>
      </c>
      <c r="B51" s="3">
        <f>SUM('Lower House 2018'!$I$444)</f>
        <v>4201.75</v>
      </c>
      <c r="C51" s="88">
        <f>SUM('Lower House 2022'!$J$503)</f>
        <v>14694.12</v>
      </c>
      <c r="D51" s="3">
        <f t="shared" si="2"/>
        <v>5877.648000000001</v>
      </c>
      <c r="E51" s="3">
        <f t="shared" si="4"/>
        <v>2938.8240000000005</v>
      </c>
      <c r="F51" s="3"/>
    </row>
    <row r="52" spans="1:6" hidden="1" x14ac:dyDescent="0.35">
      <c r="A52" t="s">
        <v>839</v>
      </c>
      <c r="B52" s="3">
        <f>SUM('Lower House 2018'!$I$487)</f>
        <v>6536.25</v>
      </c>
      <c r="C52" s="88">
        <f>SUM('Lower House 2022'!$J$488)</f>
        <v>0</v>
      </c>
      <c r="D52" s="3">
        <f t="shared" si="2"/>
        <v>0</v>
      </c>
      <c r="E52" s="3">
        <f t="shared" si="4"/>
        <v>0</v>
      </c>
      <c r="F52" s="3"/>
    </row>
    <row r="53" spans="1:6" hidden="1" x14ac:dyDescent="0.35">
      <c r="A53" t="s">
        <v>920</v>
      </c>
      <c r="B53" s="3">
        <f>SUM('Lower House 2018'!$I$489)</f>
        <v>11835.25</v>
      </c>
      <c r="C53" s="88">
        <f>SUM('Lower House 2022'!$J$490)</f>
        <v>0</v>
      </c>
      <c r="D53" s="3">
        <f t="shared" si="2"/>
        <v>0</v>
      </c>
      <c r="E53" s="3">
        <f t="shared" si="4"/>
        <v>0</v>
      </c>
      <c r="F53" s="3"/>
    </row>
    <row r="54" spans="1:6" hidden="1" x14ac:dyDescent="0.35">
      <c r="A54" t="s">
        <v>1018</v>
      </c>
      <c r="B54" s="3">
        <f>SUM('Lower House 2018'!$I$491)</f>
        <v>3115</v>
      </c>
      <c r="C54" s="88">
        <v>0</v>
      </c>
      <c r="D54" s="3">
        <f t="shared" si="2"/>
        <v>0</v>
      </c>
      <c r="E54" s="3">
        <f t="shared" si="4"/>
        <v>0</v>
      </c>
      <c r="F54" s="3"/>
    </row>
    <row r="55" spans="1:6" hidden="1" x14ac:dyDescent="0.35">
      <c r="A55" t="s">
        <v>441</v>
      </c>
      <c r="B55" s="3">
        <f>SUM('Lower House 2018'!$I$496)</f>
        <v>2716</v>
      </c>
      <c r="C55" s="88">
        <f>SUM('Lower House 2022'!$J$497)</f>
        <v>15636.6</v>
      </c>
      <c r="D55" s="3">
        <v>0</v>
      </c>
      <c r="E55" s="3">
        <v>0</v>
      </c>
      <c r="F55" s="3"/>
    </row>
    <row r="56" spans="1:6" hidden="1" x14ac:dyDescent="0.35">
      <c r="A56" t="s">
        <v>1045</v>
      </c>
      <c r="B56" s="3">
        <f>SUM('Lower House 2018'!$I$498)</f>
        <v>3267.25</v>
      </c>
      <c r="C56" s="88">
        <f>SUM('Lower House 2022'!$J$499)</f>
        <v>0</v>
      </c>
      <c r="D56" s="3">
        <f>SUM(C56*0.4)</f>
        <v>0</v>
      </c>
      <c r="E56" s="3">
        <f>SUM(C56*0.2)</f>
        <v>0</v>
      </c>
      <c r="F56" s="3"/>
    </row>
    <row r="57" spans="1:6" ht="15" customHeight="1" x14ac:dyDescent="0.35">
      <c r="A57" t="s">
        <v>1155</v>
      </c>
      <c r="B57" s="3">
        <f>SUM('Lower House 2018'!$I$473)</f>
        <v>17339</v>
      </c>
      <c r="C57" s="88">
        <f>SUM('Lower House 2022'!$J$474)</f>
        <v>22858.2</v>
      </c>
      <c r="D57" s="3">
        <f>SUM(C57*0.4)</f>
        <v>9143.2800000000007</v>
      </c>
      <c r="E57" s="3">
        <f>SUM(C57*0.2)</f>
        <v>4571.6400000000003</v>
      </c>
      <c r="F57" s="3"/>
    </row>
    <row r="58" spans="1:6" hidden="1" x14ac:dyDescent="0.35">
      <c r="A58" t="s">
        <v>530</v>
      </c>
      <c r="B58" s="3">
        <f>SUM('Lower House 2018'!$I$503)</f>
        <v>13448.75</v>
      </c>
      <c r="C58" s="88">
        <f>SUM('Lower House 2022'!$J$504)</f>
        <v>0</v>
      </c>
      <c r="D58" s="3">
        <f>SUM(C58*0.4)</f>
        <v>0</v>
      </c>
      <c r="E58" s="3">
        <f>SUM(C58*0.2)</f>
        <v>0</v>
      </c>
      <c r="F58" s="3"/>
    </row>
    <row r="59" spans="1:6" hidden="1" x14ac:dyDescent="0.35">
      <c r="A59" t="s">
        <v>596</v>
      </c>
      <c r="B59" s="3">
        <f>SUM('Lower House 2018'!$I$505)</f>
        <v>7712.25</v>
      </c>
      <c r="C59" s="88">
        <f>SUM('Lower House 2022'!$J$506)</f>
        <v>0</v>
      </c>
      <c r="D59" s="3">
        <f>SUM(C59*0.4)</f>
        <v>0</v>
      </c>
      <c r="E59" s="3">
        <f>SUM(C59*0.2)</f>
        <v>0</v>
      </c>
      <c r="F59" s="3"/>
    </row>
    <row r="60" spans="1:6" ht="15" customHeight="1" x14ac:dyDescent="0.35">
      <c r="A60" t="s">
        <v>1160</v>
      </c>
      <c r="B60" s="3">
        <f>SUM('Lower House 2018'!$I$508)</f>
        <v>3678.5</v>
      </c>
      <c r="C60" s="88">
        <f>SUM('Lower House 2022'!$J$509)</f>
        <v>12864.24</v>
      </c>
      <c r="D60" s="3">
        <f>SUM(C60*0.4)</f>
        <v>5145.6959999999999</v>
      </c>
      <c r="E60" s="3">
        <f>SUM(C60*0.2)</f>
        <v>2572.848</v>
      </c>
      <c r="F60" s="3"/>
    </row>
    <row r="61" spans="1:6" hidden="1" x14ac:dyDescent="0.35">
      <c r="A61" t="s">
        <v>689</v>
      </c>
      <c r="B61" s="3">
        <f>SUM('Lower House 2018'!$I$344)</f>
        <v>23317</v>
      </c>
      <c r="C61" s="88">
        <v>0</v>
      </c>
      <c r="D61" s="3">
        <v>0</v>
      </c>
      <c r="E61" s="3">
        <f t="shared" ref="E61" si="5">SUM(C61*0.2)</f>
        <v>0</v>
      </c>
      <c r="F61" s="3"/>
    </row>
    <row r="62" spans="1:6" x14ac:dyDescent="0.35">
      <c r="F62" s="3"/>
    </row>
    <row r="64" spans="1:6" ht="18" x14ac:dyDescent="0.4">
      <c r="A64" s="55" t="s">
        <v>1776</v>
      </c>
      <c r="B64" s="56"/>
    </row>
    <row r="65" spans="1:4" x14ac:dyDescent="0.35">
      <c r="A65" s="18" t="s">
        <v>1777</v>
      </c>
      <c r="B65" s="18">
        <v>1.020481</v>
      </c>
    </row>
    <row r="66" spans="1:4" x14ac:dyDescent="0.35">
      <c r="A66" s="18" t="s">
        <v>1778</v>
      </c>
      <c r="B66" s="18"/>
    </row>
    <row r="67" spans="1:4" x14ac:dyDescent="0.35">
      <c r="A67" s="18" t="s">
        <v>1779</v>
      </c>
      <c r="B67" s="18"/>
    </row>
    <row r="70" spans="1:4" x14ac:dyDescent="0.35">
      <c r="A70" s="85" t="s">
        <v>1780</v>
      </c>
      <c r="B70" s="8"/>
      <c r="D70" s="86"/>
    </row>
    <row r="71" spans="1:4" x14ac:dyDescent="0.35">
      <c r="A71" s="85" t="s">
        <v>1781</v>
      </c>
      <c r="B71" s="8"/>
      <c r="D71" s="86"/>
    </row>
  </sheetData>
  <pageMargins left="0.7" right="0.7" top="0.75" bottom="0.75" header="0.3" footer="0.3"/>
  <pageSetup paperSize="9" orientation="portrait" r:id="rId1"/>
  <headerFooter>
    <oddHeader>&amp;C&amp;"Calibri"&amp;10&amp;KFF0000OFFICIAL&amp;1#</oddHeader>
    <oddFooter>&amp;C&amp;1#&amp;"Calibri"&amp;10&amp;KFF0000OFFICIAL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F58B9-55CB-4ECA-A006-600896A09FDB}">
  <dimension ref="A1:S55"/>
  <sheetViews>
    <sheetView zoomScale="90" zoomScaleNormal="90" workbookViewId="0">
      <pane xSplit="2" ySplit="1" topLeftCell="C2" activePane="bottomRight" state="frozen"/>
      <selection pane="topRight" activeCell="C43" sqref="C43"/>
      <selection pane="bottomLeft" activeCell="C43" sqref="C43"/>
      <selection pane="bottomRight" activeCell="C43" sqref="C43"/>
    </sheetView>
  </sheetViews>
  <sheetFormatPr defaultRowHeight="14.5" x14ac:dyDescent="0.35"/>
  <cols>
    <col min="1" max="1" width="18.7265625" customWidth="1"/>
    <col min="2" max="2" width="26.7265625" bestFit="1" customWidth="1"/>
    <col min="3" max="3" width="20.26953125" customWidth="1"/>
    <col min="4" max="4" width="21.453125" customWidth="1"/>
    <col min="7" max="7" width="14.26953125" bestFit="1" customWidth="1"/>
    <col min="8" max="8" width="10.54296875" bestFit="1" customWidth="1"/>
    <col min="11" max="11" width="17.81640625" customWidth="1"/>
    <col min="15" max="15" width="21.81640625" bestFit="1" customWidth="1"/>
  </cols>
  <sheetData>
    <row r="1" spans="1:19" x14ac:dyDescent="0.35">
      <c r="B1" s="113" t="s">
        <v>1771</v>
      </c>
      <c r="C1" s="112" t="s">
        <v>1772</v>
      </c>
      <c r="D1" s="112" t="s">
        <v>1773</v>
      </c>
      <c r="G1" t="s">
        <v>1782</v>
      </c>
    </row>
    <row r="2" spans="1:19" x14ac:dyDescent="0.35">
      <c r="A2" s="86" t="s">
        <v>86</v>
      </c>
      <c r="B2" s="110" t="s">
        <v>18</v>
      </c>
      <c r="C2" s="114">
        <f>SUMIF('Lower House 2018'!$D:$D,'consol data check'!$A2,'Lower House 2018'!I:I)+SUMIF('Upper House 2018'!$D:$D,'consol data check'!$A2,'Upper House 2018'!K:K)</f>
        <v>80244.5</v>
      </c>
      <c r="D2" s="114">
        <f>SUMIF('Lower House 2022'!$D:$D,'consol data check'!$A2,'Lower House 2022'!J:J)+SUMIF('Upper House 2022'!$D:$D,'consol data check'!$A2,'Upper House 2022'!L:L)</f>
        <v>242449.91999999998</v>
      </c>
      <c r="G2" s="114">
        <v>242449.91999999998</v>
      </c>
      <c r="H2" s="115">
        <f>D2-G2</f>
        <v>0</v>
      </c>
      <c r="K2" s="86" t="s">
        <v>74</v>
      </c>
      <c r="L2" s="86" t="e">
        <f t="shared" ref="L2:L8" si="0">VLOOKUP(K2,Q:Q,1,0)</f>
        <v>#N/A</v>
      </c>
      <c r="O2" t="s">
        <v>18</v>
      </c>
      <c r="Q2" t="s">
        <v>18</v>
      </c>
      <c r="S2" t="str">
        <f>VLOOKUP(Q2,K:K,1,0)</f>
        <v>Animal Justice Party</v>
      </c>
    </row>
    <row r="3" spans="1:19" x14ac:dyDescent="0.35">
      <c r="A3" s="86" t="s">
        <v>92</v>
      </c>
      <c r="B3" s="111" t="s">
        <v>1193</v>
      </c>
      <c r="C3" s="114">
        <f>SUMIF('Lower House 2018'!$D:$D,'consol data check'!$A3,'Lower House 2018'!I:I)+SUMIF('Upper House 2018'!$D:$D,'consol data check'!$A3,'Upper House 2018'!K:K)</f>
        <v>0</v>
      </c>
      <c r="D3" s="114">
        <f>SUMIF('Lower House 2022'!$D:$D,'consol data check'!$A3,'Lower House 2022'!J:J)+SUMIF('Upper House 2022'!$D:$D,'consol data check'!$A3,'Upper House 2022'!L:L)</f>
        <v>0</v>
      </c>
      <c r="G3" s="114">
        <v>0</v>
      </c>
      <c r="H3" s="115">
        <f t="shared" ref="H3:H34" si="1">D3-G3</f>
        <v>0</v>
      </c>
      <c r="K3" s="86" t="s">
        <v>44</v>
      </c>
      <c r="L3" s="86" t="e">
        <f t="shared" si="0"/>
        <v>#N/A</v>
      </c>
      <c r="O3" t="s">
        <v>1193</v>
      </c>
      <c r="Q3" s="86" t="s">
        <v>1193</v>
      </c>
      <c r="R3" s="86"/>
      <c r="S3" s="86" t="e">
        <f t="shared" ref="S3:S34" si="2">VLOOKUP(Q3,K:K,1,0)</f>
        <v>#N/A</v>
      </c>
    </row>
    <row r="4" spans="1:19" x14ac:dyDescent="0.35">
      <c r="A4" s="86" t="s">
        <v>98</v>
      </c>
      <c r="B4" s="110" t="s">
        <v>79</v>
      </c>
      <c r="C4" s="114">
        <f>SUMIF('Lower House 2018'!$D:$D,'consol data check'!$A4,'Lower House 2018'!I:I)+SUMIF('Upper House 2018'!$D:$D,'consol data check'!$A4,'Upper House 2018'!K:K)</f>
        <v>11490.5</v>
      </c>
      <c r="D4" s="118">
        <f>SUMIF('Lower House 2022'!$D:$D,'consol data check'!$A4,'Lower House 2022'!J:J)+SUMIF('Upper House 2022'!$D:$D,'consol data check'!$A4,'Upper House 2022'!L:L)</f>
        <v>40183.919999999998</v>
      </c>
      <c r="G4" s="114">
        <v>0</v>
      </c>
      <c r="H4" s="115">
        <f t="shared" si="1"/>
        <v>40183.919999999998</v>
      </c>
      <c r="K4" s="86" t="s">
        <v>78</v>
      </c>
      <c r="L4" s="86" t="e">
        <f t="shared" si="0"/>
        <v>#N/A</v>
      </c>
      <c r="O4" t="s">
        <v>79</v>
      </c>
      <c r="Q4" t="s">
        <v>79</v>
      </c>
      <c r="S4" t="str">
        <f t="shared" si="2"/>
        <v>Australian Country Party</v>
      </c>
    </row>
    <row r="5" spans="1:19" x14ac:dyDescent="0.35">
      <c r="A5" t="s">
        <v>223</v>
      </c>
      <c r="B5" s="111" t="s">
        <v>223</v>
      </c>
      <c r="C5" s="114">
        <f>SUMIF('Lower House 2018'!$C:$C,'consol data check'!$A5,'Lower House 2018'!I:I)+SUMIF('Upper House 2018'!$C:$C,'consol data check'!$A5,'Upper House 2018'!K:K)</f>
        <v>12554.5</v>
      </c>
      <c r="D5" s="114">
        <f>SUMIF('Lower House 2022'!C:C,'consol data check'!$A5,'Lower House 2022'!J:J)+SUMIF('Upper House 2022'!C:C,'consol data check'!$A5,'Upper House 2022'!L:L)</f>
        <v>43904.88</v>
      </c>
      <c r="G5" s="114">
        <v>43904.88</v>
      </c>
      <c r="H5" s="115">
        <f t="shared" si="1"/>
        <v>0</v>
      </c>
      <c r="K5" s="86" t="s">
        <v>75</v>
      </c>
      <c r="L5" s="86" t="e">
        <f t="shared" si="0"/>
        <v>#N/A</v>
      </c>
      <c r="O5" t="s">
        <v>1783</v>
      </c>
      <c r="P5" t="s">
        <v>1784</v>
      </c>
      <c r="Q5" t="s">
        <v>67</v>
      </c>
      <c r="S5" t="str">
        <f t="shared" si="2"/>
        <v>Tammy Atkins</v>
      </c>
    </row>
    <row r="6" spans="1:19" x14ac:dyDescent="0.35">
      <c r="A6" s="86" t="s">
        <v>103</v>
      </c>
      <c r="B6" s="110" t="s">
        <v>20</v>
      </c>
      <c r="C6" s="114">
        <f>SUMIF('Lower House 2018'!$D:$D,'consol data check'!$A6,'Lower House 2018'!I:I)+SUMIF('Upper House 2018'!$D:$D,'consol data check'!$A6,'Upper House 2018'!K:K)</f>
        <v>1197549.5</v>
      </c>
      <c r="D6" s="114">
        <f>SUMIF('Lower House 2022'!$D:$D,'consol data check'!$A6,'Lower House 2022'!J:J)+SUMIF('Upper House 2022'!$D:$D,'consol data check'!$A6,'Upper House 2022'!L:L)</f>
        <v>3223214.2800000003</v>
      </c>
      <c r="G6" s="114">
        <v>3223214.2800000003</v>
      </c>
      <c r="H6" s="115">
        <f t="shared" si="1"/>
        <v>0</v>
      </c>
      <c r="K6" s="86" t="s">
        <v>73</v>
      </c>
      <c r="L6" s="86" t="e">
        <f t="shared" si="0"/>
        <v>#N/A</v>
      </c>
      <c r="O6" t="s">
        <v>20</v>
      </c>
      <c r="Q6" t="s">
        <v>20</v>
      </c>
      <c r="S6" t="str">
        <f t="shared" si="2"/>
        <v>Australian Greens</v>
      </c>
    </row>
    <row r="7" spans="1:19" x14ac:dyDescent="0.35">
      <c r="A7" s="86" t="s">
        <v>91</v>
      </c>
      <c r="B7" s="111" t="s">
        <v>22</v>
      </c>
      <c r="C7" s="114">
        <f>SUMIF('Lower House 2018'!$D:$D,'consol data check'!$A7,'Lower House 2018'!I:I)+SUMIF('Upper House 2018'!$D:$D,'consol data check'!$A7,'Upper House 2018'!K:K)</f>
        <v>5065376.75</v>
      </c>
      <c r="D7" s="114">
        <f>SUMIF('Lower House 2022'!$D:$D,'consol data check'!$A7,'Lower House 2022'!J:J)+SUMIF('Upper House 2022'!$D:$D,'consol data check'!$A7,'Upper House 2022'!L:L)</f>
        <v>13466940.659999998</v>
      </c>
      <c r="G7" s="114">
        <v>13466940.659999998</v>
      </c>
      <c r="H7" s="115">
        <f t="shared" si="1"/>
        <v>0</v>
      </c>
      <c r="K7" s="86" t="s">
        <v>66</v>
      </c>
      <c r="L7" s="86" t="e">
        <f t="shared" si="0"/>
        <v>#N/A</v>
      </c>
      <c r="O7" t="s">
        <v>22</v>
      </c>
      <c r="Q7" t="s">
        <v>22</v>
      </c>
      <c r="S7" t="str">
        <f t="shared" si="2"/>
        <v>Australian Labor Party</v>
      </c>
    </row>
    <row r="8" spans="1:19" x14ac:dyDescent="0.35">
      <c r="A8" t="s">
        <v>288</v>
      </c>
      <c r="B8" s="110" t="s">
        <v>288</v>
      </c>
      <c r="C8" s="114">
        <f>SUMIF('Lower House 2018'!$C:$C,'consol data check'!$A8,'Lower House 2018'!I:I)+SUMIF('Upper House 2018'!$C:$C,'consol data check'!$A8,'Upper House 2018'!K:K)</f>
        <v>4973.5</v>
      </c>
      <c r="D8" s="114">
        <f>SUMIF('Lower House 2022'!C:C,'consol data check'!$A8,'Lower House 2022'!J:J)+SUMIF('Upper House 2022'!C:C,'consol data check'!$A8,'Upper House 2022'!L:L)</f>
        <v>17393.04</v>
      </c>
      <c r="G8" s="114">
        <v>17393.04</v>
      </c>
      <c r="H8" s="115">
        <f t="shared" si="1"/>
        <v>0</v>
      </c>
      <c r="K8" s="86" t="s">
        <v>62</v>
      </c>
      <c r="L8" s="86" t="e">
        <f t="shared" si="0"/>
        <v>#N/A</v>
      </c>
      <c r="O8" t="s">
        <v>1785</v>
      </c>
      <c r="P8" t="s">
        <v>1786</v>
      </c>
      <c r="Q8" t="s">
        <v>13</v>
      </c>
      <c r="S8" t="str">
        <f t="shared" si="2"/>
        <v>Jarrod Bingham</v>
      </c>
    </row>
    <row r="9" spans="1:19" x14ac:dyDescent="0.35">
      <c r="A9" t="s">
        <v>289</v>
      </c>
      <c r="B9" s="111" t="s">
        <v>289</v>
      </c>
      <c r="C9" s="114">
        <f>SUMIF('Lower House 2018'!$C:$C,'consol data check'!$A9,'Lower House 2018'!I:I)+SUMIF('Upper House 2018'!$C:$C,'consol data check'!$A9,'Upper House 2018'!K:K)</f>
        <v>7703.5</v>
      </c>
      <c r="D9" s="118">
        <f>SUMIF('Lower House 2022'!C:C,'consol data check'!$A9,'Lower House 2022'!J:J)+SUMIF('Upper House 2022'!C:C,'consol data check'!$A9,'Upper House 2022'!L:L)</f>
        <v>26940.240000000002</v>
      </c>
      <c r="G9" s="114">
        <v>19841.04</v>
      </c>
      <c r="H9" s="115">
        <f t="shared" si="1"/>
        <v>7099.2000000000007</v>
      </c>
      <c r="K9" t="s">
        <v>15</v>
      </c>
      <c r="L9" t="str">
        <f t="shared" ref="L9:L55" si="3">VLOOKUP(K9,Q:Q,1,0)</f>
        <v>Ali Cupper</v>
      </c>
      <c r="O9" t="s">
        <v>1787</v>
      </c>
      <c r="P9" t="s">
        <v>1788</v>
      </c>
      <c r="Q9" t="s">
        <v>37</v>
      </c>
      <c r="S9" t="str">
        <f t="shared" si="2"/>
        <v>Ian Birchall</v>
      </c>
    </row>
    <row r="10" spans="1:19" x14ac:dyDescent="0.35">
      <c r="A10" t="s">
        <v>331</v>
      </c>
      <c r="B10" s="110" t="s">
        <v>331</v>
      </c>
      <c r="C10" s="114">
        <f>SUMIF('Lower House 2018'!$C:$C,'consol data check'!$A10,'Lower House 2018'!I:I)+SUMIF('Upper House 2018'!$C:$C,'consol data check'!$A10,'Upper House 2018'!K:K)</f>
        <v>4179</v>
      </c>
      <c r="D10" s="114">
        <f>SUMIF('Lower House 2022'!C:C,'consol data check'!$A10,'Lower House 2022'!J:J)+SUMIF('Upper House 2022'!C:C,'consol data check'!$A10,'Upper House 2022'!L:L)</f>
        <v>14614.56</v>
      </c>
      <c r="G10" s="114">
        <v>14614.56</v>
      </c>
      <c r="H10" s="115">
        <f t="shared" si="1"/>
        <v>0</v>
      </c>
      <c r="K10" t="s">
        <v>18</v>
      </c>
      <c r="L10" t="str">
        <f t="shared" si="3"/>
        <v>Animal Justice Party</v>
      </c>
      <c r="O10" t="s">
        <v>1789</v>
      </c>
      <c r="P10" t="s">
        <v>1790</v>
      </c>
      <c r="Q10" t="s">
        <v>63</v>
      </c>
      <c r="S10" t="str">
        <f t="shared" si="2"/>
        <v>Ray Burgess</v>
      </c>
    </row>
    <row r="11" spans="1:19" x14ac:dyDescent="0.35">
      <c r="A11" t="s">
        <v>345</v>
      </c>
      <c r="B11" s="111" t="s">
        <v>345</v>
      </c>
      <c r="C11" s="114">
        <f>SUMIF('Lower House 2018'!$C:$C,'consol data check'!$A11,'Lower House 2018'!I:I)+SUMIF('Upper House 2018'!$C:$C,'consol data check'!$A11,'Upper House 2018'!K:K)</f>
        <v>3650.5</v>
      </c>
      <c r="D11" s="118">
        <f>SUMIF('Lower House 2022'!C:C,'consol data check'!$A11,'Lower House 2022'!J:J)+SUMIF('Upper House 2022'!C:C,'consol data check'!$A11,'Upper House 2022'!L:L)</f>
        <v>12766.32</v>
      </c>
      <c r="G11" s="114">
        <v>14694.12</v>
      </c>
      <c r="H11" s="115">
        <f t="shared" si="1"/>
        <v>-1927.8000000000011</v>
      </c>
      <c r="K11" t="s">
        <v>79</v>
      </c>
      <c r="L11" t="str">
        <f t="shared" si="3"/>
        <v>Australian Country Party</v>
      </c>
      <c r="O11" t="s">
        <v>1791</v>
      </c>
      <c r="P11" t="s">
        <v>1792</v>
      </c>
      <c r="Q11" t="s">
        <v>76</v>
      </c>
      <c r="S11" t="str">
        <f t="shared" si="2"/>
        <v>Rachel Carling-Jenkins</v>
      </c>
    </row>
    <row r="12" spans="1:19" x14ac:dyDescent="0.35">
      <c r="A12" t="s">
        <v>382</v>
      </c>
      <c r="B12" s="110" t="s">
        <v>382</v>
      </c>
      <c r="C12" s="114">
        <f>SUMIF('Lower House 2018'!$C:$C,'consol data check'!$A12,'Lower House 2018'!I:I)+SUMIF('Upper House 2018'!$C:$C,'consol data check'!$A12,'Upper House 2018'!K:K)</f>
        <v>6473.25</v>
      </c>
      <c r="D12" s="114">
        <f>SUMIF('Lower House 2022'!C:C,'consol data check'!$A12,'Lower House 2022'!J:J)+SUMIF('Upper House 2022'!C:C,'consol data check'!$A12,'Upper House 2022'!L:L)</f>
        <v>22637.88</v>
      </c>
      <c r="G12" s="114">
        <v>22637.88</v>
      </c>
      <c r="H12" s="115">
        <f t="shared" si="1"/>
        <v>0</v>
      </c>
      <c r="K12" t="s">
        <v>20</v>
      </c>
      <c r="L12" t="str">
        <f t="shared" si="3"/>
        <v>Australian Greens</v>
      </c>
      <c r="O12" t="s">
        <v>1793</v>
      </c>
      <c r="P12" t="s">
        <v>1794</v>
      </c>
      <c r="Q12" t="s">
        <v>71</v>
      </c>
      <c r="S12" t="str">
        <f t="shared" si="2"/>
        <v>Damien Cole</v>
      </c>
    </row>
    <row r="13" spans="1:19" x14ac:dyDescent="0.35">
      <c r="A13" t="s">
        <v>415</v>
      </c>
      <c r="B13" s="111" t="s">
        <v>415</v>
      </c>
      <c r="C13" s="114">
        <f>SUMIF('Lower House 2018'!$C:$C,'consol data check'!$A13,'Lower House 2018'!I:I)+SUMIF('Upper House 2018'!$C:$C,'consol data check'!$A13,'Upper House 2018'!K:K)</f>
        <v>21315</v>
      </c>
      <c r="D13" s="114">
        <f>SUMIF('Lower House 2022'!C:C,'consol data check'!$A13,'Lower House 2022'!J:J)+SUMIF('Upper House 2022'!C:C,'consol data check'!$A13,'Upper House 2022'!L:L)</f>
        <v>74541.600000000006</v>
      </c>
      <c r="G13" s="114">
        <v>74541.600000000006</v>
      </c>
      <c r="H13" s="115">
        <f t="shared" si="1"/>
        <v>0</v>
      </c>
      <c r="K13" t="s">
        <v>22</v>
      </c>
      <c r="L13" t="str">
        <f t="shared" si="3"/>
        <v>Australian Labor Party</v>
      </c>
      <c r="O13" t="s">
        <v>1795</v>
      </c>
      <c r="P13" t="s">
        <v>1796</v>
      </c>
      <c r="Q13" t="s">
        <v>15</v>
      </c>
      <c r="S13" t="str">
        <f t="shared" si="2"/>
        <v>Ali Cupper</v>
      </c>
    </row>
    <row r="14" spans="1:19" x14ac:dyDescent="0.35">
      <c r="A14" t="s">
        <v>862</v>
      </c>
      <c r="B14" s="110" t="s">
        <v>862</v>
      </c>
      <c r="C14" s="114">
        <f>SUMIF('Lower House 2018'!$C:$C,'consol data check'!$A14,'Lower House 2018'!I:I)+SUMIF('Upper House 2018'!$C:$C,'consol data check'!$A14,'Upper House 2018'!K:K)</f>
        <v>9497.25</v>
      </c>
      <c r="D14" s="118">
        <f>SUMIF('Lower House 2022'!C:C,'consol data check'!$A14,'Lower House 2022'!J:J)+SUMIF('Upper House 2022'!C:C,'consol data check'!$A14,'Upper House 2022'!L:L)</f>
        <v>33213.24</v>
      </c>
      <c r="G14" s="114">
        <v>0</v>
      </c>
      <c r="H14" s="115">
        <f t="shared" si="1"/>
        <v>33213.24</v>
      </c>
      <c r="K14" t="s">
        <v>60</v>
      </c>
      <c r="L14" t="str">
        <f t="shared" si="3"/>
        <v>Barry Shea</v>
      </c>
      <c r="O14" t="s">
        <v>1797</v>
      </c>
      <c r="P14" t="s">
        <v>1798</v>
      </c>
      <c r="Q14" t="s">
        <v>55</v>
      </c>
      <c r="S14" t="str">
        <f t="shared" si="2"/>
        <v>Jenny O'Connor</v>
      </c>
    </row>
    <row r="15" spans="1:19" x14ac:dyDescent="0.35">
      <c r="A15" t="s">
        <v>465</v>
      </c>
      <c r="B15" s="111" t="s">
        <v>465</v>
      </c>
      <c r="C15" s="114">
        <f>SUMIF('Lower House 2018'!$C:$C,'consol data check'!$A15,'Lower House 2018'!I:I)+SUMIF('Upper House 2018'!$C:$C,'consol data check'!$A15,'Upper House 2018'!K:K)</f>
        <v>3697.75</v>
      </c>
      <c r="D15" s="118">
        <f>SUMIF('Lower House 2022'!C:C,'consol data check'!$A15,'Lower House 2022'!J:J)+SUMIF('Upper House 2022'!C:C,'consol data check'!$A15,'Upper House 2022'!L:L)</f>
        <v>12931.56</v>
      </c>
      <c r="G15" s="114">
        <v>9498.24</v>
      </c>
      <c r="H15" s="115">
        <f t="shared" si="1"/>
        <v>3433.3199999999997</v>
      </c>
      <c r="K15" s="86" t="s">
        <v>54</v>
      </c>
      <c r="L15" s="86" t="e">
        <f t="shared" si="3"/>
        <v>#N/A</v>
      </c>
      <c r="O15" t="s">
        <v>1799</v>
      </c>
      <c r="P15" t="s">
        <v>1800</v>
      </c>
      <c r="Q15" t="s">
        <v>58</v>
      </c>
      <c r="S15" t="str">
        <f t="shared" si="2"/>
        <v>Michelle Dunscombe</v>
      </c>
    </row>
    <row r="16" spans="1:19" x14ac:dyDescent="0.35">
      <c r="A16" t="s">
        <v>529</v>
      </c>
      <c r="B16" s="110" t="s">
        <v>529</v>
      </c>
      <c r="C16" s="114">
        <f>SUMIF('Lower House 2018'!$C:$C,'consol data check'!$A16,'Lower House 2018'!I:I)+SUMIF('Upper House 2018'!$C:$C,'consol data check'!$A16,'Upper House 2018'!K:K)</f>
        <v>3200.75</v>
      </c>
      <c r="D16" s="114">
        <f>SUMIF('Lower House 2022'!C:C,'consol data check'!$A16,'Lower House 2022'!J:J)+SUMIF('Upper House 2022'!C:C,'consol data check'!$A16,'Upper House 2022'!L:L)</f>
        <v>11193.48</v>
      </c>
      <c r="G16" s="114">
        <v>11193.48</v>
      </c>
      <c r="H16" s="115">
        <f t="shared" si="1"/>
        <v>0</v>
      </c>
      <c r="K16" s="86" t="s">
        <v>38</v>
      </c>
      <c r="L16" s="86" t="e">
        <f t="shared" si="3"/>
        <v>#N/A</v>
      </c>
      <c r="O16" t="s">
        <v>1801</v>
      </c>
      <c r="P16" t="s">
        <v>1802</v>
      </c>
      <c r="Q16" t="s">
        <v>56</v>
      </c>
      <c r="S16" t="str">
        <f t="shared" si="2"/>
        <v>Michael James Gardner</v>
      </c>
    </row>
    <row r="17" spans="1:19" x14ac:dyDescent="0.35">
      <c r="A17" t="s">
        <v>556</v>
      </c>
      <c r="B17" s="111" t="s">
        <v>556</v>
      </c>
      <c r="C17" s="114">
        <f>SUMIF('Lower House 2018'!$C:$C,'consol data check'!$A17,'Lower House 2018'!I:I)+SUMIF('Upper House 2018'!$C:$C,'consol data check'!$A17,'Upper House 2018'!K:K)</f>
        <v>4497.5</v>
      </c>
      <c r="D17" s="114">
        <f>SUMIF('Lower House 2022'!C:C,'consol data check'!$A17,'Lower House 2022'!J:J)+SUMIF('Upper House 2022'!C:C,'consol data check'!$A17,'Upper House 2022'!L:L)</f>
        <v>15728.4</v>
      </c>
      <c r="G17" s="114">
        <v>15728.4</v>
      </c>
      <c r="H17" s="115">
        <f t="shared" si="1"/>
        <v>0</v>
      </c>
      <c r="K17" t="s">
        <v>7</v>
      </c>
      <c r="L17" t="str">
        <f t="shared" si="3"/>
        <v>Craig Langdon</v>
      </c>
      <c r="O17" t="s">
        <v>1803</v>
      </c>
      <c r="P17" t="s">
        <v>1804</v>
      </c>
      <c r="Q17" t="s">
        <v>16</v>
      </c>
      <c r="S17" t="str">
        <f t="shared" si="2"/>
        <v>Gaetano Greco</v>
      </c>
    </row>
    <row r="18" spans="1:19" x14ac:dyDescent="0.35">
      <c r="A18" t="s">
        <v>702</v>
      </c>
      <c r="B18" s="110" t="s">
        <v>702</v>
      </c>
      <c r="C18" s="114">
        <f>SUMIF('Lower House 2018'!$C:$C,'consol data check'!$A18,'Lower House 2018'!I:I)+SUMIF('Upper House 2018'!$C:$C,'consol data check'!$A18,'Upper House 2018'!K:K)</f>
        <v>3445.75</v>
      </c>
      <c r="D18" s="114">
        <f>SUMIF('Lower House 2022'!C:C,'consol data check'!$A18,'Lower House 2022'!J:J)+SUMIF('Upper House 2022'!C:C,'consol data check'!$A18,'Upper House 2022'!L:L)</f>
        <v>12050.28</v>
      </c>
      <c r="G18" s="114">
        <v>12050.28</v>
      </c>
      <c r="H18" s="115">
        <f t="shared" si="1"/>
        <v>0</v>
      </c>
      <c r="K18" t="s">
        <v>71</v>
      </c>
      <c r="L18" t="str">
        <f t="shared" si="3"/>
        <v>Damien Cole</v>
      </c>
      <c r="O18" t="s">
        <v>1805</v>
      </c>
      <c r="P18" t="s">
        <v>1806</v>
      </c>
      <c r="Q18" t="s">
        <v>7</v>
      </c>
      <c r="S18" t="str">
        <f t="shared" si="2"/>
        <v>Craig Langdon</v>
      </c>
    </row>
    <row r="19" spans="1:19" x14ac:dyDescent="0.35">
      <c r="A19" t="s">
        <v>708</v>
      </c>
      <c r="B19" s="111" t="s">
        <v>708</v>
      </c>
      <c r="C19" s="114">
        <f>SUMIF('Lower House 2018'!$C:$C,'consol data check'!$A19,'Lower House 2018'!I:I)+SUMIF('Upper House 2018'!$C:$C,'consol data check'!$A19,'Upper House 2018'!K:K)</f>
        <v>2978.5</v>
      </c>
      <c r="D19" s="114">
        <f>SUMIF('Lower House 2022'!C:C,'consol data check'!$A19,'Lower House 2022'!J:J)+SUMIF('Upper House 2022'!C:C,'consol data check'!$A19,'Upper House 2022'!L:L)</f>
        <v>10416.24</v>
      </c>
      <c r="G19" s="114">
        <v>10416.24</v>
      </c>
      <c r="H19" s="115">
        <f t="shared" si="1"/>
        <v>0</v>
      </c>
      <c r="K19" t="s">
        <v>49</v>
      </c>
      <c r="L19" t="str">
        <f t="shared" si="3"/>
        <v>Darryn Lyons</v>
      </c>
      <c r="O19" t="s">
        <v>1807</v>
      </c>
      <c r="P19" t="s">
        <v>1808</v>
      </c>
      <c r="Q19" t="s">
        <v>45</v>
      </c>
      <c r="S19" t="str">
        <f t="shared" si="2"/>
        <v>Richard Lawrence</v>
      </c>
    </row>
    <row r="20" spans="1:19" x14ac:dyDescent="0.35">
      <c r="A20" s="86" t="s">
        <v>118</v>
      </c>
      <c r="B20" s="110" t="s">
        <v>125</v>
      </c>
      <c r="C20" s="114">
        <f>SUMIF('Lower House 2018'!$D:$D,'consol data check'!$A20,'Lower House 2018'!I:I)+SUMIF('Upper House 2018'!$D:$D,'consol data check'!$A20,'Upper House 2018'!K:K)</f>
        <v>3668560</v>
      </c>
      <c r="D20" s="114">
        <f>SUMIF('Lower House 2022'!$D:$D,'consol data check'!$A20,'Lower House 2022'!J:J)+SUMIF('Upper House 2022'!$D:$D,'consol data check'!$A20,'Upper House 2022'!L:L)</f>
        <v>9645985.9799999967</v>
      </c>
      <c r="G20" s="114">
        <v>9645985.9799999967</v>
      </c>
      <c r="H20" s="115">
        <f t="shared" si="1"/>
        <v>0</v>
      </c>
      <c r="K20" s="86" t="s">
        <v>41</v>
      </c>
      <c r="L20" s="86" t="e">
        <f t="shared" si="3"/>
        <v>#N/A</v>
      </c>
      <c r="O20" t="s">
        <v>125</v>
      </c>
      <c r="Q20" t="s">
        <v>24</v>
      </c>
      <c r="S20" t="str">
        <f t="shared" si="2"/>
        <v>Liberal Party of Australia</v>
      </c>
    </row>
    <row r="21" spans="1:19" x14ac:dyDescent="0.35">
      <c r="A21" s="86" t="s">
        <v>112</v>
      </c>
      <c r="B21" s="111" t="s">
        <v>26</v>
      </c>
      <c r="C21" s="114">
        <f>SUMIF('Lower House 2018'!$D:$D,'consol data check'!$A21,'Lower House 2018'!I:I)+SUMIF('Upper House 2018'!$D:$D,'consol data check'!$A21,'Upper House 2018'!K:K)</f>
        <v>71011.5</v>
      </c>
      <c r="D21" s="114">
        <f>SUMIF('Lower House 2022'!$D:$D,'consol data check'!$A21,'Lower House 2022'!J:J)+SUMIF('Upper House 2022'!$D:$D,'consol data check'!$A21,'Upper House 2022'!L:L)</f>
        <v>131840.1</v>
      </c>
      <c r="G21" s="114">
        <v>131840.1</v>
      </c>
      <c r="H21" s="115">
        <f t="shared" si="1"/>
        <v>0</v>
      </c>
      <c r="K21" s="86" t="s">
        <v>59</v>
      </c>
      <c r="L21" s="86" t="e">
        <f t="shared" si="3"/>
        <v>#N/A</v>
      </c>
      <c r="O21" t="s">
        <v>26</v>
      </c>
      <c r="Q21" t="s">
        <v>26</v>
      </c>
      <c r="S21" t="str">
        <f t="shared" si="2"/>
        <v>Liberal Democratic Party</v>
      </c>
    </row>
    <row r="22" spans="1:19" x14ac:dyDescent="0.35">
      <c r="A22" t="s">
        <v>738</v>
      </c>
      <c r="B22" s="110" t="s">
        <v>738</v>
      </c>
      <c r="C22" s="114">
        <f>SUMIF('Lower House 2018'!$C:$C,'consol data check'!$A22,'Lower House 2018'!I:I)+SUMIF('Upper House 2018'!$C:$C,'consol data check'!$A22,'Upper House 2018'!K:K)</f>
        <v>17839.5</v>
      </c>
      <c r="D22" s="114">
        <f>SUMIF('Lower House 2022'!C:C,'consol data check'!$A22,'Lower House 2022'!J:J)+SUMIF('Upper House 2022'!C:C,'consol data check'!$A22,'Upper House 2022'!L:L)</f>
        <v>62387.28</v>
      </c>
      <c r="G22" s="114">
        <v>62387.28</v>
      </c>
      <c r="H22" s="115">
        <f t="shared" si="1"/>
        <v>0</v>
      </c>
      <c r="K22" s="86" t="s">
        <v>42</v>
      </c>
      <c r="L22" s="86" t="e">
        <f t="shared" si="3"/>
        <v>#N/A</v>
      </c>
      <c r="O22" t="s">
        <v>1809</v>
      </c>
      <c r="P22" t="s">
        <v>1810</v>
      </c>
      <c r="Q22" t="s">
        <v>49</v>
      </c>
      <c r="S22" t="str">
        <f t="shared" si="2"/>
        <v>Darryn Lyons</v>
      </c>
    </row>
    <row r="23" spans="1:19" x14ac:dyDescent="0.35">
      <c r="A23" t="s">
        <v>1000</v>
      </c>
      <c r="B23" s="111" t="s">
        <v>1000</v>
      </c>
      <c r="C23" s="114">
        <f>SUMIF('Lower House 2018'!$C:$C,'consol data check'!$A23,'Lower House 2018'!I:I)+SUMIF('Upper House 2018'!$C:$C,'consol data check'!$A23,'Upper House 2018'!K:K)</f>
        <v>4322.5</v>
      </c>
      <c r="D23" s="118">
        <f>SUMIF('Lower House 2022'!C:C,'consol data check'!$A23,'Lower House 2022'!J:J)+SUMIF('Upper House 2022'!C:C,'consol data check'!$A23,'Upper House 2022'!L:L)</f>
        <v>15116.4</v>
      </c>
      <c r="G23" s="114">
        <v>40924.44</v>
      </c>
      <c r="H23" s="115">
        <f t="shared" si="1"/>
        <v>-25808.04</v>
      </c>
      <c r="K23" t="s">
        <v>16</v>
      </c>
      <c r="L23" t="str">
        <f t="shared" si="3"/>
        <v>Gaetano Greco</v>
      </c>
      <c r="O23" t="s">
        <v>1811</v>
      </c>
      <c r="P23" t="s">
        <v>1812</v>
      </c>
      <c r="Q23" t="s">
        <v>60</v>
      </c>
      <c r="S23" t="str">
        <f t="shared" si="2"/>
        <v>Barry Shea</v>
      </c>
    </row>
    <row r="24" spans="1:19" x14ac:dyDescent="0.35">
      <c r="A24" t="s">
        <v>1001</v>
      </c>
      <c r="B24" s="110" t="s">
        <v>1001</v>
      </c>
      <c r="C24" s="114">
        <f>SUMIF('Lower House 2018'!$C:$C,'consol data check'!$A24,'Lower House 2018'!I:I)+SUMIF('Upper House 2018'!$C:$C,'consol data check'!$A24,'Upper House 2018'!K:K)</f>
        <v>27748</v>
      </c>
      <c r="D24" s="114">
        <f>SUMIF('Lower House 2022'!C:C,'consol data check'!$A24,'Lower House 2022'!J:J)+SUMIF('Upper House 2022'!C:C,'consol data check'!$A24,'Upper House 2022'!L:L)</f>
        <v>97038.720000000001</v>
      </c>
      <c r="G24" s="114">
        <v>97038.720000000001</v>
      </c>
      <c r="H24" s="115">
        <f t="shared" si="1"/>
        <v>0</v>
      </c>
      <c r="K24" t="s">
        <v>12</v>
      </c>
      <c r="L24" t="str">
        <f t="shared" si="3"/>
        <v>Hung Vo</v>
      </c>
      <c r="O24" t="s">
        <v>1813</v>
      </c>
      <c r="P24" t="s">
        <v>1814</v>
      </c>
      <c r="Q24" t="s">
        <v>17</v>
      </c>
      <c r="S24" t="str">
        <f t="shared" si="2"/>
        <v>Suzanna Sheed</v>
      </c>
    </row>
    <row r="25" spans="1:19" x14ac:dyDescent="0.35">
      <c r="A25" s="86" t="s">
        <v>128</v>
      </c>
      <c r="B25" s="111" t="s">
        <v>27</v>
      </c>
      <c r="C25" s="114">
        <f>SUMIF('Lower House 2018'!$D:$D,'consol data check'!$A25,'Lower House 2018'!I:I)+SUMIF('Upper House 2018'!$D:$D,'consol data check'!$A25,'Upper House 2018'!K:K)</f>
        <v>178244.5</v>
      </c>
      <c r="D25" s="114">
        <f>SUMIF('Lower House 2022'!$D:$D,'consol data check'!$A25,'Lower House 2022'!J:J)+SUMIF('Upper House 2022'!$D:$D,'consol data check'!$A25,'Upper House 2022'!L:L)</f>
        <v>382845.78</v>
      </c>
      <c r="G25" s="114">
        <v>382845.78</v>
      </c>
      <c r="H25" s="115">
        <f t="shared" si="1"/>
        <v>0</v>
      </c>
      <c r="K25" t="s">
        <v>37</v>
      </c>
      <c r="L25" t="str">
        <f t="shared" si="3"/>
        <v>Ian Birchall</v>
      </c>
      <c r="O25" t="s">
        <v>1815</v>
      </c>
      <c r="P25" t="s">
        <v>1816</v>
      </c>
      <c r="Q25" t="s">
        <v>27</v>
      </c>
      <c r="S25" t="str">
        <f t="shared" si="2"/>
        <v>Shooters, Fishers and Farmers</v>
      </c>
    </row>
    <row r="26" spans="1:19" x14ac:dyDescent="0.35">
      <c r="A26" s="86" t="s">
        <v>133</v>
      </c>
      <c r="B26" s="110" t="s">
        <v>29</v>
      </c>
      <c r="C26" s="114">
        <f>SUMIF('Lower House 2018'!$D:$D,'consol data check'!$A26,'Lower House 2018'!I:I)+SUMIF('Upper House 2018'!$D:$D,'consol data check'!$A26,'Upper House 2018'!K:K)</f>
        <v>9457</v>
      </c>
      <c r="D26" s="114">
        <f>SUMIF('Lower House 2022'!$D:$D,'consol data check'!$A26,'Lower House 2022'!J:J)+SUMIF('Upper House 2022'!$D:$D,'consol data check'!$A26,'Upper House 2022'!L:L)</f>
        <v>16536.240000000002</v>
      </c>
      <c r="G26" s="114">
        <v>16536.240000000002</v>
      </c>
      <c r="H26" s="115">
        <f t="shared" si="1"/>
        <v>0</v>
      </c>
      <c r="K26" s="86" t="s">
        <v>36</v>
      </c>
      <c r="L26" s="86" t="e">
        <f t="shared" si="3"/>
        <v>#N/A</v>
      </c>
      <c r="O26" t="s">
        <v>29</v>
      </c>
      <c r="Q26" t="s">
        <v>29</v>
      </c>
      <c r="S26" t="str">
        <f t="shared" si="2"/>
        <v>Sustainable Australia</v>
      </c>
    </row>
    <row r="27" spans="1:19" x14ac:dyDescent="0.35">
      <c r="A27" s="86" t="s">
        <v>123</v>
      </c>
      <c r="B27" s="111" t="s">
        <v>31</v>
      </c>
      <c r="C27" s="114">
        <f>SUMIF('Lower House 2018'!$D:$D,'consol data check'!$A27,'Lower House 2018'!I:I)+SUMIF('Upper House 2018'!$D:$D,'consol data check'!$A27,'Upper House 2018'!K:K)</f>
        <v>294754.25</v>
      </c>
      <c r="D27" s="114">
        <f>SUMIF('Lower House 2022'!$D:$D,'consol data check'!$A27,'Lower House 2022'!J:J)+SUMIF('Upper House 2022'!$D:$D,'consol data check'!$A27,'Upper House 2022'!L:L)</f>
        <v>1028331.36</v>
      </c>
      <c r="G27" s="114">
        <v>1028331.36</v>
      </c>
      <c r="H27" s="115">
        <f t="shared" si="1"/>
        <v>0</v>
      </c>
      <c r="K27" s="86" t="s">
        <v>39</v>
      </c>
      <c r="L27" s="86" t="e">
        <f t="shared" si="3"/>
        <v>#N/A</v>
      </c>
      <c r="O27" t="s">
        <v>31</v>
      </c>
      <c r="Q27" t="s">
        <v>31</v>
      </c>
      <c r="S27" t="str">
        <f t="shared" si="2"/>
        <v>The Nationals</v>
      </c>
    </row>
    <row r="28" spans="1:19" x14ac:dyDescent="0.35">
      <c r="A28" t="s">
        <v>1093</v>
      </c>
      <c r="B28" s="110" t="s">
        <v>1093</v>
      </c>
      <c r="C28" s="114">
        <f>SUMIF('Lower House 2018'!$C:$C,'consol data check'!$A28,'Lower House 2018'!I:I)+SUMIF('Upper House 2018'!$C:$C,'consol data check'!$A28,'Upper House 2018'!K:K)</f>
        <v>4721.5</v>
      </c>
      <c r="D28" s="114">
        <f>SUMIF('Lower House 2022'!C:C,'consol data check'!$A28,'Lower House 2022'!J:J)+SUMIF('Upper House 2022'!C:C,'consol data check'!$A28,'Upper House 2022'!L:L)</f>
        <v>16511.760000000002</v>
      </c>
      <c r="G28" s="114">
        <v>16511.760000000002</v>
      </c>
      <c r="H28" s="115">
        <f t="shared" si="1"/>
        <v>0</v>
      </c>
      <c r="K28" t="s">
        <v>13</v>
      </c>
      <c r="L28" t="str">
        <f t="shared" si="3"/>
        <v>Jarrod Bingham</v>
      </c>
      <c r="O28" t="s">
        <v>1817</v>
      </c>
      <c r="P28" t="s">
        <v>1818</v>
      </c>
      <c r="Q28" t="s">
        <v>51</v>
      </c>
      <c r="S28" t="str">
        <f t="shared" si="2"/>
        <v>Kevin Quoc Tran</v>
      </c>
    </row>
    <row r="29" spans="1:19" x14ac:dyDescent="0.35">
      <c r="A29" s="86" t="s">
        <v>143</v>
      </c>
      <c r="B29" s="111" t="s">
        <v>33</v>
      </c>
      <c r="C29" s="114">
        <f>SUMIF('Lower House 2018'!$D:$D,'consol data check'!$A29,'Lower House 2018'!I:I)+SUMIF('Upper House 2018'!$D:$D,'consol data check'!$A29,'Upper House 2018'!K:K)</f>
        <v>11170.25</v>
      </c>
      <c r="D29" s="114">
        <f>SUMIF('Lower House 2022'!$D:$D,'consol data check'!$A29,'Lower House 2022'!J:J)+SUMIF('Upper House 2022'!$D:$D,'consol data check'!$A29,'Upper House 2022'!L:L)</f>
        <v>31389.48</v>
      </c>
      <c r="G29" s="114">
        <v>31389.48</v>
      </c>
      <c r="H29" s="115">
        <f t="shared" si="1"/>
        <v>0</v>
      </c>
      <c r="K29" t="s">
        <v>55</v>
      </c>
      <c r="L29" t="str">
        <f t="shared" si="3"/>
        <v>Jenny O'Connor</v>
      </c>
      <c r="O29" t="s">
        <v>33</v>
      </c>
      <c r="Q29" t="s">
        <v>33</v>
      </c>
      <c r="S29" t="str">
        <f t="shared" si="2"/>
        <v>Transport Matters</v>
      </c>
    </row>
    <row r="30" spans="1:19" x14ac:dyDescent="0.35">
      <c r="A30" t="s">
        <v>1096</v>
      </c>
      <c r="B30" s="110" t="s">
        <v>1096</v>
      </c>
      <c r="C30" s="114">
        <f>SUMIF('Lower House 2018'!$C:$C,'consol data check'!$A30,'Lower House 2018'!I:I)+SUMIF('Upper House 2018'!$C:$C,'consol data check'!$A30,'Upper House 2018'!K:K)</f>
        <v>7189</v>
      </c>
      <c r="D30" s="114">
        <f>SUMIF('Lower House 2022'!C:C,'consol data check'!$A30,'Lower House 2022'!J:J)+SUMIF('Upper House 2022'!C:C,'consol data check'!$A30,'Upper House 2022'!L:L)</f>
        <v>25140.959999999999</v>
      </c>
      <c r="G30" s="114">
        <v>25140.959999999999</v>
      </c>
      <c r="H30" s="115">
        <f t="shared" si="1"/>
        <v>0</v>
      </c>
      <c r="K30" s="86" t="s">
        <v>70</v>
      </c>
      <c r="L30" s="86" t="e">
        <f t="shared" si="3"/>
        <v>#N/A</v>
      </c>
      <c r="O30" t="s">
        <v>1819</v>
      </c>
      <c r="P30" t="s">
        <v>1820</v>
      </c>
      <c r="Q30" t="s">
        <v>50</v>
      </c>
      <c r="S30" t="str">
        <f t="shared" si="2"/>
        <v>Robert (Bob) Turner</v>
      </c>
    </row>
    <row r="31" spans="1:19" x14ac:dyDescent="0.35">
      <c r="A31" s="86" t="s">
        <v>147</v>
      </c>
      <c r="B31" s="111" t="s">
        <v>35</v>
      </c>
      <c r="C31" s="114">
        <f>SUMIF('Lower House 2018'!$D:$D,'consol data check'!$A31,'Lower House 2018'!I:I)+SUMIF('Upper House 2018'!$D:$D,'consol data check'!$A31,'Upper House 2018'!K:K)</f>
        <v>35887.25</v>
      </c>
      <c r="D31" s="114">
        <f>SUMIF('Lower House 2022'!$D:$D,'consol data check'!$A31,'Lower House 2022'!J:J)+SUMIF('Upper House 2022'!$D:$D,'consol data check'!$A31,'Upper House 2022'!L:L)</f>
        <v>69810.84</v>
      </c>
      <c r="G31" s="114">
        <v>69810.84</v>
      </c>
      <c r="H31" s="115">
        <f t="shared" si="1"/>
        <v>0</v>
      </c>
      <c r="K31" s="86" t="s">
        <v>40</v>
      </c>
      <c r="L31" s="86" t="e">
        <f t="shared" si="3"/>
        <v>#N/A</v>
      </c>
      <c r="O31" t="s">
        <v>35</v>
      </c>
      <c r="Q31" t="s">
        <v>35</v>
      </c>
      <c r="S31" t="str">
        <f t="shared" si="2"/>
        <v>Victorian Socialists</v>
      </c>
    </row>
    <row r="32" spans="1:19" x14ac:dyDescent="0.35">
      <c r="A32" t="s">
        <v>1112</v>
      </c>
      <c r="B32" s="110" t="s">
        <v>1112</v>
      </c>
      <c r="C32" s="114">
        <f>SUMIF('Lower House 2018'!$C:$C,'consol data check'!$A32,'Lower House 2018'!I:I)+SUMIF('Upper House 2018'!$C:$C,'consol data check'!$A32,'Upper House 2018'!K:K)</f>
        <v>4201.75</v>
      </c>
      <c r="D32" s="114">
        <f>SUMIF('Lower House 2022'!C:C,'consol data check'!$A32,'Lower House 2022'!J:J)+SUMIF('Upper House 2022'!C:C,'consol data check'!$A32,'Upper House 2022'!L:L)</f>
        <v>14694.12</v>
      </c>
      <c r="G32" s="114">
        <v>14694.12</v>
      </c>
      <c r="H32" s="115">
        <f t="shared" si="1"/>
        <v>0</v>
      </c>
      <c r="K32" s="86" t="s">
        <v>69</v>
      </c>
      <c r="L32" s="86" t="e">
        <f t="shared" si="3"/>
        <v>#N/A</v>
      </c>
      <c r="O32" t="s">
        <v>1821</v>
      </c>
      <c r="P32" t="s">
        <v>1822</v>
      </c>
      <c r="Q32" t="s">
        <v>12</v>
      </c>
      <c r="S32" t="str">
        <f t="shared" si="2"/>
        <v>Hung Vo</v>
      </c>
    </row>
    <row r="33" spans="1:19" x14ac:dyDescent="0.35">
      <c r="A33" t="s">
        <v>1155</v>
      </c>
      <c r="B33" s="111" t="s">
        <v>1155</v>
      </c>
      <c r="C33" s="114">
        <f>SUMIF('Lower House 2018'!$C:$C,'consol data check'!$A33,'Lower House 2018'!I:I)+SUMIF('Upper House 2018'!$C:$C,'consol data check'!$A33,'Upper House 2018'!K:K)</f>
        <v>17339</v>
      </c>
      <c r="D33" s="118">
        <f>SUMIF('Lower House 2022'!C:C,'consol data check'!$A33,'Lower House 2022'!J:J)+SUMIF('Upper House 2022'!C:C,'consol data check'!$A33,'Upper House 2022'!L:L)</f>
        <v>60636.959999999999</v>
      </c>
      <c r="G33" s="114">
        <v>22858.2</v>
      </c>
      <c r="H33" s="115">
        <f t="shared" si="1"/>
        <v>37778.759999999995</v>
      </c>
      <c r="K33" t="s">
        <v>51</v>
      </c>
      <c r="L33" t="str">
        <f t="shared" si="3"/>
        <v>Kevin Quoc Tran</v>
      </c>
      <c r="O33" t="s">
        <v>1823</v>
      </c>
      <c r="P33" t="s">
        <v>1824</v>
      </c>
      <c r="Q33" t="s">
        <v>68</v>
      </c>
      <c r="S33" t="str">
        <f t="shared" si="2"/>
        <v>Oscar Yildiz</v>
      </c>
    </row>
    <row r="34" spans="1:19" x14ac:dyDescent="0.35">
      <c r="A34" t="s">
        <v>1160</v>
      </c>
      <c r="B34" s="110" t="s">
        <v>1160</v>
      </c>
      <c r="C34" s="114">
        <f>SUMIF('Lower House 2018'!$C:$C,'consol data check'!$A34,'Lower House 2018'!I:I)+SUMIF('Upper House 2018'!$C:$C,'consol data check'!$A34,'Upper House 2018'!K:K)</f>
        <v>3678.5</v>
      </c>
      <c r="D34" s="114">
        <f>SUMIF('Lower House 2022'!C:C,'consol data check'!$A34,'Lower House 2022'!J:J)+SUMIF('Upper House 2022'!C:C,'consol data check'!$A34,'Upper House 2022'!L:L)</f>
        <v>12864.24</v>
      </c>
      <c r="G34" s="114">
        <v>12864.24</v>
      </c>
      <c r="H34" s="115">
        <f t="shared" si="1"/>
        <v>0</v>
      </c>
      <c r="K34" t="s">
        <v>26</v>
      </c>
      <c r="L34" t="str">
        <f t="shared" si="3"/>
        <v>Liberal Democratic Party</v>
      </c>
      <c r="O34" t="s">
        <v>1825</v>
      </c>
      <c r="P34" t="s">
        <v>1826</v>
      </c>
      <c r="Q34" s="86" t="s">
        <v>1827</v>
      </c>
      <c r="R34" s="86"/>
      <c r="S34" s="86" t="e">
        <f t="shared" si="2"/>
        <v>#N/A</v>
      </c>
    </row>
    <row r="35" spans="1:19" x14ac:dyDescent="0.35">
      <c r="K35" t="s">
        <v>24</v>
      </c>
      <c r="L35" t="str">
        <f t="shared" si="3"/>
        <v>Liberal Party of Australia</v>
      </c>
    </row>
    <row r="36" spans="1:19" x14ac:dyDescent="0.35">
      <c r="K36" s="86" t="s">
        <v>52</v>
      </c>
      <c r="L36" s="86" t="e">
        <f t="shared" si="3"/>
        <v>#N/A</v>
      </c>
    </row>
    <row r="37" spans="1:19" x14ac:dyDescent="0.35">
      <c r="K37" t="s">
        <v>56</v>
      </c>
      <c r="L37" t="str">
        <f t="shared" si="3"/>
        <v>Michael James Gardner</v>
      </c>
    </row>
    <row r="38" spans="1:19" x14ac:dyDescent="0.35">
      <c r="K38" s="86" t="s">
        <v>72</v>
      </c>
      <c r="L38" s="86" t="e">
        <f t="shared" si="3"/>
        <v>#N/A</v>
      </c>
    </row>
    <row r="39" spans="1:19" x14ac:dyDescent="0.35">
      <c r="K39" t="s">
        <v>58</v>
      </c>
      <c r="L39" t="str">
        <f t="shared" si="3"/>
        <v>Michelle Dunscombe</v>
      </c>
    </row>
    <row r="40" spans="1:19" x14ac:dyDescent="0.35">
      <c r="K40" t="s">
        <v>68</v>
      </c>
      <c r="L40" t="str">
        <f t="shared" si="3"/>
        <v>Oscar Yildiz</v>
      </c>
    </row>
    <row r="41" spans="1:19" x14ac:dyDescent="0.35">
      <c r="K41" s="86" t="s">
        <v>77</v>
      </c>
      <c r="L41" s="86" t="e">
        <f t="shared" si="3"/>
        <v>#N/A</v>
      </c>
    </row>
    <row r="42" spans="1:19" x14ac:dyDescent="0.35">
      <c r="K42" t="s">
        <v>76</v>
      </c>
      <c r="L42" t="str">
        <f t="shared" si="3"/>
        <v>Rachel Carling-Jenkins</v>
      </c>
    </row>
    <row r="43" spans="1:19" x14ac:dyDescent="0.35">
      <c r="K43" t="s">
        <v>63</v>
      </c>
      <c r="L43" t="str">
        <f t="shared" si="3"/>
        <v>Ray Burgess</v>
      </c>
    </row>
    <row r="44" spans="1:19" x14ac:dyDescent="0.35">
      <c r="K44" t="s">
        <v>45</v>
      </c>
      <c r="L44" t="str">
        <f t="shared" si="3"/>
        <v>Richard Lawrence</v>
      </c>
    </row>
    <row r="45" spans="1:19" x14ac:dyDescent="0.35">
      <c r="K45" t="s">
        <v>50</v>
      </c>
      <c r="L45" t="str">
        <f t="shared" si="3"/>
        <v>Robert (Bob) Turner</v>
      </c>
    </row>
    <row r="46" spans="1:19" x14ac:dyDescent="0.35">
      <c r="K46" s="86" t="s">
        <v>65</v>
      </c>
      <c r="L46" s="86" t="e">
        <f t="shared" si="3"/>
        <v>#N/A</v>
      </c>
    </row>
    <row r="47" spans="1:19" x14ac:dyDescent="0.35">
      <c r="K47" t="s">
        <v>27</v>
      </c>
      <c r="L47" t="str">
        <f t="shared" si="3"/>
        <v>Shooters, Fishers and Farmers</v>
      </c>
    </row>
    <row r="48" spans="1:19" x14ac:dyDescent="0.35">
      <c r="K48" s="86" t="s">
        <v>61</v>
      </c>
      <c r="L48" s="86" t="e">
        <f t="shared" si="3"/>
        <v>#N/A</v>
      </c>
    </row>
    <row r="49" spans="11:12" x14ac:dyDescent="0.35">
      <c r="K49" t="s">
        <v>29</v>
      </c>
      <c r="L49" t="str">
        <f t="shared" si="3"/>
        <v>Sustainable Australia</v>
      </c>
    </row>
    <row r="50" spans="11:12" x14ac:dyDescent="0.35">
      <c r="K50" t="s">
        <v>17</v>
      </c>
      <c r="L50" t="str">
        <f t="shared" si="3"/>
        <v>Suzanna Sheed</v>
      </c>
    </row>
    <row r="51" spans="11:12" x14ac:dyDescent="0.35">
      <c r="K51" t="s">
        <v>67</v>
      </c>
      <c r="L51" t="str">
        <f t="shared" si="3"/>
        <v>Tammy Atkins</v>
      </c>
    </row>
    <row r="52" spans="11:12" x14ac:dyDescent="0.35">
      <c r="K52" t="s">
        <v>31</v>
      </c>
      <c r="L52" t="str">
        <f t="shared" si="3"/>
        <v>The Nationals</v>
      </c>
    </row>
    <row r="53" spans="11:12" x14ac:dyDescent="0.35">
      <c r="K53" s="86" t="s">
        <v>53</v>
      </c>
      <c r="L53" s="86" t="e">
        <f t="shared" si="3"/>
        <v>#N/A</v>
      </c>
    </row>
    <row r="54" spans="11:12" x14ac:dyDescent="0.35">
      <c r="K54" t="s">
        <v>33</v>
      </c>
      <c r="L54" t="str">
        <f t="shared" si="3"/>
        <v>Transport Matters</v>
      </c>
    </row>
    <row r="55" spans="11:12" x14ac:dyDescent="0.35">
      <c r="K55" t="s">
        <v>35</v>
      </c>
      <c r="L55" t="str">
        <f t="shared" si="3"/>
        <v>Victorian Socialists</v>
      </c>
    </row>
  </sheetData>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C6B44-F898-4AA1-B9F6-AD97B1A1C2CA}">
  <dimension ref="A1:AB1775"/>
  <sheetViews>
    <sheetView zoomScale="90" zoomScaleNormal="90" workbookViewId="0">
      <pane xSplit="7" ySplit="1" topLeftCell="H2" activePane="bottomRight" state="frozen"/>
      <selection pane="topRight" activeCell="C43" sqref="C43"/>
      <selection pane="bottomLeft" activeCell="C43" sqref="C43"/>
      <selection pane="bottomRight" activeCell="C43" sqref="C43"/>
    </sheetView>
  </sheetViews>
  <sheetFormatPr defaultRowHeight="14.5" x14ac:dyDescent="0.35"/>
  <cols>
    <col min="4" max="4" width="38.1796875" bestFit="1" customWidth="1"/>
    <col min="5" max="5" width="22.26953125" bestFit="1" customWidth="1"/>
    <col min="6" max="6" width="4.453125" customWidth="1"/>
    <col min="7" max="7" width="22.26953125" bestFit="1" customWidth="1"/>
    <col min="8" max="8" width="8.1796875" style="128" customWidth="1"/>
    <col min="9" max="10" width="19.1796875" style="114" bestFit="1" customWidth="1"/>
    <col min="11" max="11" width="15.26953125" customWidth="1"/>
    <col min="12" max="12" width="38.1796875" bestFit="1" customWidth="1"/>
    <col min="13" max="13" width="9.81640625" style="128" customWidth="1"/>
    <col min="14" max="15" width="19.1796875" bestFit="1" customWidth="1"/>
    <col min="16" max="16" width="14.26953125" bestFit="1" customWidth="1"/>
    <col min="20" max="20" width="31.1796875" bestFit="1" customWidth="1"/>
    <col min="23" max="23" width="26.81640625" bestFit="1" customWidth="1"/>
    <col min="28" max="28" width="31.1796875" bestFit="1" customWidth="1"/>
  </cols>
  <sheetData>
    <row r="1" spans="1:28" x14ac:dyDescent="0.35">
      <c r="A1" t="s">
        <v>1183</v>
      </c>
      <c r="B1" t="s">
        <v>80</v>
      </c>
      <c r="D1" t="s">
        <v>80</v>
      </c>
      <c r="E1" t="s">
        <v>1183</v>
      </c>
      <c r="G1" s="113" t="s">
        <v>1183</v>
      </c>
      <c r="H1" s="133"/>
      <c r="I1" s="119" t="s">
        <v>1772</v>
      </c>
      <c r="J1" s="119" t="s">
        <v>1828</v>
      </c>
      <c r="K1" t="s">
        <v>1829</v>
      </c>
      <c r="L1" s="113" t="s">
        <v>80</v>
      </c>
      <c r="M1" s="133"/>
      <c r="N1" s="112" t="s">
        <v>1772</v>
      </c>
      <c r="O1" s="112" t="s">
        <v>1828</v>
      </c>
      <c r="S1" t="s">
        <v>1830</v>
      </c>
      <c r="T1" t="s">
        <v>1831</v>
      </c>
      <c r="W1" t="s">
        <v>1832</v>
      </c>
    </row>
    <row r="2" spans="1:28" x14ac:dyDescent="0.35">
      <c r="A2" t="s">
        <v>930</v>
      </c>
      <c r="B2" t="s">
        <v>86</v>
      </c>
      <c r="D2" t="s">
        <v>86</v>
      </c>
      <c r="E2" t="s">
        <v>689</v>
      </c>
      <c r="G2" t="s">
        <v>689</v>
      </c>
      <c r="H2" s="128" t="str">
        <f>IFERROR(VLOOKUP(G2,#REF!,10,0),"")</f>
        <v/>
      </c>
      <c r="I2" s="114">
        <f>SUMIF('Lower House 2018'!$C:$C,$G2,'Lower House 2018'!I:I)+SUMIF('Upper House 2018'!$C:$C,$G2,'Upper House 2018'!K:K)</f>
        <v>23317</v>
      </c>
      <c r="J2" s="114">
        <f>SUMIF('Lower House 2022'!C:C,$G2,'Lower House 2022'!I:I)+SUMIF('Upper House 2022'!C:C,$G2,'Upper House 2022'!K:K)</f>
        <v>79944</v>
      </c>
      <c r="K2" s="115">
        <f>I2+J2</f>
        <v>103261</v>
      </c>
      <c r="L2" t="s">
        <v>86</v>
      </c>
      <c r="M2" s="128" t="str">
        <f>IFERROR(VLOOKUP(L2,#REF!,10,0),"")</f>
        <v/>
      </c>
      <c r="N2" s="114">
        <f>SUMIF('Lower House 2018'!$D:$D,$L2,'Lower House 2018'!I:I)+SUMIF('Upper House 2018'!$D:$D,$L2,'Upper House 2018'!K:K)</f>
        <v>80244.5</v>
      </c>
      <c r="O2" s="114">
        <f>SUMIF('Lower House 2022'!$D:$D,$L2,'Lower House 2022'!I:I)+SUMIF('Upper House 2022'!$D:$D,$L2,'Upper House 2022'!K:K)</f>
        <v>237696</v>
      </c>
      <c r="P2" s="115">
        <f>N2+O2</f>
        <v>317940.5</v>
      </c>
      <c r="S2" t="s">
        <v>52</v>
      </c>
      <c r="T2" t="s">
        <v>689</v>
      </c>
      <c r="U2" t="s">
        <v>8</v>
      </c>
      <c r="W2" t="s">
        <v>74</v>
      </c>
      <c r="Z2" t="s">
        <v>1833</v>
      </c>
      <c r="AA2" t="s">
        <v>1834</v>
      </c>
      <c r="AB2" t="s">
        <v>1835</v>
      </c>
    </row>
    <row r="3" spans="1:28" x14ac:dyDescent="0.35">
      <c r="A3" t="s">
        <v>985</v>
      </c>
      <c r="B3" t="s">
        <v>86</v>
      </c>
      <c r="D3" t="s">
        <v>92</v>
      </c>
      <c r="E3" t="s">
        <v>1092</v>
      </c>
      <c r="G3" t="s">
        <v>1092</v>
      </c>
      <c r="H3" s="128" t="str">
        <f>IFERROR(VLOOKUP(G3,#REF!,10,0),"")</f>
        <v/>
      </c>
      <c r="I3" s="114">
        <f>SUMIF('Lower House 2018'!$C:$C,$G3,'Lower House 2018'!I:I)+SUMIF('Upper House 2018'!$C:$C,$G3,'Upper House 2018'!K:K)</f>
        <v>0</v>
      </c>
      <c r="J3" s="114">
        <f>SUMIF('Lower House 2022'!C:C,$G3,'Lower House 2022'!I:I)+SUMIF('Upper House 2022'!C:C,$G3,'Upper House 2022'!K:K)</f>
        <v>0</v>
      </c>
      <c r="K3" s="115">
        <f t="shared" ref="K3:K66" si="0">I3+J3</f>
        <v>0</v>
      </c>
      <c r="L3" t="s">
        <v>92</v>
      </c>
      <c r="M3" s="128" t="str">
        <f>IFERROR(VLOOKUP(L3,#REF!,10,0),"")</f>
        <v/>
      </c>
      <c r="N3" s="114">
        <f>SUMIF('Lower House 2018'!$D:$D,$L3,'Lower House 2018'!I:I)+SUMIF('Upper House 2018'!$D:$D,$L3,'Upper House 2018'!K:K)</f>
        <v>0</v>
      </c>
      <c r="O3" s="114">
        <f>SUMIF('Lower House 2022'!$D:$D,$L3,'Lower House 2022'!I:I)+SUMIF('Upper House 2022'!$D:$D,$L3,'Upper House 2022'!K:K)</f>
        <v>0</v>
      </c>
      <c r="P3" s="115">
        <f t="shared" ref="P3:P21" si="1">N3+O3</f>
        <v>0</v>
      </c>
      <c r="S3" t="s">
        <v>53</v>
      </c>
      <c r="T3" t="s">
        <v>613</v>
      </c>
      <c r="U3" t="s">
        <v>8</v>
      </c>
      <c r="W3" t="s">
        <v>44</v>
      </c>
      <c r="Z3" t="s">
        <v>1836</v>
      </c>
      <c r="AA3" t="s">
        <v>1837</v>
      </c>
      <c r="AB3" t="s">
        <v>1838</v>
      </c>
    </row>
    <row r="4" spans="1:28" x14ac:dyDescent="0.35">
      <c r="A4" t="s">
        <v>182</v>
      </c>
      <c r="B4" t="s">
        <v>86</v>
      </c>
      <c r="D4" t="s">
        <v>98</v>
      </c>
      <c r="E4" t="s">
        <v>613</v>
      </c>
      <c r="G4" t="s">
        <v>613</v>
      </c>
      <c r="H4" s="128" t="str">
        <f>IFERROR(VLOOKUP(G4,#REF!,10,0),"")</f>
        <v/>
      </c>
      <c r="I4" s="114">
        <f>SUMIF('Lower House 2018'!$C:$C,$G4,'Lower House 2018'!I:I)+SUMIF('Upper House 2018'!$C:$C,$G4,'Upper House 2018'!K:K)</f>
        <v>10256.75</v>
      </c>
      <c r="J4" s="114">
        <f>SUMIF('Lower House 2022'!C:C,$G4,'Lower House 2022'!I:I)+SUMIF('Upper House 2022'!C:C,$G4,'Upper House 2022'!K:K)</f>
        <v>35166</v>
      </c>
      <c r="K4" s="115">
        <f t="shared" si="0"/>
        <v>45422.75</v>
      </c>
      <c r="L4" t="s">
        <v>98</v>
      </c>
      <c r="M4" s="128" t="str">
        <f>IFERROR(VLOOKUP(L4,#REF!,10,0),"")</f>
        <v/>
      </c>
      <c r="N4" s="114">
        <f>SUMIF('Lower House 2018'!$D:$D,$L4,'Lower House 2018'!I:I)+SUMIF('Upper House 2018'!$D:$D,$L4,'Upper House 2018'!K:K)</f>
        <v>11490.5</v>
      </c>
      <c r="O4" s="114">
        <f>SUMIF('Lower House 2022'!$D:$D,$L4,'Lower House 2022'!I:I)+SUMIF('Upper House 2022'!$D:$D,$L4,'Upper House 2022'!K:K)</f>
        <v>39396</v>
      </c>
      <c r="P4" s="115">
        <f t="shared" si="1"/>
        <v>50886.5</v>
      </c>
      <c r="S4" t="s">
        <v>54</v>
      </c>
      <c r="T4" t="s">
        <v>709</v>
      </c>
      <c r="U4" t="s">
        <v>8</v>
      </c>
      <c r="W4" t="s">
        <v>78</v>
      </c>
      <c r="Z4" t="s">
        <v>1839</v>
      </c>
      <c r="AA4" t="s">
        <v>1840</v>
      </c>
      <c r="AB4" t="s">
        <v>1841</v>
      </c>
    </row>
    <row r="5" spans="1:28" x14ac:dyDescent="0.35">
      <c r="A5" t="s">
        <v>854</v>
      </c>
      <c r="B5" t="s">
        <v>86</v>
      </c>
      <c r="D5" t="s">
        <v>103</v>
      </c>
      <c r="E5" t="s">
        <v>226</v>
      </c>
      <c r="G5" t="s">
        <v>226</v>
      </c>
      <c r="H5" s="128" t="str">
        <f>IFERROR(VLOOKUP(G5,#REF!,10,0),"")</f>
        <v/>
      </c>
      <c r="I5" s="114">
        <f>SUMIF('Lower House 2018'!$C:$C,$G5,'Lower House 2018'!I:I)+SUMIF('Upper House 2018'!$C:$C,$G5,'Upper House 2018'!K:K)</f>
        <v>0</v>
      </c>
      <c r="J5" s="114">
        <f>SUMIF('Lower House 2022'!C:C,$G5,'Lower House 2022'!I:I)+SUMIF('Upper House 2022'!C:C,$G5,'Upper House 2022'!K:K)</f>
        <v>0</v>
      </c>
      <c r="K5" s="115">
        <f t="shared" si="0"/>
        <v>0</v>
      </c>
      <c r="L5" t="s">
        <v>103</v>
      </c>
      <c r="M5" s="128" t="str">
        <f>IFERROR(VLOOKUP(L5,#REF!,10,0),"")</f>
        <v/>
      </c>
      <c r="N5" s="114">
        <f>SUMIF('Lower House 2018'!$D:$D,$L5,'Lower House 2018'!I:I)+SUMIF('Upper House 2018'!$D:$D,$L5,'Upper House 2018'!K:K)</f>
        <v>1197549.5</v>
      </c>
      <c r="O5" s="114">
        <f>SUMIF('Lower House 2022'!$D:$D,$L5,'Lower House 2022'!I:I)+SUMIF('Upper House 2022'!$D:$D,$L5,'Upper House 2022'!K:K)</f>
        <v>3160014</v>
      </c>
      <c r="P5" s="115">
        <f t="shared" si="1"/>
        <v>4357563.5</v>
      </c>
      <c r="S5" t="s">
        <v>36</v>
      </c>
      <c r="T5" t="s">
        <v>590</v>
      </c>
      <c r="U5" t="s">
        <v>8</v>
      </c>
      <c r="W5" t="s">
        <v>75</v>
      </c>
      <c r="Z5" t="s">
        <v>1842</v>
      </c>
      <c r="AA5" t="s">
        <v>1843</v>
      </c>
      <c r="AB5" t="s">
        <v>1844</v>
      </c>
    </row>
    <row r="6" spans="1:28" x14ac:dyDescent="0.35">
      <c r="A6" t="s">
        <v>361</v>
      </c>
      <c r="B6" t="s">
        <v>86</v>
      </c>
      <c r="D6" t="s">
        <v>91</v>
      </c>
      <c r="E6" t="s">
        <v>709</v>
      </c>
      <c r="G6" t="s">
        <v>709</v>
      </c>
      <c r="H6" s="128" t="str">
        <f>IFERROR(VLOOKUP(G6,#REF!,10,0),"")</f>
        <v/>
      </c>
      <c r="I6" s="114">
        <f>SUMIF('Lower House 2018'!$C:$C,$G6,'Lower House 2018'!I:I)+SUMIF('Upper House 2018'!$C:$C,$G6,'Upper House 2018'!K:K)</f>
        <v>3871</v>
      </c>
      <c r="J6" s="114">
        <f>SUMIF('Lower House 2022'!C:C,$G6,'Lower House 2022'!I:I)+SUMIF('Upper House 2022'!C:C,$G6,'Upper House 2022'!K:K)</f>
        <v>13272</v>
      </c>
      <c r="K6" s="115">
        <f t="shared" si="0"/>
        <v>17143</v>
      </c>
      <c r="L6" t="s">
        <v>91</v>
      </c>
      <c r="M6" s="128" t="str">
        <f>IFERROR(VLOOKUP(L6,#REF!,10,0),"")</f>
        <v/>
      </c>
      <c r="N6" s="114">
        <f>SUMIF('Lower House 2018'!$D:$D,$L6,'Lower House 2018'!I:I)+SUMIF('Upper House 2018'!$D:$D,$L6,'Upper House 2018'!K:K)</f>
        <v>5065376.75</v>
      </c>
      <c r="O6" s="114">
        <f>SUMIF('Lower House 2022'!$D:$D,$L6,'Lower House 2022'!I:I)+SUMIF('Upper House 2022'!$D:$D,$L6,'Upper House 2022'!K:K)</f>
        <v>13202883</v>
      </c>
      <c r="P6" s="115">
        <f t="shared" si="1"/>
        <v>18268259.75</v>
      </c>
      <c r="S6" t="s">
        <v>55</v>
      </c>
      <c r="T6" t="s">
        <v>862</v>
      </c>
      <c r="U6" t="s">
        <v>8</v>
      </c>
      <c r="W6" t="s">
        <v>73</v>
      </c>
      <c r="Z6" t="s">
        <v>1797</v>
      </c>
      <c r="AA6" t="s">
        <v>1798</v>
      </c>
      <c r="AB6" t="s">
        <v>1845</v>
      </c>
    </row>
    <row r="7" spans="1:28" x14ac:dyDescent="0.35">
      <c r="A7" t="s">
        <v>1066</v>
      </c>
      <c r="B7" t="s">
        <v>86</v>
      </c>
      <c r="D7" t="s">
        <v>113</v>
      </c>
      <c r="E7" t="s">
        <v>256</v>
      </c>
      <c r="G7" t="s">
        <v>256</v>
      </c>
      <c r="H7" s="128" t="str">
        <f>IFERROR(VLOOKUP(G7,#REF!,10,0),"")</f>
        <v/>
      </c>
      <c r="I7" s="114">
        <f>SUMIF('Lower House 2018'!$C:$C,$G7,'Lower House 2018'!I:I)+SUMIF('Upper House 2018'!$C:$C,$G7,'Upper House 2018'!K:K)</f>
        <v>0</v>
      </c>
      <c r="J7" s="114">
        <f>SUMIF('Lower House 2022'!C:C,$G7,'Lower House 2022'!I:I)+SUMIF('Upper House 2022'!C:C,$G7,'Upper House 2022'!K:K)</f>
        <v>0</v>
      </c>
      <c r="K7" s="115">
        <f t="shared" si="0"/>
        <v>0</v>
      </c>
      <c r="L7" t="s">
        <v>113</v>
      </c>
      <c r="M7" s="128" t="str">
        <f>IFERROR(VLOOKUP(L7,#REF!,10,0),"")</f>
        <v/>
      </c>
      <c r="N7" s="114">
        <f>SUMIF('Lower House 2018'!$D:$D,$L7,'Lower House 2018'!I:I)+SUMIF('Upper House 2018'!$D:$D,$L7,'Upper House 2018'!K:K)</f>
        <v>0</v>
      </c>
      <c r="O7" s="114">
        <f>SUMIF('Lower House 2022'!$D:$D,$L7,'Lower House 2022'!I:I)+SUMIF('Upper House 2022'!$D:$D,$L7,'Upper House 2022'!K:K)</f>
        <v>0</v>
      </c>
      <c r="P7" s="115">
        <f t="shared" si="1"/>
        <v>0</v>
      </c>
      <c r="S7" t="s">
        <v>56</v>
      </c>
      <c r="T7" t="s">
        <v>529</v>
      </c>
      <c r="U7" t="s">
        <v>8</v>
      </c>
      <c r="W7" t="s">
        <v>66</v>
      </c>
      <c r="Z7" t="s">
        <v>1801</v>
      </c>
      <c r="AA7" t="s">
        <v>1802</v>
      </c>
      <c r="AB7" t="s">
        <v>1846</v>
      </c>
    </row>
    <row r="8" spans="1:28" x14ac:dyDescent="0.35">
      <c r="A8" t="s">
        <v>809</v>
      </c>
      <c r="B8" t="s">
        <v>86</v>
      </c>
      <c r="D8" t="s">
        <v>102</v>
      </c>
      <c r="E8" t="s">
        <v>716</v>
      </c>
      <c r="G8" t="s">
        <v>716</v>
      </c>
      <c r="H8" s="128" t="str">
        <f>IFERROR(VLOOKUP(G8,#REF!,10,0),"")</f>
        <v/>
      </c>
      <c r="I8" s="114">
        <f>SUMIF('Lower House 2018'!$C:$C,$G8,'Lower House 2018'!I:I)+SUMIF('Upper House 2018'!$C:$C,$G8,'Upper House 2018'!K:K)</f>
        <v>0</v>
      </c>
      <c r="J8" s="114">
        <f>SUMIF('Lower House 2022'!C:C,$G8,'Lower House 2022'!I:I)+SUMIF('Upper House 2022'!C:C,$G8,'Upper House 2022'!K:K)</f>
        <v>0</v>
      </c>
      <c r="K8" s="115">
        <f t="shared" si="0"/>
        <v>0</v>
      </c>
      <c r="L8" t="s">
        <v>102</v>
      </c>
      <c r="M8" s="128" t="str">
        <f>IFERROR(VLOOKUP(L8,#REF!,10,0),"")</f>
        <v/>
      </c>
      <c r="N8" s="114">
        <f>SUMIF('Lower House 2018'!$D:$D,$L8,'Lower House 2018'!I:I)+SUMIF('Upper House 2018'!$D:$D,$L8,'Upper House 2018'!K:K)</f>
        <v>178326.75</v>
      </c>
      <c r="O8" s="114">
        <f>SUMIF('Lower House 2022'!$D:$D,$L8,'Lower House 2022'!I:I)+SUMIF('Upper House 2022'!$D:$D,$L8,'Upper House 2022'!K:K)</f>
        <v>328512</v>
      </c>
      <c r="P8" s="115">
        <f t="shared" si="1"/>
        <v>506838.75</v>
      </c>
      <c r="S8" t="s">
        <v>58</v>
      </c>
      <c r="T8" t="s">
        <v>465</v>
      </c>
      <c r="U8" t="s">
        <v>8</v>
      </c>
      <c r="W8" t="s">
        <v>62</v>
      </c>
      <c r="Z8" t="s">
        <v>1799</v>
      </c>
      <c r="AA8" t="s">
        <v>1800</v>
      </c>
      <c r="AB8" t="s">
        <v>1847</v>
      </c>
    </row>
    <row r="9" spans="1:28" x14ac:dyDescent="0.35">
      <c r="A9" t="s">
        <v>1130</v>
      </c>
      <c r="B9" t="s">
        <v>86</v>
      </c>
      <c r="D9" t="s">
        <v>107</v>
      </c>
      <c r="E9" t="s">
        <v>590</v>
      </c>
      <c r="G9" t="s">
        <v>590</v>
      </c>
      <c r="H9" s="128" t="str">
        <f>IFERROR(VLOOKUP(G9,#REF!,10,0),"")</f>
        <v/>
      </c>
      <c r="I9" s="114">
        <f>SUMIF('Lower House 2018'!$C:$C,$G9,'Lower House 2018'!I:I)+SUMIF('Upper House 2018'!$C:$C,$G9,'Upper House 2018'!K:K)</f>
        <v>11702.25</v>
      </c>
      <c r="J9" s="114">
        <f>SUMIF('Lower House 2022'!C:C,$G9,'Lower House 2022'!I:I)+SUMIF('Upper House 2022'!C:C,$G9,'Upper House 2022'!K:K)</f>
        <v>40122</v>
      </c>
      <c r="K9" s="115">
        <f t="shared" si="0"/>
        <v>51824.25</v>
      </c>
      <c r="L9" t="s">
        <v>107</v>
      </c>
      <c r="M9" s="128" t="str">
        <f>IFERROR(VLOOKUP(L9,#REF!,10,0),"")</f>
        <v/>
      </c>
      <c r="N9" s="114">
        <f>SUMIF('Lower House 2018'!$D:$D,$L9,'Lower House 2018'!I:I)+SUMIF('Upper House 2018'!$D:$D,$L9,'Upper House 2018'!K:K)</f>
        <v>34580</v>
      </c>
      <c r="O9" s="114">
        <f>SUMIF('Lower House 2022'!$D:$D,$L9,'Lower House 2022'!I:I)+SUMIF('Upper House 2022'!$D:$D,$L9,'Upper House 2022'!K:K)</f>
        <v>73935</v>
      </c>
      <c r="P9" s="115">
        <f t="shared" si="1"/>
        <v>108515</v>
      </c>
      <c r="S9" t="s">
        <v>45</v>
      </c>
      <c r="T9" t="s">
        <v>708</v>
      </c>
      <c r="U9" t="s">
        <v>8</v>
      </c>
      <c r="W9" t="s">
        <v>15</v>
      </c>
      <c r="Z9" t="s">
        <v>1807</v>
      </c>
      <c r="AA9" t="s">
        <v>1808</v>
      </c>
      <c r="AB9" t="s">
        <v>1848</v>
      </c>
    </row>
    <row r="10" spans="1:28" x14ac:dyDescent="0.35">
      <c r="A10" t="s">
        <v>825</v>
      </c>
      <c r="B10" t="s">
        <v>86</v>
      </c>
      <c r="D10" t="s">
        <v>97</v>
      </c>
      <c r="E10" t="s">
        <v>862</v>
      </c>
      <c r="G10" t="s">
        <v>862</v>
      </c>
      <c r="H10" s="128" t="str">
        <f>IFERROR(VLOOKUP(G10,#REF!,10,0),"")</f>
        <v/>
      </c>
      <c r="I10" s="114">
        <f>SUMIF('Lower House 2018'!$C:$C,$G10,'Lower House 2018'!I:I)+SUMIF('Upper House 2018'!$C:$C,$G10,'Upper House 2018'!K:K)</f>
        <v>9497.25</v>
      </c>
      <c r="J10" s="114">
        <f>SUMIF('Lower House 2022'!C:C,$G10,'Lower House 2022'!I:I)+SUMIF('Upper House 2022'!C:C,$G10,'Upper House 2022'!K:K)</f>
        <v>32562</v>
      </c>
      <c r="K10" s="115">
        <f t="shared" si="0"/>
        <v>42059.25</v>
      </c>
      <c r="L10" t="s">
        <v>97</v>
      </c>
      <c r="M10" s="128" t="str">
        <f>IFERROR(VLOOKUP(L10,#REF!,10,0),"")</f>
        <v/>
      </c>
      <c r="N10" s="114">
        <f>SUMIF('Lower House 2018'!$D:$D,$L10,'Lower House 2018'!I:I)+SUMIF('Upper House 2018'!$D:$D,$L10,'Upper House 2018'!K:K)</f>
        <v>35413</v>
      </c>
      <c r="O10" s="114">
        <f>SUMIF('Lower House 2022'!$D:$D,$L10,'Lower House 2022'!I:I)+SUMIF('Upper House 2022'!$D:$D,$L10,'Upper House 2022'!K:K)</f>
        <v>65748</v>
      </c>
      <c r="P10" s="115">
        <f t="shared" si="1"/>
        <v>101161</v>
      </c>
      <c r="S10" t="s">
        <v>59</v>
      </c>
      <c r="T10" t="s">
        <v>497</v>
      </c>
      <c r="U10" t="s">
        <v>8</v>
      </c>
      <c r="W10" t="s">
        <v>18</v>
      </c>
      <c r="Z10" t="s">
        <v>1849</v>
      </c>
      <c r="AA10" t="s">
        <v>1850</v>
      </c>
      <c r="AB10" t="s">
        <v>1851</v>
      </c>
    </row>
    <row r="11" spans="1:28" x14ac:dyDescent="0.35">
      <c r="A11" t="s">
        <v>264</v>
      </c>
      <c r="B11" t="s">
        <v>86</v>
      </c>
      <c r="D11" t="s">
        <v>118</v>
      </c>
      <c r="E11" t="s">
        <v>268</v>
      </c>
      <c r="G11" t="s">
        <v>268</v>
      </c>
      <c r="H11" s="128" t="str">
        <f>IFERROR(VLOOKUP(G11,#REF!,10,0),"")</f>
        <v/>
      </c>
      <c r="I11" s="114">
        <f>SUMIF('Lower House 2018'!$C:$C,$G11,'Lower House 2018'!I:I)+SUMIF('Upper House 2018'!$C:$C,$G11,'Upper House 2018'!K:K)</f>
        <v>0</v>
      </c>
      <c r="J11" s="114">
        <f>SUMIF('Lower House 2022'!C:C,$G11,'Lower House 2022'!I:I)+SUMIF('Upper House 2022'!C:C,$G11,'Upper House 2022'!K:K)</f>
        <v>0</v>
      </c>
      <c r="K11" s="115">
        <f t="shared" si="0"/>
        <v>0</v>
      </c>
      <c r="L11" t="s">
        <v>118</v>
      </c>
      <c r="M11" s="128" t="str">
        <f>IFERROR(VLOOKUP(L11,#REF!,10,0),"")</f>
        <v/>
      </c>
      <c r="N11" s="114">
        <f>SUMIF('Lower House 2018'!$D:$D,$L11,'Lower House 2018'!I:I)+SUMIF('Upper House 2018'!$D:$D,$L11,'Upper House 2018'!K:K)</f>
        <v>3668560</v>
      </c>
      <c r="O11" s="114">
        <f>SUMIF('Lower House 2022'!$D:$D,$L11,'Lower House 2022'!I:I)+SUMIF('Upper House 2022'!$D:$D,$L11,'Upper House 2022'!K:K)</f>
        <v>9456849</v>
      </c>
      <c r="P11" s="115">
        <f t="shared" si="1"/>
        <v>13125409</v>
      </c>
      <c r="S11" t="s">
        <v>49</v>
      </c>
      <c r="T11" t="s">
        <v>738</v>
      </c>
      <c r="U11" t="s">
        <v>8</v>
      </c>
      <c r="W11" t="s">
        <v>79</v>
      </c>
      <c r="Z11" t="s">
        <v>1809</v>
      </c>
      <c r="AA11" t="s">
        <v>1810</v>
      </c>
      <c r="AB11" t="s">
        <v>1852</v>
      </c>
    </row>
    <row r="12" spans="1:28" x14ac:dyDescent="0.35">
      <c r="A12" t="s">
        <v>482</v>
      </c>
      <c r="B12" t="s">
        <v>86</v>
      </c>
      <c r="D12" t="s">
        <v>112</v>
      </c>
      <c r="E12" t="s">
        <v>726</v>
      </c>
      <c r="G12" t="s">
        <v>726</v>
      </c>
      <c r="H12" s="128" t="str">
        <f>IFERROR(VLOOKUP(G12,#REF!,10,0),"")</f>
        <v/>
      </c>
      <c r="I12" s="114">
        <f>SUMIF('Lower House 2018'!$C:$C,$G12,'Lower House 2018'!I:I)+SUMIF('Upper House 2018'!$C:$C,$G12,'Upper House 2018'!K:K)</f>
        <v>0</v>
      </c>
      <c r="J12" s="114">
        <f>SUMIF('Lower House 2022'!C:C,$G12,'Lower House 2022'!I:I)+SUMIF('Upper House 2022'!C:C,$G12,'Upper House 2022'!K:K)</f>
        <v>0</v>
      </c>
      <c r="K12" s="115">
        <f t="shared" si="0"/>
        <v>0</v>
      </c>
      <c r="L12" t="s">
        <v>112</v>
      </c>
      <c r="M12" s="128" t="str">
        <f>IFERROR(VLOOKUP(L12,#REF!,10,0),"")</f>
        <v/>
      </c>
      <c r="N12" s="114">
        <f>SUMIF('Lower House 2018'!$D:$D,$L12,'Lower House 2018'!I:I)+SUMIF('Upper House 2018'!$D:$D,$L12,'Upper House 2018'!K:K)</f>
        <v>71011.5</v>
      </c>
      <c r="O12" s="114">
        <f>SUMIF('Lower House 2022'!$D:$D,$L12,'Lower House 2022'!I:I)+SUMIF('Upper House 2022'!$D:$D,$L12,'Upper House 2022'!K:K)</f>
        <v>129255</v>
      </c>
      <c r="P12" s="115">
        <f t="shared" si="1"/>
        <v>200266.5</v>
      </c>
      <c r="S12" t="s">
        <v>7</v>
      </c>
      <c r="T12" t="s">
        <v>702</v>
      </c>
      <c r="U12" t="s">
        <v>8</v>
      </c>
      <c r="W12" t="s">
        <v>20</v>
      </c>
      <c r="Z12" t="s">
        <v>1805</v>
      </c>
      <c r="AA12" t="s">
        <v>1806</v>
      </c>
      <c r="AB12" t="s">
        <v>1853</v>
      </c>
    </row>
    <row r="13" spans="1:28" x14ac:dyDescent="0.35">
      <c r="A13" t="s">
        <v>395</v>
      </c>
      <c r="B13" t="s">
        <v>86</v>
      </c>
      <c r="D13" t="s">
        <v>128</v>
      </c>
      <c r="E13" t="s">
        <v>765</v>
      </c>
      <c r="G13" t="s">
        <v>765</v>
      </c>
      <c r="H13" s="128" t="str">
        <f>IFERROR(VLOOKUP(G13,#REF!,10,0),"")</f>
        <v/>
      </c>
      <c r="I13" s="114">
        <f>SUMIF('Lower House 2018'!$C:$C,$G13,'Lower House 2018'!I:I)+SUMIF('Upper House 2018'!$C:$C,$G13,'Upper House 2018'!K:K)</f>
        <v>0</v>
      </c>
      <c r="J13" s="114">
        <f>SUMIF('Lower House 2022'!C:C,$G13,'Lower House 2022'!I:I)+SUMIF('Upper House 2022'!C:C,$G13,'Upper House 2022'!K:K)</f>
        <v>0</v>
      </c>
      <c r="K13" s="115">
        <f t="shared" si="0"/>
        <v>0</v>
      </c>
      <c r="L13" t="s">
        <v>128</v>
      </c>
      <c r="M13" s="128" t="str">
        <f>IFERROR(VLOOKUP(L13,#REF!,10,0),"")</f>
        <v/>
      </c>
      <c r="N13" s="114">
        <f>SUMIF('Lower House 2018'!$D:$D,$L13,'Lower House 2018'!I:I)+SUMIF('Upper House 2018'!$D:$D,$L13,'Upper House 2018'!K:K)</f>
        <v>178244.5</v>
      </c>
      <c r="O13" s="114">
        <f>SUMIF('Lower House 2022'!$D:$D,$L13,'Lower House 2022'!I:I)+SUMIF('Upper House 2022'!$D:$D,$L13,'Upper House 2022'!K:K)</f>
        <v>375339</v>
      </c>
      <c r="P13" s="115">
        <f t="shared" si="1"/>
        <v>553583.5</v>
      </c>
      <c r="S13" t="s">
        <v>12</v>
      </c>
      <c r="T13" t="s">
        <v>1112</v>
      </c>
      <c r="U13" t="s">
        <v>8</v>
      </c>
      <c r="W13" t="s">
        <v>22</v>
      </c>
      <c r="Z13" t="s">
        <v>1821</v>
      </c>
      <c r="AA13" t="s">
        <v>1822</v>
      </c>
      <c r="AB13" t="s">
        <v>1854</v>
      </c>
    </row>
    <row r="14" spans="1:28" x14ac:dyDescent="0.35">
      <c r="A14" t="s">
        <v>1059</v>
      </c>
      <c r="B14" t="s">
        <v>86</v>
      </c>
      <c r="D14" t="s">
        <v>133</v>
      </c>
      <c r="E14" t="s">
        <v>351</v>
      </c>
      <c r="G14" t="s">
        <v>351</v>
      </c>
      <c r="H14" s="128" t="str">
        <f>IFERROR(VLOOKUP(G14,#REF!,10,0),"")</f>
        <v/>
      </c>
      <c r="I14" s="114">
        <f>SUMIF('Lower House 2018'!$C:$C,$G14,'Lower House 2018'!I:I)+SUMIF('Upper House 2018'!$C:$C,$G14,'Upper House 2018'!K:K)</f>
        <v>0</v>
      </c>
      <c r="J14" s="114">
        <f>SUMIF('Lower House 2022'!C:C,$G14,'Lower House 2022'!I:I)+SUMIF('Upper House 2022'!C:C,$G14,'Upper House 2022'!K:K)</f>
        <v>0</v>
      </c>
      <c r="K14" s="115">
        <f t="shared" si="0"/>
        <v>0</v>
      </c>
      <c r="L14" t="s">
        <v>133</v>
      </c>
      <c r="M14" s="128" t="str">
        <f>IFERROR(VLOOKUP(L14,#REF!,10,0),"")</f>
        <v/>
      </c>
      <c r="N14" s="114">
        <f>SUMIF('Lower House 2018'!$D:$D,$L14,'Lower House 2018'!I:I)+SUMIF('Upper House 2018'!$D:$D,$L14,'Upper House 2018'!K:K)</f>
        <v>9457</v>
      </c>
      <c r="O14" s="114">
        <f>SUMIF('Lower House 2022'!$D:$D,$L14,'Lower House 2022'!I:I)+SUMIF('Upper House 2022'!$D:$D,$L14,'Upper House 2022'!K:K)</f>
        <v>16212</v>
      </c>
      <c r="P14" s="115">
        <f t="shared" si="1"/>
        <v>25669</v>
      </c>
      <c r="S14" t="s">
        <v>60</v>
      </c>
      <c r="T14" t="s">
        <v>1000</v>
      </c>
      <c r="U14" t="s">
        <v>8</v>
      </c>
      <c r="W14" t="s">
        <v>60</v>
      </c>
      <c r="Z14" t="s">
        <v>1811</v>
      </c>
      <c r="AA14" t="s">
        <v>1812</v>
      </c>
      <c r="AB14" t="s">
        <v>1855</v>
      </c>
    </row>
    <row r="15" spans="1:28" x14ac:dyDescent="0.35">
      <c r="A15" t="s">
        <v>896</v>
      </c>
      <c r="B15" t="s">
        <v>86</v>
      </c>
      <c r="D15" t="s">
        <v>123</v>
      </c>
      <c r="E15" t="s">
        <v>537</v>
      </c>
      <c r="G15" t="s">
        <v>537</v>
      </c>
      <c r="H15" s="128" t="str">
        <f>IFERROR(VLOOKUP(G15,#REF!,10,0),"")</f>
        <v/>
      </c>
      <c r="I15" s="114">
        <f>SUMIF('Lower House 2018'!$C:$C,$G15,'Lower House 2018'!I:I)+SUMIF('Upper House 2018'!$C:$C,$G15,'Upper House 2018'!K:K)</f>
        <v>0</v>
      </c>
      <c r="J15" s="114">
        <f>SUMIF('Lower House 2022'!C:C,$G15,'Lower House 2022'!I:I)+SUMIF('Upper House 2022'!C:C,$G15,'Upper House 2022'!K:K)</f>
        <v>0</v>
      </c>
      <c r="K15" s="115">
        <f t="shared" si="0"/>
        <v>0</v>
      </c>
      <c r="L15" t="s">
        <v>123</v>
      </c>
      <c r="M15" s="128" t="str">
        <f>IFERROR(VLOOKUP(L15,#REF!,10,0),"")</f>
        <v/>
      </c>
      <c r="N15" s="114">
        <f>SUMIF('Lower House 2018'!$D:$D,$L15,'Lower House 2018'!I:I)+SUMIF('Upper House 2018'!$D:$D,$L15,'Upper House 2018'!K:K)</f>
        <v>294754.25</v>
      </c>
      <c r="O15" s="114">
        <f>SUMIF('Lower House 2022'!$D:$D,$L15,'Lower House 2022'!I:I)+SUMIF('Upper House 2022'!$D:$D,$L15,'Upper House 2022'!K:K)</f>
        <v>1008168</v>
      </c>
      <c r="P15" s="115">
        <f t="shared" si="1"/>
        <v>1302922.25</v>
      </c>
      <c r="S15" t="s">
        <v>50</v>
      </c>
      <c r="T15" t="s">
        <v>1096</v>
      </c>
      <c r="U15" t="s">
        <v>8</v>
      </c>
      <c r="W15" t="s">
        <v>54</v>
      </c>
      <c r="Z15" t="s">
        <v>1819</v>
      </c>
      <c r="AA15" t="s">
        <v>1820</v>
      </c>
      <c r="AB15" t="s">
        <v>1856</v>
      </c>
    </row>
    <row r="16" spans="1:28" x14ac:dyDescent="0.35">
      <c r="A16" t="s">
        <v>634</v>
      </c>
      <c r="B16" t="s">
        <v>86</v>
      </c>
      <c r="D16" t="s">
        <v>143</v>
      </c>
      <c r="E16" t="s">
        <v>1035</v>
      </c>
      <c r="G16" t="s">
        <v>1035</v>
      </c>
      <c r="H16" s="128" t="str">
        <f>IFERROR(VLOOKUP(G16,#REF!,10,0),"")</f>
        <v/>
      </c>
      <c r="I16" s="114">
        <f>SUMIF('Lower House 2018'!$C:$C,$G16,'Lower House 2018'!I:I)+SUMIF('Upper House 2018'!$C:$C,$G16,'Upper House 2018'!K:K)</f>
        <v>0</v>
      </c>
      <c r="J16" s="114">
        <f>SUMIF('Lower House 2022'!C:C,$G16,'Lower House 2022'!I:I)+SUMIF('Upper House 2022'!C:C,$G16,'Upper House 2022'!K:K)</f>
        <v>0</v>
      </c>
      <c r="K16" s="115">
        <f t="shared" si="0"/>
        <v>0</v>
      </c>
      <c r="L16" t="s">
        <v>143</v>
      </c>
      <c r="M16" s="128" t="str">
        <f>IFERROR(VLOOKUP(L16,#REF!,10,0),"")</f>
        <v/>
      </c>
      <c r="N16" s="114">
        <f>SUMIF('Lower House 2018'!$D:$D,$L16,'Lower House 2018'!I:I)+SUMIF('Upper House 2018'!$D:$D,$L16,'Upper House 2018'!K:K)</f>
        <v>11170.25</v>
      </c>
      <c r="O16" s="114">
        <f>SUMIF('Lower House 2022'!$D:$D,$L16,'Lower House 2022'!I:I)+SUMIF('Upper House 2022'!$D:$D,$L16,'Upper House 2022'!K:K)</f>
        <v>30774</v>
      </c>
      <c r="P16" s="115">
        <f t="shared" si="1"/>
        <v>41944.25</v>
      </c>
      <c r="S16" t="s">
        <v>13</v>
      </c>
      <c r="T16" t="s">
        <v>288</v>
      </c>
      <c r="U16" t="s">
        <v>8</v>
      </c>
      <c r="W16" t="s">
        <v>38</v>
      </c>
      <c r="Z16" t="s">
        <v>1785</v>
      </c>
      <c r="AA16" t="s">
        <v>1786</v>
      </c>
      <c r="AB16" t="s">
        <v>1857</v>
      </c>
    </row>
    <row r="17" spans="1:28" x14ac:dyDescent="0.35">
      <c r="A17" t="s">
        <v>690</v>
      </c>
      <c r="B17" t="s">
        <v>86</v>
      </c>
      <c r="D17" t="s">
        <v>147</v>
      </c>
      <c r="E17" t="s">
        <v>203</v>
      </c>
      <c r="G17" t="s">
        <v>203</v>
      </c>
      <c r="H17" s="128" t="str">
        <f>IFERROR(VLOOKUP(G17,#REF!,10,0),"")</f>
        <v/>
      </c>
      <c r="I17" s="114">
        <f>SUMIF('Lower House 2018'!$C:$C,$G17,'Lower House 2018'!I:I)+SUMIF('Upper House 2018'!$C:$C,$G17,'Upper House 2018'!K:K)</f>
        <v>0</v>
      </c>
      <c r="J17" s="114">
        <f>SUMIF('Lower House 2022'!C:C,$G17,'Lower House 2022'!I:I)+SUMIF('Upper House 2022'!C:C,$G17,'Upper House 2022'!K:K)</f>
        <v>0</v>
      </c>
      <c r="K17" s="115">
        <f t="shared" si="0"/>
        <v>0</v>
      </c>
      <c r="L17" t="s">
        <v>147</v>
      </c>
      <c r="M17" s="128" t="str">
        <f>IFERROR(VLOOKUP(L17,#REF!,10,0),"")</f>
        <v/>
      </c>
      <c r="N17" s="114">
        <f>SUMIF('Lower House 2018'!$D:$D,$L17,'Lower House 2018'!I:I)+SUMIF('Upper House 2018'!$D:$D,$L17,'Upper House 2018'!K:K)</f>
        <v>35887.25</v>
      </c>
      <c r="O17" s="114">
        <f>SUMIF('Lower House 2022'!$D:$D,$L17,'Lower House 2022'!I:I)+SUMIF('Upper House 2022'!$D:$D,$L17,'Upper House 2022'!K:K)</f>
        <v>68442</v>
      </c>
      <c r="P17" s="115">
        <f t="shared" si="1"/>
        <v>104329.25</v>
      </c>
      <c r="S17" t="s">
        <v>61</v>
      </c>
      <c r="T17" t="s">
        <v>931</v>
      </c>
      <c r="U17" t="s">
        <v>8</v>
      </c>
      <c r="W17" t="s">
        <v>7</v>
      </c>
      <c r="Z17" t="s">
        <v>1858</v>
      </c>
      <c r="AA17" t="s">
        <v>1859</v>
      </c>
      <c r="AB17" t="s">
        <v>1860</v>
      </c>
    </row>
    <row r="18" spans="1:28" x14ac:dyDescent="0.35">
      <c r="A18" t="s">
        <v>1145</v>
      </c>
      <c r="B18" t="s">
        <v>86</v>
      </c>
      <c r="D18" t="s">
        <v>129</v>
      </c>
      <c r="E18" t="s">
        <v>1122</v>
      </c>
      <c r="G18" t="s">
        <v>1122</v>
      </c>
      <c r="H18" s="128" t="str">
        <f>IFERROR(VLOOKUP(G18,#REF!,10,0),"")</f>
        <v/>
      </c>
      <c r="I18" s="114">
        <f>SUMIF('Lower House 2018'!$C:$C,$G18,'Lower House 2018'!I:I)+SUMIF('Upper House 2018'!$C:$C,$G18,'Upper House 2018'!K:K)</f>
        <v>0</v>
      </c>
      <c r="J18" s="114">
        <f>SUMIF('Lower House 2022'!C:C,$G18,'Lower House 2022'!I:I)+SUMIF('Upper House 2022'!C:C,$G18,'Upper House 2022'!K:K)</f>
        <v>0</v>
      </c>
      <c r="K18" s="115">
        <f t="shared" si="0"/>
        <v>0</v>
      </c>
      <c r="L18" t="s">
        <v>129</v>
      </c>
      <c r="M18" s="128" t="str">
        <f>IFERROR(VLOOKUP(L18,#REF!,10,0),"")</f>
        <v/>
      </c>
      <c r="N18" s="114">
        <f>SUMIF('Lower House 2018'!$D:$D,$L18,'Lower House 2018'!I:I)+SUMIF('Upper House 2018'!$D:$D,$L18,'Upper House 2018'!K:K)</f>
        <v>0</v>
      </c>
      <c r="O18" s="114">
        <f>SUMIF('Lower House 2022'!$D:$D,$L18,'Lower House 2022'!I:I)+SUMIF('Upper House 2022'!$D:$D,$L18,'Upper House 2022'!K:K)</f>
        <v>0</v>
      </c>
      <c r="P18" s="115">
        <f t="shared" si="1"/>
        <v>0</v>
      </c>
      <c r="S18" t="s">
        <v>37</v>
      </c>
      <c r="T18" t="s">
        <v>289</v>
      </c>
      <c r="U18" t="s">
        <v>8</v>
      </c>
      <c r="W18" t="s">
        <v>71</v>
      </c>
      <c r="Z18" t="s">
        <v>1787</v>
      </c>
      <c r="AA18" t="s">
        <v>1788</v>
      </c>
      <c r="AB18" t="s">
        <v>1861</v>
      </c>
    </row>
    <row r="19" spans="1:28" x14ac:dyDescent="0.35">
      <c r="A19" t="s">
        <v>526</v>
      </c>
      <c r="B19" t="s">
        <v>86</v>
      </c>
      <c r="D19" t="s">
        <v>134</v>
      </c>
      <c r="E19" t="s">
        <v>381</v>
      </c>
      <c r="G19" t="s">
        <v>381</v>
      </c>
      <c r="H19" s="128" t="str">
        <f>IFERROR(VLOOKUP(G19,#REF!,10,0),"")</f>
        <v/>
      </c>
      <c r="I19" s="114">
        <f>SUMIF('Lower House 2018'!$C:$C,$G19,'Lower House 2018'!I:I)+SUMIF('Upper House 2018'!$C:$C,$G19,'Upper House 2018'!K:K)</f>
        <v>0</v>
      </c>
      <c r="J19" s="114">
        <f>SUMIF('Lower House 2022'!C:C,$G19,'Lower House 2022'!I:I)+SUMIF('Upper House 2022'!C:C,$G19,'Upper House 2022'!K:K)</f>
        <v>0</v>
      </c>
      <c r="K19" s="115">
        <f t="shared" si="0"/>
        <v>0</v>
      </c>
      <c r="L19" t="s">
        <v>134</v>
      </c>
      <c r="M19" s="128" t="str">
        <f>IFERROR(VLOOKUP(L19,#REF!,10,0),"")</f>
        <v/>
      </c>
      <c r="N19" s="114">
        <f>SUMIF('Lower House 2018'!$D:$D,$L19,'Lower House 2018'!I:I)+SUMIF('Upper House 2018'!$D:$D,$L19,'Upper House 2018'!K:K)</f>
        <v>0</v>
      </c>
      <c r="O19" s="114">
        <f>SUMIF('Lower House 2022'!$D:$D,$L19,'Lower House 2022'!I:I)+SUMIF('Upper House 2022'!$D:$D,$L19,'Upper House 2022'!K:K)</f>
        <v>0</v>
      </c>
      <c r="P19" s="115">
        <f t="shared" si="1"/>
        <v>0</v>
      </c>
      <c r="S19" t="s">
        <v>62</v>
      </c>
      <c r="T19" t="s">
        <v>1089</v>
      </c>
      <c r="U19" t="s">
        <v>8</v>
      </c>
      <c r="W19" t="s">
        <v>49</v>
      </c>
      <c r="Z19" t="s">
        <v>1862</v>
      </c>
      <c r="AA19" t="s">
        <v>1863</v>
      </c>
      <c r="AB19" t="s">
        <v>1864</v>
      </c>
    </row>
    <row r="20" spans="1:28" x14ac:dyDescent="0.35">
      <c r="A20" t="s">
        <v>640</v>
      </c>
      <c r="B20" t="s">
        <v>86</v>
      </c>
      <c r="D20" t="s">
        <v>165</v>
      </c>
      <c r="E20" t="s">
        <v>467</v>
      </c>
      <c r="G20" t="s">
        <v>467</v>
      </c>
      <c r="H20" s="128" t="str">
        <f>IFERROR(VLOOKUP(G20,#REF!,10,0),"")</f>
        <v/>
      </c>
      <c r="I20" s="114">
        <f>SUMIF('Lower House 2018'!$C:$C,$G20,'Lower House 2018'!I:I)+SUMIF('Upper House 2018'!$C:$C,$G20,'Upper House 2018'!K:K)</f>
        <v>0</v>
      </c>
      <c r="J20" s="114">
        <f>SUMIF('Lower House 2022'!C:C,$G20,'Lower House 2022'!I:I)+SUMIF('Upper House 2022'!C:C,$G20,'Upper House 2022'!K:K)</f>
        <v>0</v>
      </c>
      <c r="K20" s="115">
        <f t="shared" si="0"/>
        <v>0</v>
      </c>
      <c r="L20" t="s">
        <v>165</v>
      </c>
      <c r="M20" s="128" t="str">
        <f>IFERROR(VLOOKUP(L20,#REF!,10,0),"")</f>
        <v/>
      </c>
      <c r="N20" s="114">
        <f>SUMIF('Lower House 2018'!$D:$D,$L20,'Lower House 2018'!I:I)+SUMIF('Upper House 2018'!$D:$D,$L20,'Upper House 2018'!K:K)</f>
        <v>0</v>
      </c>
      <c r="O20" s="114">
        <f>SUMIF('Lower House 2022'!$D:$D,$L20,'Lower House 2022'!I:I)+SUMIF('Upper House 2022'!$D:$D,$L20,'Upper House 2022'!K:K)</f>
        <v>0</v>
      </c>
      <c r="P20" s="115">
        <f t="shared" si="1"/>
        <v>0</v>
      </c>
      <c r="S20" t="s">
        <v>15</v>
      </c>
      <c r="T20" t="s">
        <v>415</v>
      </c>
      <c r="U20" t="s">
        <v>8</v>
      </c>
      <c r="W20" t="s">
        <v>41</v>
      </c>
      <c r="Z20" t="s">
        <v>1795</v>
      </c>
      <c r="AA20" t="s">
        <v>1796</v>
      </c>
      <c r="AB20" t="s">
        <v>1865</v>
      </c>
    </row>
    <row r="21" spans="1:28" x14ac:dyDescent="0.35">
      <c r="A21" t="s">
        <v>452</v>
      </c>
      <c r="B21" t="s">
        <v>86</v>
      </c>
      <c r="D21" t="s">
        <v>169</v>
      </c>
      <c r="E21" t="s">
        <v>1072</v>
      </c>
      <c r="G21" t="s">
        <v>1072</v>
      </c>
      <c r="H21" s="128" t="str">
        <f>IFERROR(VLOOKUP(G21,#REF!,10,0),"")</f>
        <v/>
      </c>
      <c r="I21" s="114">
        <f>SUMIF('Lower House 2018'!$C:$C,$G21,'Lower House 2018'!I:I)+SUMIF('Upper House 2018'!$C:$C,$G21,'Upper House 2018'!K:K)</f>
        <v>0</v>
      </c>
      <c r="J21" s="114">
        <f>SUMIF('Lower House 2022'!C:C,$G21,'Lower House 2022'!I:I)+SUMIF('Upper House 2022'!C:C,$G21,'Upper House 2022'!K:K)</f>
        <v>0</v>
      </c>
      <c r="K21" s="115">
        <f t="shared" si="0"/>
        <v>0</v>
      </c>
      <c r="L21" t="s">
        <v>169</v>
      </c>
      <c r="M21" s="128" t="str">
        <f>IFERROR(VLOOKUP(L21,#REF!,10,0),"")</f>
        <v/>
      </c>
      <c r="N21" s="114">
        <f>SUMIF('Lower House 2018'!$D:$D,$L21,'Lower House 2018'!I:I)+SUMIF('Upper House 2018'!$D:$D,$L21,'Upper House 2018'!K:K)</f>
        <v>0</v>
      </c>
      <c r="O21" s="114">
        <f>SUMIF('Lower House 2022'!$D:$D,$L21,'Lower House 2022'!I:I)+SUMIF('Upper House 2022'!$D:$D,$L21,'Upper House 2022'!K:K)</f>
        <v>0</v>
      </c>
      <c r="P21" s="115">
        <f t="shared" si="1"/>
        <v>0</v>
      </c>
      <c r="S21" t="s">
        <v>63</v>
      </c>
      <c r="T21" t="s">
        <v>331</v>
      </c>
      <c r="U21" t="s">
        <v>8</v>
      </c>
      <c r="W21" t="s">
        <v>59</v>
      </c>
      <c r="Z21" t="s">
        <v>1789</v>
      </c>
      <c r="AA21" t="s">
        <v>1790</v>
      </c>
      <c r="AB21" t="s">
        <v>1866</v>
      </c>
    </row>
    <row r="22" spans="1:28" x14ac:dyDescent="0.35">
      <c r="A22" t="s">
        <v>233</v>
      </c>
      <c r="B22" t="s">
        <v>86</v>
      </c>
      <c r="E22" t="s">
        <v>529</v>
      </c>
      <c r="G22" t="s">
        <v>529</v>
      </c>
      <c r="H22" s="128" t="str">
        <f>IFERROR(VLOOKUP(G22,#REF!,10,0),"")</f>
        <v/>
      </c>
      <c r="I22" s="114">
        <f>SUMIF('Lower House 2018'!$C:$C,$G22,'Lower House 2018'!I:I)+SUMIF('Upper House 2018'!$C:$C,$G22,'Upper House 2018'!K:K)</f>
        <v>3200.75</v>
      </c>
      <c r="J22" s="114">
        <f>SUMIF('Lower House 2022'!C:C,$G22,'Lower House 2022'!I:I)+SUMIF('Upper House 2022'!C:C,$G22,'Upper House 2022'!K:K)</f>
        <v>10974</v>
      </c>
      <c r="K22" s="115">
        <f t="shared" si="0"/>
        <v>14174.75</v>
      </c>
      <c r="S22" t="s">
        <v>65</v>
      </c>
      <c r="T22" t="s">
        <v>851</v>
      </c>
      <c r="U22" t="s">
        <v>8</v>
      </c>
      <c r="W22" t="s">
        <v>42</v>
      </c>
      <c r="Z22" t="s">
        <v>1867</v>
      </c>
      <c r="AA22" t="s">
        <v>1868</v>
      </c>
      <c r="AB22" t="s">
        <v>1869</v>
      </c>
    </row>
    <row r="23" spans="1:28" x14ac:dyDescent="0.35">
      <c r="A23" t="s">
        <v>882</v>
      </c>
      <c r="B23" t="s">
        <v>86</v>
      </c>
      <c r="E23" t="s">
        <v>636</v>
      </c>
      <c r="G23" t="s">
        <v>636</v>
      </c>
      <c r="H23" s="128" t="str">
        <f>IFERROR(VLOOKUP(G23,#REF!,10,0),"")</f>
        <v/>
      </c>
      <c r="I23" s="114">
        <f>SUMIF('Lower House 2018'!$C:$C,$G23,'Lower House 2018'!I:I)+SUMIF('Upper House 2018'!$C:$C,$G23,'Upper House 2018'!K:K)</f>
        <v>0</v>
      </c>
      <c r="J23" s="114">
        <f>SUMIF('Lower House 2022'!C:C,$G23,'Lower House 2022'!I:I)+SUMIF('Upper House 2022'!C:C,$G23,'Upper House 2022'!K:K)</f>
        <v>0</v>
      </c>
      <c r="K23" s="115">
        <f t="shared" si="0"/>
        <v>0</v>
      </c>
      <c r="S23" t="s">
        <v>66</v>
      </c>
      <c r="T23" t="s">
        <v>832</v>
      </c>
      <c r="U23" t="s">
        <v>8</v>
      </c>
      <c r="W23" t="s">
        <v>16</v>
      </c>
      <c r="Z23" t="s">
        <v>1870</v>
      </c>
      <c r="AA23" t="s">
        <v>1871</v>
      </c>
      <c r="AB23" t="s">
        <v>1872</v>
      </c>
    </row>
    <row r="24" spans="1:28" x14ac:dyDescent="0.35">
      <c r="A24" t="s">
        <v>489</v>
      </c>
      <c r="B24" t="s">
        <v>86</v>
      </c>
      <c r="E24" t="s">
        <v>509</v>
      </c>
      <c r="G24" t="s">
        <v>509</v>
      </c>
      <c r="H24" s="128" t="str">
        <f>IFERROR(VLOOKUP(G24,#REF!,10,0),"")</f>
        <v/>
      </c>
      <c r="I24" s="114">
        <f>SUMIF('Lower House 2018'!$C:$C,$G24,'Lower House 2018'!I:I)+SUMIF('Upper House 2018'!$C:$C,$G24,'Upper House 2018'!K:K)</f>
        <v>0</v>
      </c>
      <c r="J24" s="114">
        <f>SUMIF('Lower House 2022'!C:C,$G24,'Lower House 2022'!I:I)+SUMIF('Upper House 2022'!C:C,$G24,'Upper House 2022'!K:K)</f>
        <v>0</v>
      </c>
      <c r="K24" s="115">
        <f t="shared" si="0"/>
        <v>0</v>
      </c>
      <c r="S24" t="s">
        <v>67</v>
      </c>
      <c r="T24" t="s">
        <v>223</v>
      </c>
      <c r="U24" t="s">
        <v>8</v>
      </c>
      <c r="W24" t="s">
        <v>12</v>
      </c>
      <c r="Z24" t="s">
        <v>1783</v>
      </c>
      <c r="AA24" t="s">
        <v>1784</v>
      </c>
      <c r="AB24" t="s">
        <v>1873</v>
      </c>
    </row>
    <row r="25" spans="1:28" x14ac:dyDescent="0.35">
      <c r="A25" t="s">
        <v>909</v>
      </c>
      <c r="B25" t="s">
        <v>86</v>
      </c>
      <c r="E25" t="s">
        <v>926</v>
      </c>
      <c r="G25" t="s">
        <v>926</v>
      </c>
      <c r="H25" s="128" t="str">
        <f>IFERROR(VLOOKUP(G25,#REF!,10,0),"")</f>
        <v/>
      </c>
      <c r="I25" s="114">
        <f>SUMIF('Lower House 2018'!$C:$C,$G25,'Lower House 2018'!I:I)+SUMIF('Upper House 2018'!$C:$C,$G25,'Upper House 2018'!K:K)</f>
        <v>0</v>
      </c>
      <c r="J25" s="114">
        <f>SUMIF('Lower House 2022'!C:C,$G25,'Lower House 2022'!I:I)+SUMIF('Upper House 2022'!C:C,$G25,'Upper House 2022'!K:K)</f>
        <v>0</v>
      </c>
      <c r="K25" s="115">
        <f t="shared" si="0"/>
        <v>0</v>
      </c>
      <c r="L25" s="4" t="s">
        <v>1874</v>
      </c>
      <c r="M25" s="134"/>
      <c r="N25" s="120">
        <f>SUM(I2:I113)+SUM(N2:N21)</f>
        <v>11190364.5</v>
      </c>
      <c r="O25" s="120">
        <f>SUM(J2:J113)+SUM(O2:O21)</f>
        <v>29284533</v>
      </c>
      <c r="S25" t="s">
        <v>68</v>
      </c>
      <c r="T25" t="s">
        <v>1155</v>
      </c>
      <c r="U25" t="s">
        <v>8</v>
      </c>
      <c r="W25" t="s">
        <v>37</v>
      </c>
      <c r="Z25" t="s">
        <v>1823</v>
      </c>
      <c r="AA25" t="s">
        <v>1824</v>
      </c>
      <c r="AB25" t="s">
        <v>1875</v>
      </c>
    </row>
    <row r="26" spans="1:28" x14ac:dyDescent="0.35">
      <c r="A26" t="s">
        <v>812</v>
      </c>
      <c r="B26" t="s">
        <v>86</v>
      </c>
      <c r="E26" t="s">
        <v>465</v>
      </c>
      <c r="G26" t="s">
        <v>465</v>
      </c>
      <c r="H26" s="128" t="str">
        <f>IFERROR(VLOOKUP(G26,#REF!,10,0),"")</f>
        <v/>
      </c>
      <c r="I26" s="114">
        <f>SUMIF('Lower House 2018'!$C:$C,$G26,'Lower House 2018'!I:I)+SUMIF('Upper House 2018'!$C:$C,$G26,'Upper House 2018'!K:K)</f>
        <v>3697.75</v>
      </c>
      <c r="J26" s="114">
        <f>SUMIF('Lower House 2022'!C:C,$G26,'Lower House 2022'!I:I)+SUMIF('Upper House 2022'!C:C,$G26,'Upper House 2022'!K:K)</f>
        <v>12678</v>
      </c>
      <c r="K26" s="115">
        <f t="shared" si="0"/>
        <v>16375.75</v>
      </c>
      <c r="S26" t="s">
        <v>69</v>
      </c>
      <c r="T26" t="s">
        <v>665</v>
      </c>
      <c r="U26" t="s">
        <v>8</v>
      </c>
      <c r="W26" t="s">
        <v>36</v>
      </c>
      <c r="Z26" t="s">
        <v>1876</v>
      </c>
      <c r="AA26" t="s">
        <v>1877</v>
      </c>
      <c r="AB26" t="s">
        <v>1878</v>
      </c>
    </row>
    <row r="27" spans="1:28" x14ac:dyDescent="0.35">
      <c r="A27" t="s">
        <v>1007</v>
      </c>
      <c r="B27" t="s">
        <v>86</v>
      </c>
      <c r="E27" t="s">
        <v>236</v>
      </c>
      <c r="G27" t="s">
        <v>236</v>
      </c>
      <c r="H27" s="128" t="str">
        <f>IFERROR(VLOOKUP(G27,#REF!,10,0),"")</f>
        <v/>
      </c>
      <c r="I27" s="114">
        <f>SUMIF('Lower House 2018'!$C:$C,$G27,'Lower House 2018'!I:I)+SUMIF('Upper House 2018'!$C:$C,$G27,'Upper House 2018'!K:K)</f>
        <v>0</v>
      </c>
      <c r="J27" s="114">
        <f>SUMIF('Lower House 2022'!C:C,$G27,'Lower House 2022'!I:I)+SUMIF('Upper House 2022'!C:C,$G27,'Upper House 2022'!K:K)</f>
        <v>0</v>
      </c>
      <c r="K27" s="115">
        <f t="shared" si="0"/>
        <v>0</v>
      </c>
      <c r="L27" t="s">
        <v>1879</v>
      </c>
      <c r="N27" s="114">
        <f>SUM('Lower House 2018'!I2:I508)+SUM('Upper House 2018'!K2:K381)</f>
        <v>11190364.5</v>
      </c>
      <c r="O27" s="114">
        <f>'Lower House 2022'!I510+'Upper House 2022'!K383</f>
        <v>29284533</v>
      </c>
      <c r="S27" t="s">
        <v>16</v>
      </c>
      <c r="T27" t="s">
        <v>556</v>
      </c>
      <c r="U27" t="s">
        <v>8</v>
      </c>
      <c r="W27" t="s">
        <v>39</v>
      </c>
      <c r="Z27" t="s">
        <v>1803</v>
      </c>
      <c r="AA27" t="s">
        <v>1804</v>
      </c>
      <c r="AB27" t="s">
        <v>1880</v>
      </c>
    </row>
    <row r="28" spans="1:28" x14ac:dyDescent="0.35">
      <c r="A28" t="s">
        <v>417</v>
      </c>
      <c r="B28" t="s">
        <v>86</v>
      </c>
      <c r="E28" t="s">
        <v>708</v>
      </c>
      <c r="G28" t="s">
        <v>708</v>
      </c>
      <c r="H28" s="128" t="str">
        <f>IFERROR(VLOOKUP(G28,#REF!,10,0),"")</f>
        <v/>
      </c>
      <c r="I28" s="114">
        <f>SUMIF('Lower House 2018'!$C:$C,$G28,'Lower House 2018'!I:I)+SUMIF('Upper House 2018'!$C:$C,$G28,'Upper House 2018'!K:K)</f>
        <v>2978.5</v>
      </c>
      <c r="J28" s="114">
        <f>SUMIF('Lower House 2022'!C:C,$G28,'Lower House 2022'!I:I)+SUMIF('Upper House 2022'!C:C,$G28,'Upper House 2022'!K:K)</f>
        <v>10212</v>
      </c>
      <c r="K28" s="115">
        <f t="shared" si="0"/>
        <v>13190.5</v>
      </c>
      <c r="N28" s="115">
        <f>N25-N27</f>
        <v>0</v>
      </c>
      <c r="O28" s="115">
        <f>O25-O27</f>
        <v>0</v>
      </c>
      <c r="S28" t="s">
        <v>51</v>
      </c>
      <c r="T28" t="s">
        <v>1093</v>
      </c>
      <c r="U28" t="s">
        <v>8</v>
      </c>
      <c r="W28" t="s">
        <v>13</v>
      </c>
      <c r="Z28" t="s">
        <v>1817</v>
      </c>
      <c r="AA28" t="s">
        <v>1818</v>
      </c>
      <c r="AB28" t="s">
        <v>1881</v>
      </c>
    </row>
    <row r="29" spans="1:28" x14ac:dyDescent="0.35">
      <c r="A29" t="s">
        <v>633</v>
      </c>
      <c r="B29" t="s">
        <v>86</v>
      </c>
      <c r="E29" t="s">
        <v>497</v>
      </c>
      <c r="G29" t="s">
        <v>497</v>
      </c>
      <c r="H29" s="128" t="str">
        <f>IFERROR(VLOOKUP(G29,#REF!,10,0),"")</f>
        <v/>
      </c>
      <c r="I29" s="114">
        <f>SUMIF('Lower House 2018'!$C:$C,$G29,'Lower House 2018'!I:I)+SUMIF('Upper House 2018'!$C:$C,$G29,'Upper House 2018'!K:K)</f>
        <v>5311.25</v>
      </c>
      <c r="J29" s="114">
        <f>SUMIF('Lower House 2022'!C:C,$G29,'Lower House 2022'!I:I)+SUMIF('Upper House 2022'!C:C,$G29,'Upper House 2022'!K:K)</f>
        <v>18210</v>
      </c>
      <c r="K29" s="115">
        <f t="shared" si="0"/>
        <v>23521.25</v>
      </c>
      <c r="L29" t="s">
        <v>1882</v>
      </c>
      <c r="M29" s="128" t="s">
        <v>10</v>
      </c>
      <c r="O29" s="114">
        <f>SUMIF(H:H,$M$29,J:J)+SUMIF($M$2:$M$21,$M$29,$O$2:$O$21)</f>
        <v>0</v>
      </c>
      <c r="S29" t="s">
        <v>70</v>
      </c>
      <c r="T29" t="s">
        <v>393</v>
      </c>
      <c r="U29" t="s">
        <v>8</v>
      </c>
      <c r="W29" t="s">
        <v>55</v>
      </c>
      <c r="Z29" t="s">
        <v>1883</v>
      </c>
      <c r="AA29" t="s">
        <v>1884</v>
      </c>
      <c r="AB29" t="s">
        <v>1885</v>
      </c>
    </row>
    <row r="30" spans="1:28" x14ac:dyDescent="0.35">
      <c r="A30" t="s">
        <v>915</v>
      </c>
      <c r="B30" t="s">
        <v>86</v>
      </c>
      <c r="E30" t="s">
        <v>230</v>
      </c>
      <c r="G30" t="s">
        <v>230</v>
      </c>
      <c r="H30" s="128" t="str">
        <f>IFERROR(VLOOKUP(G30,#REF!,10,0),"")</f>
        <v/>
      </c>
      <c r="I30" s="114">
        <f>SUMIF('Lower House 2018'!$C:$C,$G30,'Lower House 2018'!I:I)+SUMIF('Upper House 2018'!$C:$C,$G30,'Upper House 2018'!K:K)</f>
        <v>0</v>
      </c>
      <c r="J30" s="114">
        <f>SUMIF('Lower House 2022'!C:C,$G30,'Lower House 2022'!I:I)+SUMIF('Upper House 2022'!C:C,$G30,'Upper House 2022'!K:K)</f>
        <v>0</v>
      </c>
      <c r="K30" s="115">
        <f t="shared" si="0"/>
        <v>0</v>
      </c>
      <c r="S30" t="s">
        <v>38</v>
      </c>
      <c r="T30" t="s">
        <v>757</v>
      </c>
      <c r="U30" t="s">
        <v>8</v>
      </c>
      <c r="W30" t="s">
        <v>70</v>
      </c>
      <c r="Z30" t="s">
        <v>1886</v>
      </c>
      <c r="AA30" t="s">
        <v>1887</v>
      </c>
      <c r="AB30" t="s">
        <v>1888</v>
      </c>
    </row>
    <row r="31" spans="1:28" x14ac:dyDescent="0.35">
      <c r="A31" t="s">
        <v>306</v>
      </c>
      <c r="B31" t="s">
        <v>86</v>
      </c>
      <c r="E31" t="s">
        <v>675</v>
      </c>
      <c r="G31" t="s">
        <v>675</v>
      </c>
      <c r="H31" s="128" t="str">
        <f>IFERROR(VLOOKUP(G31,#REF!,10,0),"")</f>
        <v/>
      </c>
      <c r="I31" s="114">
        <f>SUMIF('Lower House 2018'!$C:$C,$G31,'Lower House 2018'!I:I)+SUMIF('Upper House 2018'!$C:$C,$G31,'Upper House 2018'!K:K)</f>
        <v>0</v>
      </c>
      <c r="J31" s="114">
        <f>SUMIF('Lower House 2022'!C:C,$G31,'Lower House 2022'!I:I)+SUMIF('Upper House 2022'!C:C,$G31,'Upper House 2022'!K:K)</f>
        <v>0</v>
      </c>
      <c r="K31" s="115">
        <f t="shared" si="0"/>
        <v>0</v>
      </c>
      <c r="S31" t="s">
        <v>17</v>
      </c>
      <c r="T31" t="s">
        <v>1001</v>
      </c>
      <c r="U31" t="s">
        <v>8</v>
      </c>
      <c r="W31" t="s">
        <v>40</v>
      </c>
      <c r="Z31" t="s">
        <v>1813</v>
      </c>
      <c r="AA31" t="s">
        <v>1814</v>
      </c>
      <c r="AB31" t="s">
        <v>1889</v>
      </c>
    </row>
    <row r="32" spans="1:28" x14ac:dyDescent="0.35">
      <c r="A32" t="s">
        <v>881</v>
      </c>
      <c r="B32" t="s">
        <v>86</v>
      </c>
      <c r="E32" t="s">
        <v>1142</v>
      </c>
      <c r="G32" t="s">
        <v>1142</v>
      </c>
      <c r="H32" s="128" t="str">
        <f>IFERROR(VLOOKUP(G32,#REF!,10,0),"")</f>
        <v/>
      </c>
      <c r="I32" s="114">
        <f>SUMIF('Lower House 2018'!$C:$C,$G32,'Lower House 2018'!I:I)+SUMIF('Upper House 2018'!$C:$C,$G32,'Upper House 2018'!K:K)</f>
        <v>0</v>
      </c>
      <c r="J32" s="114">
        <f>SUMIF('Lower House 2022'!C:C,$G32,'Lower House 2022'!I:I)+SUMIF('Upper House 2022'!C:C,$G32,'Upper House 2022'!K:K)</f>
        <v>0</v>
      </c>
      <c r="K32" s="115">
        <f t="shared" si="0"/>
        <v>0</v>
      </c>
      <c r="S32" t="s">
        <v>71</v>
      </c>
      <c r="T32" t="s">
        <v>382</v>
      </c>
      <c r="U32" t="s">
        <v>8</v>
      </c>
      <c r="W32" t="s">
        <v>69</v>
      </c>
      <c r="Z32" t="s">
        <v>1793</v>
      </c>
      <c r="AA32" t="s">
        <v>1794</v>
      </c>
      <c r="AB32" t="s">
        <v>1890</v>
      </c>
    </row>
    <row r="33" spans="1:28" x14ac:dyDescent="0.35">
      <c r="A33" t="s">
        <v>724</v>
      </c>
      <c r="B33" t="s">
        <v>86</v>
      </c>
      <c r="E33" t="s">
        <v>657</v>
      </c>
      <c r="G33" t="s">
        <v>657</v>
      </c>
      <c r="H33" s="128" t="str">
        <f>IFERROR(VLOOKUP(G33,#REF!,10,0),"")</f>
        <v/>
      </c>
      <c r="I33" s="114">
        <f>SUMIF('Lower House 2018'!$C:$C,$G33,'Lower House 2018'!I:I)+SUMIF('Upper House 2018'!$C:$C,$G33,'Upper House 2018'!K:K)</f>
        <v>0</v>
      </c>
      <c r="J33" s="114">
        <f>SUMIF('Lower House 2022'!C:C,$G33,'Lower House 2022'!I:I)+SUMIF('Upper House 2022'!C:C,$G33,'Upper House 2022'!K:K)</f>
        <v>0</v>
      </c>
      <c r="K33" s="115">
        <f t="shared" si="0"/>
        <v>0</v>
      </c>
      <c r="S33" t="s">
        <v>72</v>
      </c>
      <c r="T33" t="s">
        <v>839</v>
      </c>
      <c r="U33" t="s">
        <v>8</v>
      </c>
      <c r="W33" t="s">
        <v>51</v>
      </c>
      <c r="Z33" t="s">
        <v>1891</v>
      </c>
      <c r="AA33" t="s">
        <v>1892</v>
      </c>
      <c r="AB33" t="s">
        <v>1893</v>
      </c>
    </row>
    <row r="34" spans="1:28" x14ac:dyDescent="0.35">
      <c r="A34" t="s">
        <v>904</v>
      </c>
      <c r="B34" t="s">
        <v>86</v>
      </c>
      <c r="E34" t="s">
        <v>738</v>
      </c>
      <c r="G34" t="s">
        <v>738</v>
      </c>
      <c r="H34" s="128" t="str">
        <f>IFERROR(VLOOKUP(G34,#REF!,10,0),"")</f>
        <v/>
      </c>
      <c r="I34" s="114">
        <f>SUMIF('Lower House 2018'!$C:$C,$G34,'Lower House 2018'!I:I)+SUMIF('Upper House 2018'!$C:$C,$G34,'Upper House 2018'!K:K)</f>
        <v>17839.5</v>
      </c>
      <c r="J34" s="114">
        <f>SUMIF('Lower House 2022'!C:C,$G34,'Lower House 2022'!I:I)+SUMIF('Upper House 2022'!C:C,$G34,'Upper House 2022'!K:K)</f>
        <v>61164</v>
      </c>
      <c r="K34" s="115">
        <f t="shared" si="0"/>
        <v>79003.5</v>
      </c>
      <c r="S34" t="s">
        <v>39</v>
      </c>
      <c r="T34" t="s">
        <v>920</v>
      </c>
      <c r="U34" t="s">
        <v>8</v>
      </c>
      <c r="W34" t="s">
        <v>26</v>
      </c>
      <c r="Z34" t="s">
        <v>1894</v>
      </c>
      <c r="AA34" t="s">
        <v>1895</v>
      </c>
      <c r="AB34" t="s">
        <v>1896</v>
      </c>
    </row>
    <row r="35" spans="1:28" x14ac:dyDescent="0.35">
      <c r="A35" t="s">
        <v>727</v>
      </c>
      <c r="B35" t="s">
        <v>86</v>
      </c>
      <c r="E35" t="s">
        <v>1046</v>
      </c>
      <c r="G35" t="s">
        <v>1046</v>
      </c>
      <c r="H35" s="128" t="str">
        <f>IFERROR(VLOOKUP(G35,#REF!,10,0),"")</f>
        <v/>
      </c>
      <c r="I35" s="114">
        <f>SUMIF('Lower House 2018'!$C:$C,$G35,'Lower House 2018'!I:I)+SUMIF('Upper House 2018'!$C:$C,$G35,'Upper House 2018'!K:K)</f>
        <v>0</v>
      </c>
      <c r="J35" s="114">
        <f>SUMIF('Lower House 2022'!C:C,$G35,'Lower House 2022'!I:I)+SUMIF('Upper House 2022'!C:C,$G35,'Upper House 2022'!K:K)</f>
        <v>0</v>
      </c>
      <c r="K35" s="115">
        <f t="shared" si="0"/>
        <v>0</v>
      </c>
      <c r="S35" t="s">
        <v>73</v>
      </c>
      <c r="T35" t="s">
        <v>1018</v>
      </c>
      <c r="U35" t="s">
        <v>8</v>
      </c>
      <c r="W35" t="s">
        <v>24</v>
      </c>
      <c r="Z35" t="s">
        <v>1897</v>
      </c>
      <c r="AA35" t="s">
        <v>1898</v>
      </c>
      <c r="AB35" t="s">
        <v>1899</v>
      </c>
    </row>
    <row r="36" spans="1:28" x14ac:dyDescent="0.35">
      <c r="A36" t="s">
        <v>947</v>
      </c>
      <c r="B36" t="s">
        <v>86</v>
      </c>
      <c r="E36" t="s">
        <v>531</v>
      </c>
      <c r="G36" t="s">
        <v>531</v>
      </c>
      <c r="H36" s="128" t="str">
        <f>IFERROR(VLOOKUP(G36,#REF!,10,0),"")</f>
        <v/>
      </c>
      <c r="I36" s="114">
        <f>SUMIF('Lower House 2018'!$C:$C,$G36,'Lower House 2018'!I:I)+SUMIF('Upper House 2018'!$C:$C,$G36,'Upper House 2018'!K:K)</f>
        <v>0</v>
      </c>
      <c r="J36" s="114">
        <f>SUMIF('Lower House 2022'!C:C,$G36,'Lower House 2022'!I:I)+SUMIF('Upper House 2022'!C:C,$G36,'Upper House 2022'!K:K)</f>
        <v>0</v>
      </c>
      <c r="K36" s="115">
        <f t="shared" si="0"/>
        <v>0</v>
      </c>
      <c r="S36" t="s">
        <v>74</v>
      </c>
      <c r="T36" t="s">
        <v>441</v>
      </c>
      <c r="U36" t="s">
        <v>8</v>
      </c>
      <c r="W36" t="s">
        <v>52</v>
      </c>
      <c r="Z36" t="s">
        <v>1900</v>
      </c>
      <c r="AA36" t="s">
        <v>1901</v>
      </c>
      <c r="AB36" t="s">
        <v>1902</v>
      </c>
    </row>
    <row r="37" spans="1:28" x14ac:dyDescent="0.35">
      <c r="A37" t="s">
        <v>668</v>
      </c>
      <c r="B37" t="s">
        <v>86</v>
      </c>
      <c r="E37" t="s">
        <v>840</v>
      </c>
      <c r="G37" t="s">
        <v>840</v>
      </c>
      <c r="H37" s="128" t="str">
        <f>IFERROR(VLOOKUP(G37,#REF!,10,0),"")</f>
        <v/>
      </c>
      <c r="I37" s="114">
        <f>SUMIF('Lower House 2018'!$C:$C,$G37,'Lower House 2018'!I:I)+SUMIF('Upper House 2018'!$C:$C,$G37,'Upper House 2018'!K:K)</f>
        <v>0</v>
      </c>
      <c r="J37" s="114">
        <f>SUMIF('Lower House 2022'!C:C,$G37,'Lower House 2022'!I:I)+SUMIF('Upper House 2022'!C:C,$G37,'Upper House 2022'!K:K)</f>
        <v>0</v>
      </c>
      <c r="K37" s="115">
        <f t="shared" si="0"/>
        <v>0</v>
      </c>
      <c r="S37" t="s">
        <v>75</v>
      </c>
      <c r="T37" t="s">
        <v>1045</v>
      </c>
      <c r="U37" t="s">
        <v>8</v>
      </c>
      <c r="W37" t="s">
        <v>56</v>
      </c>
      <c r="Z37" t="s">
        <v>1903</v>
      </c>
      <c r="AA37" t="s">
        <v>1904</v>
      </c>
      <c r="AB37" t="s">
        <v>1905</v>
      </c>
    </row>
    <row r="38" spans="1:28" x14ac:dyDescent="0.35">
      <c r="A38" t="s">
        <v>607</v>
      </c>
      <c r="B38" t="s">
        <v>86</v>
      </c>
      <c r="E38" t="s">
        <v>563</v>
      </c>
      <c r="G38" t="s">
        <v>563</v>
      </c>
      <c r="H38" s="128" t="str">
        <f>IFERROR(VLOOKUP(G38,#REF!,10,0),"")</f>
        <v/>
      </c>
      <c r="I38" s="114">
        <f>SUMIF('Lower House 2018'!$C:$C,$G38,'Lower House 2018'!I:I)+SUMIF('Upper House 2018'!$C:$C,$G38,'Upper House 2018'!K:K)</f>
        <v>0</v>
      </c>
      <c r="J38" s="114">
        <f>SUMIF('Lower House 2022'!C:C,$G38,'Lower House 2022'!I:I)+SUMIF('Upper House 2022'!C:C,$G38,'Upper House 2022'!K:K)</f>
        <v>0</v>
      </c>
      <c r="K38" s="115">
        <f t="shared" si="0"/>
        <v>0</v>
      </c>
      <c r="S38" t="s">
        <v>76</v>
      </c>
      <c r="T38" t="s">
        <v>345</v>
      </c>
      <c r="U38" t="s">
        <v>8</v>
      </c>
      <c r="W38" t="s">
        <v>72</v>
      </c>
      <c r="Z38" t="s">
        <v>1791</v>
      </c>
      <c r="AA38" t="s">
        <v>1792</v>
      </c>
      <c r="AB38" t="s">
        <v>1906</v>
      </c>
    </row>
    <row r="39" spans="1:28" x14ac:dyDescent="0.35">
      <c r="A39" t="s">
        <v>936</v>
      </c>
      <c r="B39" t="s">
        <v>86</v>
      </c>
      <c r="E39" t="s">
        <v>702</v>
      </c>
      <c r="G39" t="s">
        <v>702</v>
      </c>
      <c r="H39" s="128" t="str">
        <f>IFERROR(VLOOKUP(G39,#REF!,10,0),"")</f>
        <v/>
      </c>
      <c r="I39" s="114">
        <f>SUMIF('Lower House 2018'!$C:$C,$G39,'Lower House 2018'!I:I)+SUMIF('Upper House 2018'!$C:$C,$G39,'Upper House 2018'!K:K)</f>
        <v>3445.75</v>
      </c>
      <c r="J39" s="114">
        <f>SUMIF('Lower House 2022'!C:C,$G39,'Lower House 2022'!I:I)+SUMIF('Upper House 2022'!C:C,$G39,'Upper House 2022'!K:K)</f>
        <v>11814</v>
      </c>
      <c r="K39" s="115">
        <f t="shared" si="0"/>
        <v>15259.75</v>
      </c>
      <c r="S39" t="s">
        <v>40</v>
      </c>
      <c r="T39" t="s">
        <v>530</v>
      </c>
      <c r="U39" t="s">
        <v>8</v>
      </c>
      <c r="W39" t="s">
        <v>58</v>
      </c>
      <c r="Z39" t="s">
        <v>1907</v>
      </c>
      <c r="AA39" t="s">
        <v>1884</v>
      </c>
      <c r="AB39" t="s">
        <v>1908</v>
      </c>
    </row>
    <row r="40" spans="1:28" x14ac:dyDescent="0.35">
      <c r="A40" t="s">
        <v>872</v>
      </c>
      <c r="B40" t="s">
        <v>86</v>
      </c>
      <c r="E40" t="s">
        <v>1112</v>
      </c>
      <c r="G40" t="s">
        <v>1112</v>
      </c>
      <c r="H40" s="128" t="str">
        <f>IFERROR(VLOOKUP(G40,#REF!,10,0),"")</f>
        <v/>
      </c>
      <c r="I40" s="114">
        <f>SUMIF('Lower House 2018'!$C:$C,$G40,'Lower House 2018'!I:I)+SUMIF('Upper House 2018'!$C:$C,$G40,'Upper House 2018'!K:K)</f>
        <v>4201.75</v>
      </c>
      <c r="J40" s="114">
        <f>SUMIF('Lower House 2022'!C:C,$G40,'Lower House 2022'!I:I)+SUMIF('Upper House 2022'!C:C,$G40,'Upper House 2022'!K:K)</f>
        <v>14406</v>
      </c>
      <c r="K40" s="115">
        <f t="shared" si="0"/>
        <v>18607.75</v>
      </c>
      <c r="S40" t="s">
        <v>77</v>
      </c>
      <c r="T40" t="s">
        <v>596</v>
      </c>
      <c r="U40" t="s">
        <v>8</v>
      </c>
      <c r="W40" t="s">
        <v>68</v>
      </c>
      <c r="Z40" t="s">
        <v>1909</v>
      </c>
      <c r="AA40" t="s">
        <v>1910</v>
      </c>
      <c r="AB40" t="s">
        <v>1911</v>
      </c>
    </row>
    <row r="41" spans="1:28" x14ac:dyDescent="0.35">
      <c r="A41" t="s">
        <v>838</v>
      </c>
      <c r="B41" t="s">
        <v>86</v>
      </c>
      <c r="E41" t="s">
        <v>1000</v>
      </c>
      <c r="G41" t="s">
        <v>1000</v>
      </c>
      <c r="H41" s="128" t="str">
        <f>IFERROR(VLOOKUP(G41,#REF!,10,0),"")</f>
        <v/>
      </c>
      <c r="I41" s="114">
        <f>SUMIF('Lower House 2018'!$C:$C,$G41,'Lower House 2018'!I:I)+SUMIF('Upper House 2018'!$C:$C,$G41,'Upper House 2018'!K:K)</f>
        <v>4322.5</v>
      </c>
      <c r="J41" s="114">
        <f>SUMIF('Lower House 2022'!C:C,$G41,'Lower House 2022'!I:I)+SUMIF('Upper House 2022'!C:C,$G41,'Upper House 2022'!K:K)</f>
        <v>14820</v>
      </c>
      <c r="K41" s="115">
        <f t="shared" si="0"/>
        <v>19142.5</v>
      </c>
      <c r="S41" t="s">
        <v>78</v>
      </c>
      <c r="T41" t="s">
        <v>1160</v>
      </c>
      <c r="U41" t="s">
        <v>8</v>
      </c>
      <c r="W41" t="s">
        <v>77</v>
      </c>
      <c r="Z41" t="s">
        <v>1825</v>
      </c>
      <c r="AA41" t="s">
        <v>1826</v>
      </c>
      <c r="AB41" t="s">
        <v>1827</v>
      </c>
    </row>
    <row r="42" spans="1:28" x14ac:dyDescent="0.35">
      <c r="A42" t="s">
        <v>784</v>
      </c>
      <c r="B42" t="s">
        <v>86</v>
      </c>
      <c r="E42" t="s">
        <v>238</v>
      </c>
      <c r="G42" t="s">
        <v>238</v>
      </c>
      <c r="H42" s="128" t="str">
        <f>IFERROR(VLOOKUP(G42,#REF!,10,0),"")</f>
        <v/>
      </c>
      <c r="I42" s="114">
        <f>SUMIF('Lower House 2018'!$C:$C,$G42,'Lower House 2018'!I:I)+SUMIF('Upper House 2018'!$C:$C,$G42,'Upper House 2018'!K:K)</f>
        <v>0</v>
      </c>
      <c r="J42" s="114">
        <f>SUMIF('Lower House 2022'!C:C,$G42,'Lower House 2022'!I:I)+SUMIF('Upper House 2022'!C:C,$G42,'Upper House 2022'!K:K)</f>
        <v>0</v>
      </c>
      <c r="K42" s="115">
        <f t="shared" si="0"/>
        <v>0</v>
      </c>
      <c r="S42" t="s">
        <v>18</v>
      </c>
      <c r="T42" t="s">
        <v>86</v>
      </c>
      <c r="U42" t="s">
        <v>19</v>
      </c>
      <c r="W42" t="s">
        <v>76</v>
      </c>
      <c r="Z42" t="s">
        <v>86</v>
      </c>
      <c r="AB42" t="s">
        <v>86</v>
      </c>
    </row>
    <row r="43" spans="1:28" x14ac:dyDescent="0.35">
      <c r="A43" t="s">
        <v>608</v>
      </c>
      <c r="B43" t="s">
        <v>86</v>
      </c>
      <c r="E43" t="s">
        <v>581</v>
      </c>
      <c r="G43" t="s">
        <v>581</v>
      </c>
      <c r="H43" s="128" t="str">
        <f>IFERROR(VLOOKUP(G43,#REF!,10,0),"")</f>
        <v/>
      </c>
      <c r="I43" s="114">
        <f>SUMIF('Lower House 2018'!$C:$C,$G43,'Lower House 2018'!I:I)+SUMIF('Upper House 2018'!$C:$C,$G43,'Upper House 2018'!K:K)</f>
        <v>0</v>
      </c>
      <c r="J43" s="114">
        <f>SUMIF('Lower House 2022'!C:C,$G43,'Lower House 2022'!I:I)+SUMIF('Upper House 2022'!C:C,$G43,'Upper House 2022'!K:K)</f>
        <v>0</v>
      </c>
      <c r="K43" s="115">
        <f t="shared" si="0"/>
        <v>0</v>
      </c>
      <c r="S43" t="s">
        <v>79</v>
      </c>
      <c r="T43" t="s">
        <v>98</v>
      </c>
      <c r="U43" t="s">
        <v>19</v>
      </c>
      <c r="W43" t="s">
        <v>63</v>
      </c>
      <c r="Z43" t="s">
        <v>98</v>
      </c>
      <c r="AB43" t="s">
        <v>98</v>
      </c>
    </row>
    <row r="44" spans="1:28" x14ac:dyDescent="0.35">
      <c r="A44" t="s">
        <v>974</v>
      </c>
      <c r="B44" t="s">
        <v>86</v>
      </c>
      <c r="E44" t="s">
        <v>1096</v>
      </c>
      <c r="G44" t="s">
        <v>1096</v>
      </c>
      <c r="H44" s="128" t="str">
        <f>IFERROR(VLOOKUP(G44,#REF!,10,0),"")</f>
        <v/>
      </c>
      <c r="I44" s="114">
        <f>SUMIF('Lower House 2018'!$C:$C,$G44,'Lower House 2018'!I:I)+SUMIF('Upper House 2018'!$C:$C,$G44,'Upper House 2018'!K:K)</f>
        <v>7189</v>
      </c>
      <c r="J44" s="114">
        <f>SUMIF('Lower House 2022'!C:C,$G44,'Lower House 2022'!I:I)+SUMIF('Upper House 2022'!C:C,$G44,'Upper House 2022'!K:K)</f>
        <v>24648</v>
      </c>
      <c r="K44" s="115">
        <f t="shared" si="0"/>
        <v>31837</v>
      </c>
      <c r="S44" t="s">
        <v>20</v>
      </c>
      <c r="T44" t="s">
        <v>103</v>
      </c>
      <c r="U44" t="s">
        <v>19</v>
      </c>
      <c r="W44" t="s">
        <v>45</v>
      </c>
      <c r="Z44" t="s">
        <v>103</v>
      </c>
      <c r="AB44" t="s">
        <v>103</v>
      </c>
    </row>
    <row r="45" spans="1:28" x14ac:dyDescent="0.35">
      <c r="A45" t="s">
        <v>521</v>
      </c>
      <c r="B45" t="s">
        <v>92</v>
      </c>
      <c r="E45" t="s">
        <v>1050</v>
      </c>
      <c r="G45" t="s">
        <v>1050</v>
      </c>
      <c r="H45" s="128" t="str">
        <f>IFERROR(VLOOKUP(G45,#REF!,10,0),"")</f>
        <v/>
      </c>
      <c r="I45" s="114">
        <f>SUMIF('Lower House 2018'!$C:$C,$G45,'Lower House 2018'!I:I)+SUMIF('Upper House 2018'!$C:$C,$G45,'Upper House 2018'!K:K)</f>
        <v>0</v>
      </c>
      <c r="J45" s="114">
        <f>SUMIF('Lower House 2022'!C:C,$G45,'Lower House 2022'!I:I)+SUMIF('Upper House 2022'!C:C,$G45,'Upper House 2022'!K:K)</f>
        <v>0</v>
      </c>
      <c r="K45" s="115">
        <f t="shared" si="0"/>
        <v>0</v>
      </c>
      <c r="S45" t="s">
        <v>22</v>
      </c>
      <c r="T45" t="s">
        <v>91</v>
      </c>
      <c r="U45" t="s">
        <v>19</v>
      </c>
      <c r="W45" t="s">
        <v>50</v>
      </c>
      <c r="Z45" t="s">
        <v>91</v>
      </c>
      <c r="AB45" t="s">
        <v>91</v>
      </c>
    </row>
    <row r="46" spans="1:28" x14ac:dyDescent="0.35">
      <c r="A46" t="s">
        <v>448</v>
      </c>
      <c r="B46" t="s">
        <v>92</v>
      </c>
      <c r="E46" t="s">
        <v>288</v>
      </c>
      <c r="G46" t="s">
        <v>288</v>
      </c>
      <c r="H46" s="128" t="str">
        <f>IFERROR(VLOOKUP(G46,#REF!,10,0),"")</f>
        <v/>
      </c>
      <c r="I46" s="114">
        <f>SUMIF('Lower House 2018'!$C:$C,$G46,'Lower House 2018'!I:I)+SUMIF('Upper House 2018'!$C:$C,$G46,'Upper House 2018'!K:K)</f>
        <v>4973.5</v>
      </c>
      <c r="J46" s="114">
        <f>SUMIF('Lower House 2022'!C:C,$G46,'Lower House 2022'!I:I)+SUMIF('Upper House 2022'!C:C,$G46,'Upper House 2022'!K:K)</f>
        <v>17052</v>
      </c>
      <c r="K46" s="115">
        <f t="shared" si="0"/>
        <v>22025.5</v>
      </c>
      <c r="S46" t="s">
        <v>41</v>
      </c>
      <c r="T46" t="s">
        <v>102</v>
      </c>
      <c r="U46" t="s">
        <v>19</v>
      </c>
      <c r="W46" t="s">
        <v>65</v>
      </c>
      <c r="Z46" t="s">
        <v>102</v>
      </c>
      <c r="AB46" t="s">
        <v>102</v>
      </c>
    </row>
    <row r="47" spans="1:28" x14ac:dyDescent="0.35">
      <c r="A47" t="s">
        <v>886</v>
      </c>
      <c r="B47" t="s">
        <v>92</v>
      </c>
      <c r="E47" t="s">
        <v>931</v>
      </c>
      <c r="G47" t="s">
        <v>931</v>
      </c>
      <c r="H47" s="128" t="str">
        <f>IFERROR(VLOOKUP(G47,#REF!,10,0),"")</f>
        <v/>
      </c>
      <c r="I47" s="114">
        <f>SUMIF('Lower House 2018'!$C:$C,$G47,'Lower House 2018'!I:I)+SUMIF('Upper House 2018'!$C:$C,$G47,'Upper House 2018'!K:K)</f>
        <v>3955</v>
      </c>
      <c r="J47" s="114">
        <f>SUMIF('Lower House 2022'!C:C,$G47,'Lower House 2022'!I:I)+SUMIF('Upper House 2022'!C:C,$G47,'Upper House 2022'!K:K)</f>
        <v>13560</v>
      </c>
      <c r="K47" s="115">
        <f t="shared" si="0"/>
        <v>17515</v>
      </c>
      <c r="S47" t="s">
        <v>42</v>
      </c>
      <c r="T47" t="s">
        <v>107</v>
      </c>
      <c r="U47" t="s">
        <v>19</v>
      </c>
      <c r="W47" t="s">
        <v>27</v>
      </c>
      <c r="Z47" t="s">
        <v>107</v>
      </c>
      <c r="AB47" t="s">
        <v>107</v>
      </c>
    </row>
    <row r="48" spans="1:28" x14ac:dyDescent="0.35">
      <c r="A48" t="s">
        <v>493</v>
      </c>
      <c r="B48" t="s">
        <v>98</v>
      </c>
      <c r="E48" t="s">
        <v>289</v>
      </c>
      <c r="G48" t="s">
        <v>289</v>
      </c>
      <c r="H48" s="128" t="str">
        <f>IFERROR(VLOOKUP(G48,#REF!,10,0),"")</f>
        <v/>
      </c>
      <c r="I48" s="114">
        <f>SUMIF('Lower House 2018'!$C:$C,$G48,'Lower House 2018'!I:I)+SUMIF('Upper House 2018'!$C:$C,$G48,'Upper House 2018'!K:K)</f>
        <v>7703.5</v>
      </c>
      <c r="J48" s="114">
        <f>SUMIF('Lower House 2022'!C:C,$G48,'Lower House 2022'!I:I)+SUMIF('Upper House 2022'!C:C,$G48,'Upper House 2022'!K:K)</f>
        <v>26412</v>
      </c>
      <c r="K48" s="115">
        <f t="shared" si="0"/>
        <v>34115.5</v>
      </c>
      <c r="S48" t="s">
        <v>44</v>
      </c>
      <c r="T48" t="s">
        <v>97</v>
      </c>
      <c r="U48" t="s">
        <v>19</v>
      </c>
      <c r="W48" t="s">
        <v>61</v>
      </c>
      <c r="Z48" t="s">
        <v>97</v>
      </c>
      <c r="AB48" t="s">
        <v>97</v>
      </c>
    </row>
    <row r="49" spans="1:28" x14ac:dyDescent="0.35">
      <c r="A49" t="s">
        <v>459</v>
      </c>
      <c r="B49" t="s">
        <v>98</v>
      </c>
      <c r="E49" t="s">
        <v>701</v>
      </c>
      <c r="G49" t="s">
        <v>701</v>
      </c>
      <c r="H49" s="128" t="str">
        <f>IFERROR(VLOOKUP(G49,#REF!,10,0),"")</f>
        <v/>
      </c>
      <c r="I49" s="114">
        <f>SUMIF('Lower House 2018'!$C:$C,$G49,'Lower House 2018'!I:I)+SUMIF('Upper House 2018'!$C:$C,$G49,'Upper House 2018'!K:K)</f>
        <v>0</v>
      </c>
      <c r="J49" s="114">
        <f>SUMIF('Lower House 2022'!C:C,$G49,'Lower House 2022'!I:I)+SUMIF('Upper House 2022'!C:C,$G49,'Upper House 2022'!K:K)</f>
        <v>0</v>
      </c>
      <c r="K49" s="115">
        <f t="shared" si="0"/>
        <v>0</v>
      </c>
      <c r="S49" t="s">
        <v>24</v>
      </c>
      <c r="T49" t="s">
        <v>118</v>
      </c>
      <c r="U49" t="s">
        <v>19</v>
      </c>
      <c r="W49" t="s">
        <v>29</v>
      </c>
      <c r="Z49" t="s">
        <v>118</v>
      </c>
      <c r="AB49" t="s">
        <v>118</v>
      </c>
    </row>
    <row r="50" spans="1:28" x14ac:dyDescent="0.35">
      <c r="A50" t="s">
        <v>1005</v>
      </c>
      <c r="B50" t="s">
        <v>103</v>
      </c>
      <c r="E50" t="s">
        <v>1089</v>
      </c>
      <c r="G50" t="s">
        <v>1089</v>
      </c>
      <c r="H50" s="128" t="str">
        <f>IFERROR(VLOOKUP(G50,#REF!,10,0),"")</f>
        <v/>
      </c>
      <c r="I50" s="114">
        <f>SUMIF('Lower House 2018'!$C:$C,$G50,'Lower House 2018'!I:I)+SUMIF('Upper House 2018'!$C:$C,$G50,'Upper House 2018'!K:K)</f>
        <v>4471.25</v>
      </c>
      <c r="J50" s="114">
        <f>SUMIF('Lower House 2022'!C:C,$G50,'Lower House 2022'!I:I)+SUMIF('Upper House 2022'!C:C,$G50,'Upper House 2022'!K:K)</f>
        <v>15330</v>
      </c>
      <c r="K50" s="115">
        <f t="shared" si="0"/>
        <v>19801.25</v>
      </c>
      <c r="S50" t="s">
        <v>26</v>
      </c>
      <c r="T50" t="s">
        <v>112</v>
      </c>
      <c r="U50" t="s">
        <v>19</v>
      </c>
      <c r="W50" t="s">
        <v>17</v>
      </c>
      <c r="Z50" t="s">
        <v>112</v>
      </c>
      <c r="AB50" t="s">
        <v>112</v>
      </c>
    </row>
    <row r="51" spans="1:28" x14ac:dyDescent="0.35">
      <c r="A51" t="s">
        <v>336</v>
      </c>
      <c r="B51" t="s">
        <v>103</v>
      </c>
      <c r="E51" t="s">
        <v>415</v>
      </c>
      <c r="G51" t="s">
        <v>415</v>
      </c>
      <c r="H51" s="128" t="str">
        <f>IFERROR(VLOOKUP(G51,#REF!,10,0),"")</f>
        <v/>
      </c>
      <c r="I51" s="114">
        <f>SUMIF('Lower House 2018'!$C:$C,$G51,'Lower House 2018'!I:I)+SUMIF('Upper House 2018'!$C:$C,$G51,'Upper House 2018'!K:K)</f>
        <v>21315</v>
      </c>
      <c r="J51" s="114">
        <f>SUMIF('Lower House 2022'!C:C,$G51,'Lower House 2022'!I:I)+SUMIF('Upper House 2022'!C:C,$G51,'Upper House 2022'!K:K)</f>
        <v>73080</v>
      </c>
      <c r="K51" s="115">
        <f t="shared" si="0"/>
        <v>94395</v>
      </c>
      <c r="S51" t="s">
        <v>27</v>
      </c>
      <c r="T51" t="s">
        <v>128</v>
      </c>
      <c r="U51" t="s">
        <v>19</v>
      </c>
      <c r="W51" t="s">
        <v>67</v>
      </c>
      <c r="Z51" t="s">
        <v>1912</v>
      </c>
      <c r="AA51" t="s">
        <v>1913</v>
      </c>
      <c r="AB51" t="s">
        <v>1912</v>
      </c>
    </row>
    <row r="52" spans="1:28" x14ac:dyDescent="0.35">
      <c r="A52" t="s">
        <v>220</v>
      </c>
      <c r="B52" t="s">
        <v>103</v>
      </c>
      <c r="E52" t="s">
        <v>406</v>
      </c>
      <c r="G52" t="s">
        <v>406</v>
      </c>
      <c r="H52" s="128" t="str">
        <f>IFERROR(VLOOKUP(G52,#REF!,10,0),"")</f>
        <v/>
      </c>
      <c r="I52" s="114">
        <f>SUMIF('Lower House 2018'!$C:$C,$G52,'Lower House 2018'!I:I)+SUMIF('Upper House 2018'!$C:$C,$G52,'Upper House 2018'!K:K)</f>
        <v>0</v>
      </c>
      <c r="J52" s="114">
        <f>SUMIF('Lower House 2022'!C:C,$G52,'Lower House 2022'!I:I)+SUMIF('Upper House 2022'!C:C,$G52,'Upper House 2022'!K:K)</f>
        <v>0</v>
      </c>
      <c r="K52" s="115">
        <f t="shared" si="0"/>
        <v>0</v>
      </c>
      <c r="S52" t="s">
        <v>29</v>
      </c>
      <c r="T52" t="s">
        <v>133</v>
      </c>
      <c r="U52" t="s">
        <v>19</v>
      </c>
      <c r="W52" t="s">
        <v>31</v>
      </c>
      <c r="Z52" t="s">
        <v>133</v>
      </c>
      <c r="AB52" t="s">
        <v>133</v>
      </c>
    </row>
    <row r="53" spans="1:28" x14ac:dyDescent="0.35">
      <c r="A53" t="s">
        <v>390</v>
      </c>
      <c r="B53" t="s">
        <v>103</v>
      </c>
      <c r="E53" t="s">
        <v>848</v>
      </c>
      <c r="G53" t="s">
        <v>848</v>
      </c>
      <c r="H53" s="128" t="str">
        <f>IFERROR(VLOOKUP(G53,#REF!,10,0),"")</f>
        <v/>
      </c>
      <c r="I53" s="114">
        <f>SUMIF('Lower House 2018'!$C:$C,$G53,'Lower House 2018'!I:I)+SUMIF('Upper House 2018'!$C:$C,$G53,'Upper House 2018'!K:K)</f>
        <v>0</v>
      </c>
      <c r="J53" s="114">
        <f>SUMIF('Lower House 2022'!C:C,$G53,'Lower House 2022'!I:I)+SUMIF('Upper House 2022'!C:C,$G53,'Upper House 2022'!K:K)</f>
        <v>0</v>
      </c>
      <c r="K53" s="115">
        <f t="shared" si="0"/>
        <v>0</v>
      </c>
      <c r="S53" t="s">
        <v>31</v>
      </c>
      <c r="T53" t="s">
        <v>123</v>
      </c>
      <c r="U53" t="s">
        <v>19</v>
      </c>
      <c r="W53" t="s">
        <v>53</v>
      </c>
      <c r="Z53" t="s">
        <v>123</v>
      </c>
      <c r="AB53" t="s">
        <v>123</v>
      </c>
    </row>
    <row r="54" spans="1:28" x14ac:dyDescent="0.35">
      <c r="A54" t="s">
        <v>993</v>
      </c>
      <c r="B54" t="s">
        <v>103</v>
      </c>
      <c r="E54" t="s">
        <v>942</v>
      </c>
      <c r="G54" t="s">
        <v>942</v>
      </c>
      <c r="H54" s="128" t="str">
        <f>IFERROR(VLOOKUP(G54,#REF!,10,0),"")</f>
        <v/>
      </c>
      <c r="I54" s="114">
        <f>SUMIF('Lower House 2018'!$C:$C,$G54,'Lower House 2018'!I:I)+SUMIF('Upper House 2018'!$C:$C,$G54,'Upper House 2018'!K:K)</f>
        <v>0</v>
      </c>
      <c r="J54" s="114">
        <f>SUMIF('Lower House 2022'!C:C,$G54,'Lower House 2022'!I:I)+SUMIF('Upper House 2022'!C:C,$G54,'Upper House 2022'!K:K)</f>
        <v>0</v>
      </c>
      <c r="K54" s="115">
        <f t="shared" si="0"/>
        <v>0</v>
      </c>
      <c r="S54" t="s">
        <v>33</v>
      </c>
      <c r="T54" t="s">
        <v>143</v>
      </c>
      <c r="U54" t="s">
        <v>19</v>
      </c>
      <c r="W54" t="s">
        <v>33</v>
      </c>
      <c r="Z54" t="s">
        <v>143</v>
      </c>
      <c r="AB54" t="s">
        <v>143</v>
      </c>
    </row>
    <row r="55" spans="1:28" x14ac:dyDescent="0.35">
      <c r="A55" t="s">
        <v>245</v>
      </c>
      <c r="B55" t="s">
        <v>103</v>
      </c>
      <c r="E55" t="s">
        <v>1120</v>
      </c>
      <c r="G55" t="s">
        <v>1120</v>
      </c>
      <c r="H55" s="128" t="str">
        <f>IFERROR(VLOOKUP(G55,#REF!,10,0),"")</f>
        <v/>
      </c>
      <c r="I55" s="114">
        <f>SUMIF('Lower House 2018'!$C:$C,$G55,'Lower House 2018'!I:I)+SUMIF('Upper House 2018'!$C:$C,$G55,'Upper House 2018'!K:K)</f>
        <v>0</v>
      </c>
      <c r="J55" s="114">
        <f>SUMIF('Lower House 2022'!C:C,$G55,'Lower House 2022'!I:I)+SUMIF('Upper House 2022'!C:C,$G55,'Upper House 2022'!K:K)</f>
        <v>0</v>
      </c>
      <c r="K55" s="115">
        <f t="shared" si="0"/>
        <v>0</v>
      </c>
      <c r="S55" t="s">
        <v>35</v>
      </c>
      <c r="T55" t="s">
        <v>147</v>
      </c>
      <c r="U55" t="s">
        <v>19</v>
      </c>
      <c r="W55" t="s">
        <v>35</v>
      </c>
      <c r="Z55" t="s">
        <v>147</v>
      </c>
      <c r="AB55" t="s">
        <v>147</v>
      </c>
    </row>
    <row r="56" spans="1:28" x14ac:dyDescent="0.35">
      <c r="A56" t="s">
        <v>1083</v>
      </c>
      <c r="B56" t="s">
        <v>103</v>
      </c>
      <c r="E56" t="s">
        <v>733</v>
      </c>
      <c r="G56" t="s">
        <v>733</v>
      </c>
      <c r="H56" s="128" t="str">
        <f>IFERROR(VLOOKUP(G56,#REF!,10,0),"")</f>
        <v/>
      </c>
      <c r="I56" s="114">
        <f>SUMIF('Lower House 2018'!$C:$C,$G56,'Lower House 2018'!I:I)+SUMIF('Upper House 2018'!$C:$C,$G56,'Upper House 2018'!K:K)</f>
        <v>0</v>
      </c>
      <c r="J56" s="114">
        <f>SUMIF('Lower House 2022'!C:C,$G56,'Lower House 2022'!I:I)+SUMIF('Upper House 2022'!C:C,$G56,'Upper House 2022'!K:K)</f>
        <v>0</v>
      </c>
      <c r="K56" s="115">
        <f t="shared" si="0"/>
        <v>0</v>
      </c>
    </row>
    <row r="57" spans="1:28" x14ac:dyDescent="0.35">
      <c r="A57" t="s">
        <v>1127</v>
      </c>
      <c r="B57" t="s">
        <v>103</v>
      </c>
      <c r="E57" t="s">
        <v>331</v>
      </c>
      <c r="G57" t="s">
        <v>331</v>
      </c>
      <c r="H57" s="128" t="str">
        <f>IFERROR(VLOOKUP(G57,#REF!,10,0),"")</f>
        <v/>
      </c>
      <c r="I57" s="114">
        <f>SUMIF('Lower House 2018'!$C:$C,$G57,'Lower House 2018'!I:I)+SUMIF('Upper House 2018'!$C:$C,$G57,'Upper House 2018'!K:K)</f>
        <v>4179</v>
      </c>
      <c r="J57" s="114">
        <f>SUMIF('Lower House 2022'!C:C,$G57,'Lower House 2022'!I:I)+SUMIF('Upper House 2022'!C:C,$G57,'Upper House 2022'!K:K)</f>
        <v>14328</v>
      </c>
      <c r="K57" s="115">
        <f t="shared" si="0"/>
        <v>18507</v>
      </c>
    </row>
    <row r="58" spans="1:28" x14ac:dyDescent="0.35">
      <c r="A58" t="s">
        <v>437</v>
      </c>
      <c r="B58" t="s">
        <v>103</v>
      </c>
      <c r="E58" t="s">
        <v>851</v>
      </c>
      <c r="G58" t="s">
        <v>851</v>
      </c>
      <c r="H58" s="128" t="str">
        <f>IFERROR(VLOOKUP(G58,#REF!,10,0),"")</f>
        <v/>
      </c>
      <c r="I58" s="114">
        <f>SUMIF('Lower House 2018'!$C:$C,$G58,'Lower House 2018'!I:I)+SUMIF('Upper House 2018'!$C:$C,$G58,'Upper House 2018'!K:K)</f>
        <v>13739.25</v>
      </c>
      <c r="J58" s="114">
        <f>SUMIF('Lower House 2022'!C:C,$G58,'Lower House 2022'!I:I)+SUMIF('Upper House 2022'!C:C,$G58,'Upper House 2022'!K:K)</f>
        <v>47106</v>
      </c>
      <c r="K58" s="115">
        <f t="shared" si="0"/>
        <v>60845.25</v>
      </c>
    </row>
    <row r="59" spans="1:28" x14ac:dyDescent="0.35">
      <c r="A59" t="s">
        <v>1060</v>
      </c>
      <c r="B59" t="s">
        <v>103</v>
      </c>
      <c r="E59" t="s">
        <v>1011</v>
      </c>
      <c r="G59" t="s">
        <v>1011</v>
      </c>
      <c r="H59" s="128" t="str">
        <f>IFERROR(VLOOKUP(G59,#REF!,10,0),"")</f>
        <v/>
      </c>
      <c r="I59" s="114">
        <f>SUMIF('Lower House 2018'!$C:$C,$G59,'Lower House 2018'!I:I)+SUMIF('Upper House 2018'!$C:$C,$G59,'Upper House 2018'!K:K)</f>
        <v>0</v>
      </c>
      <c r="J59" s="114">
        <f>SUMIF('Lower House 2022'!C:C,$G59,'Lower House 2022'!I:I)+SUMIF('Upper House 2022'!C:C,$G59,'Upper House 2022'!K:K)</f>
        <v>0</v>
      </c>
      <c r="K59" s="115">
        <f t="shared" si="0"/>
        <v>0</v>
      </c>
    </row>
    <row r="60" spans="1:28" x14ac:dyDescent="0.35">
      <c r="A60" t="s">
        <v>391</v>
      </c>
      <c r="B60" t="s">
        <v>103</v>
      </c>
      <c r="E60" t="s">
        <v>697</v>
      </c>
      <c r="G60" t="s">
        <v>697</v>
      </c>
      <c r="H60" s="128" t="str">
        <f>IFERROR(VLOOKUP(G60,#REF!,10,0),"")</f>
        <v/>
      </c>
      <c r="I60" s="114">
        <f>SUMIF('Lower House 2018'!$C:$C,$G60,'Lower House 2018'!I:I)+SUMIF('Upper House 2018'!$C:$C,$G60,'Upper House 2018'!K:K)</f>
        <v>0</v>
      </c>
      <c r="J60" s="114">
        <f>SUMIF('Lower House 2022'!C:C,$G60,'Lower House 2022'!I:I)+SUMIF('Upper House 2022'!C:C,$G60,'Upper House 2022'!K:K)</f>
        <v>0</v>
      </c>
      <c r="K60" s="115">
        <f t="shared" si="0"/>
        <v>0</v>
      </c>
    </row>
    <row r="61" spans="1:28" x14ac:dyDescent="0.35">
      <c r="A61" t="s">
        <v>1065</v>
      </c>
      <c r="B61" t="s">
        <v>103</v>
      </c>
      <c r="E61" t="s">
        <v>628</v>
      </c>
      <c r="G61" t="s">
        <v>628</v>
      </c>
      <c r="H61" s="128" t="str">
        <f>IFERROR(VLOOKUP(G61,#REF!,10,0),"")</f>
        <v/>
      </c>
      <c r="I61" s="114">
        <f>SUMIF('Lower House 2018'!$C:$C,$G61,'Lower House 2018'!I:I)+SUMIF('Upper House 2018'!$C:$C,$G61,'Upper House 2018'!K:K)</f>
        <v>0</v>
      </c>
      <c r="J61" s="114">
        <f>SUMIF('Lower House 2022'!C:C,$G61,'Lower House 2022'!I:I)+SUMIF('Upper House 2022'!C:C,$G61,'Upper House 2022'!K:K)</f>
        <v>0</v>
      </c>
      <c r="K61" s="115">
        <f t="shared" si="0"/>
        <v>0</v>
      </c>
    </row>
    <row r="62" spans="1:28" x14ac:dyDescent="0.35">
      <c r="A62" t="s">
        <v>935</v>
      </c>
      <c r="B62" t="s">
        <v>103</v>
      </c>
      <c r="E62" t="s">
        <v>832</v>
      </c>
      <c r="G62" t="s">
        <v>832</v>
      </c>
      <c r="H62" s="128" t="str">
        <f>IFERROR(VLOOKUP(G62,#REF!,10,0),"")</f>
        <v/>
      </c>
      <c r="I62" s="114">
        <f>SUMIF('Lower House 2018'!$C:$C,$G62,'Lower House 2018'!I:I)+SUMIF('Upper House 2018'!$C:$C,$G62,'Upper House 2018'!K:K)</f>
        <v>3108</v>
      </c>
      <c r="J62" s="114">
        <f>SUMIF('Lower House 2022'!C:C,$G62,'Lower House 2022'!I:I)+SUMIF('Upper House 2022'!C:C,$G62,'Upper House 2022'!K:K)</f>
        <v>10656</v>
      </c>
      <c r="K62" s="115">
        <f t="shared" si="0"/>
        <v>13764</v>
      </c>
    </row>
    <row r="63" spans="1:28" x14ac:dyDescent="0.35">
      <c r="A63" t="s">
        <v>670</v>
      </c>
      <c r="B63" t="s">
        <v>103</v>
      </c>
      <c r="E63" t="s">
        <v>565</v>
      </c>
      <c r="G63" t="s">
        <v>565</v>
      </c>
      <c r="H63" s="128" t="str">
        <f>IFERROR(VLOOKUP(G63,#REF!,10,0),"")</f>
        <v/>
      </c>
      <c r="I63" s="114">
        <f>SUMIF('Lower House 2018'!$C:$C,$G63,'Lower House 2018'!I:I)+SUMIF('Upper House 2018'!$C:$C,$G63,'Upper House 2018'!K:K)</f>
        <v>0</v>
      </c>
      <c r="J63" s="114">
        <f>SUMIF('Lower House 2022'!C:C,$G63,'Lower House 2022'!I:I)+SUMIF('Upper House 2022'!C:C,$G63,'Upper House 2022'!K:K)</f>
        <v>0</v>
      </c>
      <c r="K63" s="115">
        <f t="shared" si="0"/>
        <v>0</v>
      </c>
    </row>
    <row r="64" spans="1:28" x14ac:dyDescent="0.35">
      <c r="A64" t="s">
        <v>1044</v>
      </c>
      <c r="B64" t="s">
        <v>103</v>
      </c>
      <c r="E64" t="s">
        <v>473</v>
      </c>
      <c r="G64" t="s">
        <v>473</v>
      </c>
      <c r="H64" s="128" t="str">
        <f>IFERROR(VLOOKUP(G64,#REF!,10,0),"")</f>
        <v/>
      </c>
      <c r="I64" s="114">
        <f>SUMIF('Lower House 2018'!$C:$C,$G64,'Lower House 2018'!I:I)+SUMIF('Upper House 2018'!$C:$C,$G64,'Upper House 2018'!K:K)</f>
        <v>0</v>
      </c>
      <c r="J64" s="114">
        <f>SUMIF('Lower House 2022'!C:C,$G64,'Lower House 2022'!I:I)+SUMIF('Upper House 2022'!C:C,$G64,'Upper House 2022'!K:K)</f>
        <v>0</v>
      </c>
      <c r="K64" s="115">
        <f t="shared" si="0"/>
        <v>0</v>
      </c>
    </row>
    <row r="65" spans="1:11" x14ac:dyDescent="0.35">
      <c r="A65" t="s">
        <v>1158</v>
      </c>
      <c r="B65" t="s">
        <v>103</v>
      </c>
      <c r="E65" t="s">
        <v>687</v>
      </c>
      <c r="G65" t="s">
        <v>687</v>
      </c>
      <c r="H65" s="128" t="str">
        <f>IFERROR(VLOOKUP(G65,#REF!,10,0),"")</f>
        <v/>
      </c>
      <c r="I65" s="114">
        <f>SUMIF('Lower House 2018'!$C:$C,$G65,'Lower House 2018'!I:I)+SUMIF('Upper House 2018'!$C:$C,$G65,'Upper House 2018'!K:K)</f>
        <v>0</v>
      </c>
      <c r="J65" s="114">
        <f>SUMIF('Lower House 2022'!C:C,$G65,'Lower House 2022'!I:I)+SUMIF('Upper House 2022'!C:C,$G65,'Upper House 2022'!K:K)</f>
        <v>0</v>
      </c>
      <c r="K65" s="115">
        <f t="shared" si="0"/>
        <v>0</v>
      </c>
    </row>
    <row r="66" spans="1:11" x14ac:dyDescent="0.35">
      <c r="A66" t="s">
        <v>959</v>
      </c>
      <c r="B66" t="s">
        <v>103</v>
      </c>
      <c r="E66" t="s">
        <v>466</v>
      </c>
      <c r="G66" t="s">
        <v>466</v>
      </c>
      <c r="H66" s="128" t="str">
        <f>IFERROR(VLOOKUP(G66,#REF!,10,0),"")</f>
        <v/>
      </c>
      <c r="I66" s="114">
        <f>SUMIF('Lower House 2018'!$C:$C,$G66,'Lower House 2018'!I:I)+SUMIF('Upper House 2018'!$C:$C,$G66,'Upper House 2018'!K:K)</f>
        <v>0</v>
      </c>
      <c r="J66" s="114">
        <f>SUMIF('Lower House 2022'!C:C,$G66,'Lower House 2022'!I:I)+SUMIF('Upper House 2022'!C:C,$G66,'Upper House 2022'!K:K)</f>
        <v>0</v>
      </c>
      <c r="K66" s="115">
        <f t="shared" si="0"/>
        <v>0</v>
      </c>
    </row>
    <row r="67" spans="1:11" x14ac:dyDescent="0.35">
      <c r="A67" t="s">
        <v>1081</v>
      </c>
      <c r="B67" t="s">
        <v>103</v>
      </c>
      <c r="E67" t="s">
        <v>223</v>
      </c>
      <c r="G67" t="s">
        <v>223</v>
      </c>
      <c r="H67" s="128" t="str">
        <f>IFERROR(VLOOKUP(G67,#REF!,10,0),"")</f>
        <v/>
      </c>
      <c r="I67" s="114">
        <f>SUMIF('Lower House 2018'!$C:$C,$G67,'Lower House 2018'!I:I)+SUMIF('Upper House 2018'!$C:$C,$G67,'Upper House 2018'!K:K)</f>
        <v>12554.5</v>
      </c>
      <c r="J67" s="114">
        <f>SUMIF('Lower House 2022'!C:C,$G67,'Lower House 2022'!I:I)+SUMIF('Upper House 2022'!C:C,$G67,'Upper House 2022'!K:K)</f>
        <v>43044</v>
      </c>
      <c r="K67" s="115">
        <f t="shared" ref="K67:K113" si="2">I67+J67</f>
        <v>55598.5</v>
      </c>
    </row>
    <row r="68" spans="1:11" x14ac:dyDescent="0.35">
      <c r="A68" t="s">
        <v>762</v>
      </c>
      <c r="B68" t="s">
        <v>103</v>
      </c>
      <c r="E68" t="s">
        <v>1090</v>
      </c>
      <c r="G68" t="s">
        <v>1090</v>
      </c>
      <c r="H68" s="128" t="str">
        <f>IFERROR(VLOOKUP(G68,#REF!,10,0),"")</f>
        <v/>
      </c>
      <c r="I68" s="114">
        <f>SUMIF('Lower House 2018'!$C:$C,$G68,'Lower House 2018'!I:I)+SUMIF('Upper House 2018'!$C:$C,$G68,'Upper House 2018'!K:K)</f>
        <v>0</v>
      </c>
      <c r="J68" s="114">
        <f>SUMIF('Lower House 2022'!C:C,$G68,'Lower House 2022'!I:I)+SUMIF('Upper House 2022'!C:C,$G68,'Upper House 2022'!K:K)</f>
        <v>0</v>
      </c>
      <c r="K68" s="115">
        <f t="shared" si="2"/>
        <v>0</v>
      </c>
    </row>
    <row r="69" spans="1:11" x14ac:dyDescent="0.35">
      <c r="A69" t="s">
        <v>490</v>
      </c>
      <c r="B69" t="s">
        <v>103</v>
      </c>
      <c r="E69" t="s">
        <v>1155</v>
      </c>
      <c r="G69" t="s">
        <v>1155</v>
      </c>
      <c r="H69" s="128" t="str">
        <f>IFERROR(VLOOKUP(G69,#REF!,10,0),"")</f>
        <v/>
      </c>
      <c r="I69" s="114">
        <f>SUMIF('Lower House 2018'!$C:$C,$G69,'Lower House 2018'!I:I)+SUMIF('Upper House 2018'!$C:$C,$G69,'Upper House 2018'!K:K)</f>
        <v>17339</v>
      </c>
      <c r="J69" s="114">
        <f>SUMIF('Lower House 2022'!C:C,$G69,'Lower House 2022'!I:I)+SUMIF('Upper House 2022'!C:C,$G69,'Upper House 2022'!K:K)</f>
        <v>59448</v>
      </c>
      <c r="K69" s="115">
        <f t="shared" si="2"/>
        <v>76787</v>
      </c>
    </row>
    <row r="70" spans="1:11" x14ac:dyDescent="0.35">
      <c r="A70" t="s">
        <v>1088</v>
      </c>
      <c r="B70" t="s">
        <v>103</v>
      </c>
      <c r="E70" t="s">
        <v>665</v>
      </c>
      <c r="G70" t="s">
        <v>665</v>
      </c>
      <c r="H70" s="128" t="str">
        <f>IFERROR(VLOOKUP(G70,#REF!,10,0),"")</f>
        <v/>
      </c>
      <c r="I70" s="114">
        <f>SUMIF('Lower House 2018'!$C:$C,$G70,'Lower House 2018'!I:I)+SUMIF('Upper House 2018'!$C:$C,$G70,'Upper House 2018'!K:K)</f>
        <v>5673.5</v>
      </c>
      <c r="J70" s="114">
        <f>SUMIF('Lower House 2022'!C:C,$G70,'Lower House 2022'!I:I)+SUMIF('Upper House 2022'!C:C,$G70,'Upper House 2022'!K:K)</f>
        <v>19452</v>
      </c>
      <c r="K70" s="115">
        <f t="shared" si="2"/>
        <v>25125.5</v>
      </c>
    </row>
    <row r="71" spans="1:11" x14ac:dyDescent="0.35">
      <c r="A71" t="s">
        <v>865</v>
      </c>
      <c r="B71" t="s">
        <v>103</v>
      </c>
      <c r="E71" t="s">
        <v>800</v>
      </c>
      <c r="G71" t="s">
        <v>800</v>
      </c>
      <c r="H71" s="128" t="str">
        <f>IFERROR(VLOOKUP(G71,#REF!,10,0),"")</f>
        <v/>
      </c>
      <c r="I71" s="114">
        <f>SUMIF('Lower House 2018'!$C:$C,$G71,'Lower House 2018'!I:I)+SUMIF('Upper House 2018'!$C:$C,$G71,'Upper House 2018'!K:K)</f>
        <v>0</v>
      </c>
      <c r="J71" s="114">
        <f>SUMIF('Lower House 2022'!C:C,$G71,'Lower House 2022'!I:I)+SUMIF('Upper House 2022'!C:C,$G71,'Upper House 2022'!K:K)</f>
        <v>0</v>
      </c>
      <c r="K71" s="115">
        <f t="shared" si="2"/>
        <v>0</v>
      </c>
    </row>
    <row r="72" spans="1:11" x14ac:dyDescent="0.35">
      <c r="A72" t="s">
        <v>525</v>
      </c>
      <c r="B72" t="s">
        <v>103</v>
      </c>
      <c r="E72" t="s">
        <v>556</v>
      </c>
      <c r="G72" t="s">
        <v>556</v>
      </c>
      <c r="H72" s="128" t="str">
        <f>IFERROR(VLOOKUP(G72,#REF!,10,0),"")</f>
        <v/>
      </c>
      <c r="I72" s="114">
        <f>SUMIF('Lower House 2018'!$C:$C,$G72,'Lower House 2018'!I:I)+SUMIF('Upper House 2018'!$C:$C,$G72,'Upper House 2018'!K:K)</f>
        <v>4497.5</v>
      </c>
      <c r="J72" s="114">
        <f>SUMIF('Lower House 2022'!C:C,$G72,'Lower House 2022'!I:I)+SUMIF('Upper House 2022'!C:C,$G72,'Upper House 2022'!K:K)</f>
        <v>15420</v>
      </c>
      <c r="K72" s="115">
        <f t="shared" si="2"/>
        <v>19917.5</v>
      </c>
    </row>
    <row r="73" spans="1:11" x14ac:dyDescent="0.35">
      <c r="A73" t="s">
        <v>435</v>
      </c>
      <c r="B73" t="s">
        <v>103</v>
      </c>
      <c r="E73" t="s">
        <v>698</v>
      </c>
      <c r="G73" t="s">
        <v>698</v>
      </c>
      <c r="H73" s="128" t="str">
        <f>IFERROR(VLOOKUP(G73,#REF!,10,0),"")</f>
        <v/>
      </c>
      <c r="I73" s="114">
        <f>SUMIF('Lower House 2018'!$C:$C,$G73,'Lower House 2018'!I:I)+SUMIF('Upper House 2018'!$C:$C,$G73,'Upper House 2018'!K:K)</f>
        <v>0</v>
      </c>
      <c r="J73" s="114">
        <f>SUMIF('Lower House 2022'!C:C,$G73,'Lower House 2022'!I:I)+SUMIF('Upper House 2022'!C:C,$G73,'Upper House 2022'!K:K)</f>
        <v>0</v>
      </c>
      <c r="K73" s="115">
        <f t="shared" si="2"/>
        <v>0</v>
      </c>
    </row>
    <row r="74" spans="1:11" x14ac:dyDescent="0.35">
      <c r="A74" t="s">
        <v>551</v>
      </c>
      <c r="B74" t="s">
        <v>103</v>
      </c>
      <c r="E74" t="s">
        <v>754</v>
      </c>
      <c r="G74" t="s">
        <v>754</v>
      </c>
      <c r="H74" s="128" t="str">
        <f>IFERROR(VLOOKUP(G74,#REF!,10,0),"")</f>
        <v/>
      </c>
      <c r="I74" s="114">
        <f>SUMIF('Lower House 2018'!$C:$C,$G74,'Lower House 2018'!I:I)+SUMIF('Upper House 2018'!$C:$C,$G74,'Upper House 2018'!K:K)</f>
        <v>0</v>
      </c>
      <c r="J74" s="114">
        <f>SUMIF('Lower House 2022'!C:C,$G74,'Lower House 2022'!I:I)+SUMIF('Upper House 2022'!C:C,$G74,'Upper House 2022'!K:K)</f>
        <v>0</v>
      </c>
      <c r="K74" s="115">
        <f t="shared" si="2"/>
        <v>0</v>
      </c>
    </row>
    <row r="75" spans="1:11" x14ac:dyDescent="0.35">
      <c r="A75" t="s">
        <v>1138</v>
      </c>
      <c r="B75" t="s">
        <v>103</v>
      </c>
      <c r="E75" t="s">
        <v>1129</v>
      </c>
      <c r="G75" t="s">
        <v>1129</v>
      </c>
      <c r="H75" s="128" t="str">
        <f>IFERROR(VLOOKUP(G75,#REF!,10,0),"")</f>
        <v/>
      </c>
      <c r="I75" s="114">
        <f>SUMIF('Lower House 2018'!$C:$C,$G75,'Lower House 2018'!I:I)+SUMIF('Upper House 2018'!$C:$C,$G75,'Upper House 2018'!K:K)</f>
        <v>0</v>
      </c>
      <c r="J75" s="114">
        <f>SUMIF('Lower House 2022'!C:C,$G75,'Lower House 2022'!I:I)+SUMIF('Upper House 2022'!C:C,$G75,'Upper House 2022'!K:K)</f>
        <v>0</v>
      </c>
      <c r="K75" s="115">
        <f t="shared" si="2"/>
        <v>0</v>
      </c>
    </row>
    <row r="76" spans="1:11" x14ac:dyDescent="0.35">
      <c r="A76" t="s">
        <v>353</v>
      </c>
      <c r="B76" t="s">
        <v>103</v>
      </c>
      <c r="E76" t="s">
        <v>1093</v>
      </c>
      <c r="G76" t="s">
        <v>1093</v>
      </c>
      <c r="H76" s="128" t="str">
        <f>IFERROR(VLOOKUP(G76,#REF!,10,0),"")</f>
        <v/>
      </c>
      <c r="I76" s="114">
        <f>SUMIF('Lower House 2018'!$C:$C,$G76,'Lower House 2018'!I:I)+SUMIF('Upper House 2018'!$C:$C,$G76,'Upper House 2018'!K:K)</f>
        <v>4721.5</v>
      </c>
      <c r="J76" s="114">
        <f>SUMIF('Lower House 2022'!C:C,$G76,'Lower House 2022'!I:I)+SUMIF('Upper House 2022'!C:C,$G76,'Upper House 2022'!K:K)</f>
        <v>16188</v>
      </c>
      <c r="K76" s="115">
        <f t="shared" si="2"/>
        <v>20909.5</v>
      </c>
    </row>
    <row r="77" spans="1:11" x14ac:dyDescent="0.35">
      <c r="A77" t="s">
        <v>484</v>
      </c>
      <c r="B77" t="s">
        <v>103</v>
      </c>
      <c r="E77" t="s">
        <v>1095</v>
      </c>
      <c r="G77" t="s">
        <v>1095</v>
      </c>
      <c r="H77" s="128" t="str">
        <f>IFERROR(VLOOKUP(G77,#REF!,10,0),"")</f>
        <v/>
      </c>
      <c r="I77" s="114">
        <f>SUMIF('Lower House 2018'!$C:$C,$G77,'Lower House 2018'!I:I)+SUMIF('Upper House 2018'!$C:$C,$G77,'Upper House 2018'!K:K)</f>
        <v>0</v>
      </c>
      <c r="J77" s="114">
        <f>SUMIF('Lower House 2022'!C:C,$G77,'Lower House 2022'!I:I)+SUMIF('Upper House 2022'!C:C,$G77,'Upper House 2022'!K:K)</f>
        <v>0</v>
      </c>
      <c r="K77" s="115">
        <f t="shared" si="2"/>
        <v>0</v>
      </c>
    </row>
    <row r="78" spans="1:11" x14ac:dyDescent="0.35">
      <c r="A78" t="s">
        <v>933</v>
      </c>
      <c r="B78" t="s">
        <v>103</v>
      </c>
      <c r="E78" t="s">
        <v>768</v>
      </c>
      <c r="G78" t="s">
        <v>768</v>
      </c>
      <c r="H78" s="128" t="str">
        <f>IFERROR(VLOOKUP(G78,#REF!,10,0),"")</f>
        <v/>
      </c>
      <c r="I78" s="114">
        <f>SUMIF('Lower House 2018'!$C:$C,$G78,'Lower House 2018'!I:I)+SUMIF('Upper House 2018'!$C:$C,$G78,'Upper House 2018'!K:K)</f>
        <v>0</v>
      </c>
      <c r="J78" s="114">
        <f>SUMIF('Lower House 2022'!C:C,$G78,'Lower House 2022'!I:I)+SUMIF('Upper House 2022'!C:C,$G78,'Upper House 2022'!K:K)</f>
        <v>0</v>
      </c>
      <c r="K78" s="115">
        <f t="shared" si="2"/>
        <v>0</v>
      </c>
    </row>
    <row r="79" spans="1:11" x14ac:dyDescent="0.35">
      <c r="A79" t="s">
        <v>770</v>
      </c>
      <c r="B79" t="s">
        <v>103</v>
      </c>
      <c r="E79" t="s">
        <v>393</v>
      </c>
      <c r="G79" t="s">
        <v>393</v>
      </c>
      <c r="H79" s="128" t="str">
        <f>IFERROR(VLOOKUP(G79,#REF!,10,0),"")</f>
        <v/>
      </c>
      <c r="I79" s="114">
        <f>SUMIF('Lower House 2018'!$C:$C,$G79,'Lower House 2018'!I:I)+SUMIF('Upper House 2018'!$C:$C,$G79,'Upper House 2018'!K:K)</f>
        <v>3251.5</v>
      </c>
      <c r="J79" s="114">
        <f>SUMIF('Lower House 2022'!C:C,$G79,'Lower House 2022'!I:I)+SUMIF('Upper House 2022'!C:C,$G79,'Upper House 2022'!K:K)</f>
        <v>11148</v>
      </c>
      <c r="K79" s="115">
        <f t="shared" si="2"/>
        <v>14399.5</v>
      </c>
    </row>
    <row r="80" spans="1:11" x14ac:dyDescent="0.35">
      <c r="A80" t="s">
        <v>282</v>
      </c>
      <c r="B80" t="s">
        <v>103</v>
      </c>
      <c r="E80" t="s">
        <v>757</v>
      </c>
      <c r="G80" t="s">
        <v>757</v>
      </c>
      <c r="H80" s="128" t="str">
        <f>IFERROR(VLOOKUP(G80,#REF!,10,0),"")</f>
        <v/>
      </c>
      <c r="I80" s="114">
        <f>SUMIF('Lower House 2018'!$C:$C,$G80,'Lower House 2018'!I:I)+SUMIF('Upper House 2018'!$C:$C,$G80,'Upper House 2018'!K:K)</f>
        <v>5804.75</v>
      </c>
      <c r="J80" s="114">
        <f>SUMIF('Lower House 2022'!C:C,$G80,'Lower House 2022'!I:I)+SUMIF('Upper House 2022'!C:C,$G80,'Upper House 2022'!K:K)</f>
        <v>19902</v>
      </c>
      <c r="K80" s="115">
        <f t="shared" si="2"/>
        <v>25706.75</v>
      </c>
    </row>
    <row r="81" spans="1:11" x14ac:dyDescent="0.35">
      <c r="A81" t="s">
        <v>699</v>
      </c>
      <c r="B81" t="s">
        <v>103</v>
      </c>
      <c r="E81" t="s">
        <v>1001</v>
      </c>
      <c r="G81" t="s">
        <v>1001</v>
      </c>
      <c r="H81" s="128" t="str">
        <f>IFERROR(VLOOKUP(G81,#REF!,10,0),"")</f>
        <v/>
      </c>
      <c r="I81" s="114">
        <f>SUMIF('Lower House 2018'!$C:$C,$G81,'Lower House 2018'!I:I)+SUMIF('Upper House 2018'!$C:$C,$G81,'Upper House 2018'!K:K)</f>
        <v>27748</v>
      </c>
      <c r="J81" s="114">
        <f>SUMIF('Lower House 2022'!C:C,$G81,'Lower House 2022'!I:I)+SUMIF('Upper House 2022'!C:C,$G81,'Upper House 2022'!K:K)</f>
        <v>95136</v>
      </c>
      <c r="K81" s="115">
        <f t="shared" si="2"/>
        <v>122884</v>
      </c>
    </row>
    <row r="82" spans="1:11" x14ac:dyDescent="0.35">
      <c r="A82" t="s">
        <v>843</v>
      </c>
      <c r="B82" t="s">
        <v>103</v>
      </c>
      <c r="E82" t="s">
        <v>382</v>
      </c>
      <c r="G82" t="s">
        <v>382</v>
      </c>
      <c r="H82" s="128" t="str">
        <f>IFERROR(VLOOKUP(G82,#REF!,10,0),"")</f>
        <v/>
      </c>
      <c r="I82" s="114">
        <f>SUMIF('Lower House 2018'!$C:$C,$G82,'Lower House 2018'!I:I)+SUMIF('Upper House 2018'!$C:$C,$G82,'Upper House 2018'!K:K)</f>
        <v>6473.25</v>
      </c>
      <c r="J82" s="114">
        <f>SUMIF('Lower House 2022'!C:C,$G82,'Lower House 2022'!I:I)+SUMIF('Upper House 2022'!C:C,$G82,'Upper House 2022'!K:K)</f>
        <v>22194</v>
      </c>
      <c r="K82" s="115">
        <f t="shared" si="2"/>
        <v>28667.25</v>
      </c>
    </row>
    <row r="83" spans="1:11" x14ac:dyDescent="0.35">
      <c r="A83" t="s">
        <v>558</v>
      </c>
      <c r="B83" t="s">
        <v>103</v>
      </c>
      <c r="E83" t="s">
        <v>839</v>
      </c>
      <c r="G83" t="s">
        <v>839</v>
      </c>
      <c r="H83" s="128" t="str">
        <f>IFERROR(VLOOKUP(G83,#REF!,10,0),"")</f>
        <v/>
      </c>
      <c r="I83" s="114">
        <f>SUMIF('Lower House 2018'!$C:$C,$G83,'Lower House 2018'!I:I)+SUMIF('Upper House 2018'!$C:$C,$G83,'Upper House 2018'!K:K)</f>
        <v>6536.25</v>
      </c>
      <c r="J83" s="114">
        <f>SUMIF('Lower House 2022'!C:C,$G83,'Lower House 2022'!I:I)+SUMIF('Upper House 2022'!C:C,$G83,'Upper House 2022'!K:K)</f>
        <v>22410</v>
      </c>
      <c r="K83" s="115">
        <f t="shared" si="2"/>
        <v>28946.25</v>
      </c>
    </row>
    <row r="84" spans="1:11" x14ac:dyDescent="0.35">
      <c r="A84" t="s">
        <v>510</v>
      </c>
      <c r="B84" t="s">
        <v>103</v>
      </c>
      <c r="E84" t="s">
        <v>777</v>
      </c>
      <c r="G84" t="s">
        <v>777</v>
      </c>
      <c r="H84" s="128" t="str">
        <f>IFERROR(VLOOKUP(G84,#REF!,10,0),"")</f>
        <v/>
      </c>
      <c r="I84" s="114">
        <f>SUMIF('Lower House 2018'!$C:$C,$G84,'Lower House 2018'!I:I)+SUMIF('Upper House 2018'!$C:$C,$G84,'Upper House 2018'!K:K)</f>
        <v>0</v>
      </c>
      <c r="J84" s="114">
        <f>SUMIF('Lower House 2022'!C:C,$G84,'Lower House 2022'!I:I)+SUMIF('Upper House 2022'!C:C,$G84,'Upper House 2022'!K:K)</f>
        <v>0</v>
      </c>
      <c r="K84" s="115">
        <f t="shared" si="2"/>
        <v>0</v>
      </c>
    </row>
    <row r="85" spans="1:11" x14ac:dyDescent="0.35">
      <c r="A85" t="s">
        <v>870</v>
      </c>
      <c r="B85" t="s">
        <v>103</v>
      </c>
      <c r="E85" t="s">
        <v>920</v>
      </c>
      <c r="G85" t="s">
        <v>920</v>
      </c>
      <c r="H85" s="128" t="str">
        <f>IFERROR(VLOOKUP(G85,#REF!,10,0),"")</f>
        <v/>
      </c>
      <c r="I85" s="114">
        <f>SUMIF('Lower House 2018'!$C:$C,$G85,'Lower House 2018'!I:I)+SUMIF('Upper House 2018'!$C:$C,$G85,'Upper House 2018'!K:K)</f>
        <v>11835.25</v>
      </c>
      <c r="J85" s="114">
        <f>SUMIF('Lower House 2022'!C:C,$G85,'Lower House 2022'!I:I)+SUMIF('Upper House 2022'!C:C,$G85,'Upper House 2022'!K:K)</f>
        <v>40578</v>
      </c>
      <c r="K85" s="115">
        <f t="shared" si="2"/>
        <v>52413.25</v>
      </c>
    </row>
    <row r="86" spans="1:11" x14ac:dyDescent="0.35">
      <c r="A86" t="s">
        <v>718</v>
      </c>
      <c r="B86" t="s">
        <v>103</v>
      </c>
      <c r="E86" t="s">
        <v>630</v>
      </c>
      <c r="G86" t="s">
        <v>630</v>
      </c>
      <c r="H86" s="128" t="str">
        <f>IFERROR(VLOOKUP(G86,#REF!,10,0),"")</f>
        <v/>
      </c>
      <c r="I86" s="114">
        <f>SUMIF('Lower House 2018'!$C:$C,$G86,'Lower House 2018'!I:I)+SUMIF('Upper House 2018'!$C:$C,$G86,'Upper House 2018'!K:K)</f>
        <v>0</v>
      </c>
      <c r="J86" s="114">
        <f>SUMIF('Lower House 2022'!C:C,$G86,'Lower House 2022'!I:I)+SUMIF('Upper House 2022'!C:C,$G86,'Upper House 2022'!K:K)</f>
        <v>0</v>
      </c>
      <c r="K86" s="115">
        <f t="shared" si="2"/>
        <v>0</v>
      </c>
    </row>
    <row r="87" spans="1:11" x14ac:dyDescent="0.35">
      <c r="A87" t="s">
        <v>284</v>
      </c>
      <c r="B87" t="s">
        <v>103</v>
      </c>
      <c r="E87" t="s">
        <v>1018</v>
      </c>
      <c r="G87" t="s">
        <v>1018</v>
      </c>
      <c r="H87" s="128" t="str">
        <f>IFERROR(VLOOKUP(G87,#REF!,10,0),"")</f>
        <v/>
      </c>
      <c r="I87" s="114">
        <f>SUMIF('Lower House 2018'!$C:$C,$G87,'Lower House 2018'!I:I)+SUMIF('Upper House 2018'!$C:$C,$G87,'Upper House 2018'!K:K)</f>
        <v>3115</v>
      </c>
      <c r="J87" s="114">
        <f>SUMIF('Lower House 2022'!C:C,$G87,'Lower House 2022'!I:I)+SUMIF('Upper House 2022'!C:C,$G87,'Upper House 2022'!K:K)</f>
        <v>10680</v>
      </c>
      <c r="K87" s="115">
        <f t="shared" si="2"/>
        <v>13795</v>
      </c>
    </row>
    <row r="88" spans="1:11" x14ac:dyDescent="0.35">
      <c r="A88" t="s">
        <v>385</v>
      </c>
      <c r="B88" t="s">
        <v>103</v>
      </c>
      <c r="E88" t="s">
        <v>1061</v>
      </c>
      <c r="G88" t="s">
        <v>1061</v>
      </c>
      <c r="H88" s="128" t="str">
        <f>IFERROR(VLOOKUP(G88,#REF!,10,0),"")</f>
        <v/>
      </c>
      <c r="I88" s="114">
        <f>SUMIF('Lower House 2018'!$C:$C,$G88,'Lower House 2018'!I:I)+SUMIF('Upper House 2018'!$C:$C,$G88,'Upper House 2018'!K:K)</f>
        <v>0</v>
      </c>
      <c r="J88" s="114">
        <f>SUMIF('Lower House 2022'!C:C,$G88,'Lower House 2022'!I:I)+SUMIF('Upper House 2022'!C:C,$G88,'Upper House 2022'!K:K)</f>
        <v>0</v>
      </c>
      <c r="K88" s="115">
        <f t="shared" si="2"/>
        <v>0</v>
      </c>
    </row>
    <row r="89" spans="1:11" x14ac:dyDescent="0.35">
      <c r="A89" t="s">
        <v>755</v>
      </c>
      <c r="B89" t="s">
        <v>103</v>
      </c>
      <c r="E89" t="s">
        <v>980</v>
      </c>
      <c r="G89" t="s">
        <v>980</v>
      </c>
      <c r="H89" s="128" t="str">
        <f>IFERROR(VLOOKUP(G89,#REF!,10,0),"")</f>
        <v/>
      </c>
      <c r="I89" s="114">
        <f>SUMIF('Lower House 2018'!$C:$C,$G89,'Lower House 2018'!I:I)+SUMIF('Upper House 2018'!$C:$C,$G89,'Upper House 2018'!K:K)</f>
        <v>0</v>
      </c>
      <c r="J89" s="114">
        <f>SUMIF('Lower House 2022'!C:C,$G89,'Lower House 2022'!I:I)+SUMIF('Upper House 2022'!C:C,$G89,'Upper House 2022'!K:K)</f>
        <v>0</v>
      </c>
      <c r="K89" s="115">
        <f t="shared" si="2"/>
        <v>0</v>
      </c>
    </row>
    <row r="90" spans="1:11" x14ac:dyDescent="0.35">
      <c r="A90" t="s">
        <v>771</v>
      </c>
      <c r="B90" t="s">
        <v>103</v>
      </c>
      <c r="E90" t="s">
        <v>201</v>
      </c>
      <c r="G90" t="s">
        <v>201</v>
      </c>
      <c r="H90" s="128" t="str">
        <f>IFERROR(VLOOKUP(G90,#REF!,10,0),"")</f>
        <v/>
      </c>
      <c r="I90" s="114">
        <f>SUMIF('Lower House 2018'!$C:$C,$G90,'Lower House 2018'!I:I)+SUMIF('Upper House 2018'!$C:$C,$G90,'Upper House 2018'!K:K)</f>
        <v>0</v>
      </c>
      <c r="J90" s="114">
        <f>SUMIF('Lower House 2022'!C:C,$G90,'Lower House 2022'!I:I)+SUMIF('Upper House 2022'!C:C,$G90,'Upper House 2022'!K:K)</f>
        <v>0</v>
      </c>
      <c r="K90" s="115">
        <f t="shared" si="2"/>
        <v>0</v>
      </c>
    </row>
    <row r="91" spans="1:11" x14ac:dyDescent="0.35">
      <c r="A91" t="s">
        <v>1119</v>
      </c>
      <c r="B91" t="s">
        <v>103</v>
      </c>
      <c r="E91" t="s">
        <v>251</v>
      </c>
      <c r="G91" t="s">
        <v>251</v>
      </c>
      <c r="H91" s="128" t="str">
        <f>IFERROR(VLOOKUP(G91,#REF!,10,0),"")</f>
        <v/>
      </c>
      <c r="I91" s="114">
        <f>SUMIF('Lower House 2018'!$C:$C,$G91,'Lower House 2018'!I:I)+SUMIF('Upper House 2018'!$C:$C,$G91,'Upper House 2018'!K:K)</f>
        <v>0</v>
      </c>
      <c r="J91" s="114">
        <f>SUMIF('Lower House 2022'!C:C,$G91,'Lower House 2022'!I:I)+SUMIF('Upper House 2022'!C:C,$G91,'Upper House 2022'!K:K)</f>
        <v>0</v>
      </c>
      <c r="K91" s="115">
        <f t="shared" si="2"/>
        <v>0</v>
      </c>
    </row>
    <row r="92" spans="1:11" x14ac:dyDescent="0.35">
      <c r="A92" t="s">
        <v>503</v>
      </c>
      <c r="B92" t="s">
        <v>103</v>
      </c>
      <c r="E92" t="s">
        <v>441</v>
      </c>
      <c r="G92" t="s">
        <v>441</v>
      </c>
      <c r="H92" s="128" t="str">
        <f>IFERROR(VLOOKUP(G92,#REF!,10,0),"")</f>
        <v/>
      </c>
      <c r="I92" s="114">
        <f>SUMIF('Lower House 2018'!$C:$C,$G92,'Lower House 2018'!I:I)+SUMIF('Upper House 2018'!$C:$C,$G92,'Upper House 2018'!K:K)</f>
        <v>2716</v>
      </c>
      <c r="J92" s="114">
        <f>SUMIF('Lower House 2022'!C:C,$G92,'Lower House 2022'!I:I)+SUMIF('Upper House 2022'!C:C,$G92,'Upper House 2022'!K:K)</f>
        <v>9312</v>
      </c>
      <c r="K92" s="115">
        <f t="shared" si="2"/>
        <v>12028</v>
      </c>
    </row>
    <row r="93" spans="1:11" x14ac:dyDescent="0.35">
      <c r="A93" t="s">
        <v>700</v>
      </c>
      <c r="B93" t="s">
        <v>103</v>
      </c>
      <c r="E93" t="s">
        <v>973</v>
      </c>
      <c r="G93" t="s">
        <v>973</v>
      </c>
      <c r="H93" s="128" t="str">
        <f>IFERROR(VLOOKUP(G93,#REF!,10,0),"")</f>
        <v/>
      </c>
      <c r="I93" s="114">
        <f>SUMIF('Lower House 2018'!$C:$C,$G93,'Lower House 2018'!I:I)+SUMIF('Upper House 2018'!$C:$C,$G93,'Upper House 2018'!K:K)</f>
        <v>0</v>
      </c>
      <c r="J93" s="114">
        <f>SUMIF('Lower House 2022'!C:C,$G93,'Lower House 2022'!I:I)+SUMIF('Upper House 2022'!C:C,$G93,'Upper House 2022'!K:K)</f>
        <v>0</v>
      </c>
      <c r="K93" s="115">
        <f t="shared" si="2"/>
        <v>0</v>
      </c>
    </row>
    <row r="94" spans="1:11" x14ac:dyDescent="0.35">
      <c r="A94" t="s">
        <v>1076</v>
      </c>
      <c r="B94" t="s">
        <v>103</v>
      </c>
      <c r="E94" t="s">
        <v>1045</v>
      </c>
      <c r="G94" t="s">
        <v>1045</v>
      </c>
      <c r="H94" s="128" t="str">
        <f>IFERROR(VLOOKUP(G94,#REF!,10,0),"")</f>
        <v/>
      </c>
      <c r="I94" s="114">
        <f>SUMIF('Lower House 2018'!$C:$C,$G94,'Lower House 2018'!I:I)+SUMIF('Upper House 2018'!$C:$C,$G94,'Upper House 2018'!K:K)</f>
        <v>3267.25</v>
      </c>
      <c r="J94" s="114">
        <f>SUMIF('Lower House 2022'!C:C,$G94,'Lower House 2022'!I:I)+SUMIF('Upper House 2022'!C:C,$G94,'Upper House 2022'!K:K)</f>
        <v>11202</v>
      </c>
      <c r="K94" s="115">
        <f t="shared" si="2"/>
        <v>14469.25</v>
      </c>
    </row>
    <row r="95" spans="1:11" x14ac:dyDescent="0.35">
      <c r="A95" t="s">
        <v>820</v>
      </c>
      <c r="B95" t="s">
        <v>103</v>
      </c>
      <c r="E95" t="s">
        <v>1024</v>
      </c>
      <c r="G95" t="s">
        <v>1024</v>
      </c>
      <c r="H95" s="128" t="str">
        <f>IFERROR(VLOOKUP(G95,#REF!,10,0),"")</f>
        <v/>
      </c>
      <c r="I95" s="114">
        <f>SUMIF('Lower House 2018'!$C:$C,$G95,'Lower House 2018'!I:I)+SUMIF('Upper House 2018'!$C:$C,$G95,'Upper House 2018'!K:K)</f>
        <v>0</v>
      </c>
      <c r="J95" s="114">
        <f>SUMIF('Lower House 2022'!C:C,$G95,'Lower House 2022'!I:I)+SUMIF('Upper House 2022'!C:C,$G95,'Upper House 2022'!K:K)</f>
        <v>0</v>
      </c>
      <c r="K95" s="115">
        <f t="shared" si="2"/>
        <v>0</v>
      </c>
    </row>
    <row r="96" spans="1:11" x14ac:dyDescent="0.35">
      <c r="A96" t="s">
        <v>978</v>
      </c>
      <c r="B96" t="s">
        <v>103</v>
      </c>
      <c r="E96" t="s">
        <v>735</v>
      </c>
      <c r="G96" t="s">
        <v>735</v>
      </c>
      <c r="H96" s="128" t="str">
        <f>IFERROR(VLOOKUP(G96,#REF!,10,0),"")</f>
        <v/>
      </c>
      <c r="I96" s="114">
        <f>SUMIF('Lower House 2018'!$C:$C,$G96,'Lower House 2018'!I:I)+SUMIF('Upper House 2018'!$C:$C,$G96,'Upper House 2018'!K:K)</f>
        <v>0</v>
      </c>
      <c r="J96" s="114">
        <f>SUMIF('Lower House 2022'!C:C,$G96,'Lower House 2022'!I:I)+SUMIF('Upper House 2022'!C:C,$G96,'Upper House 2022'!K:K)</f>
        <v>0</v>
      </c>
      <c r="K96" s="115">
        <f t="shared" si="2"/>
        <v>0</v>
      </c>
    </row>
    <row r="97" spans="1:11" x14ac:dyDescent="0.35">
      <c r="A97" t="s">
        <v>1015</v>
      </c>
      <c r="B97" t="s">
        <v>103</v>
      </c>
      <c r="E97" t="s">
        <v>999</v>
      </c>
      <c r="G97" t="s">
        <v>999</v>
      </c>
      <c r="H97" s="128" t="str">
        <f>IFERROR(VLOOKUP(G97,#REF!,10,0),"")</f>
        <v/>
      </c>
      <c r="I97" s="114">
        <f>SUMIF('Lower House 2018'!$C:$C,$G97,'Lower House 2018'!I:I)+SUMIF('Upper House 2018'!$C:$C,$G97,'Upper House 2018'!K:K)</f>
        <v>0</v>
      </c>
      <c r="J97" s="114">
        <f>SUMIF('Lower House 2022'!C:C,$G97,'Lower House 2022'!I:I)+SUMIF('Upper House 2022'!C:C,$G97,'Upper House 2022'!K:K)</f>
        <v>0</v>
      </c>
      <c r="K97" s="115">
        <f t="shared" si="2"/>
        <v>0</v>
      </c>
    </row>
    <row r="98" spans="1:11" x14ac:dyDescent="0.35">
      <c r="A98" t="s">
        <v>811</v>
      </c>
      <c r="B98" t="s">
        <v>103</v>
      </c>
      <c r="E98" t="s">
        <v>345</v>
      </c>
      <c r="G98" t="s">
        <v>345</v>
      </c>
      <c r="H98" s="128" t="str">
        <f>IFERROR(VLOOKUP(G98,#REF!,10,0),"")</f>
        <v/>
      </c>
      <c r="I98" s="114">
        <f>SUMIF('Lower House 2018'!$C:$C,$G98,'Lower House 2018'!I:I)+SUMIF('Upper House 2018'!$C:$C,$G98,'Upper House 2018'!K:K)</f>
        <v>3650.5</v>
      </c>
      <c r="J98" s="114">
        <f>SUMIF('Lower House 2022'!C:C,$G98,'Lower House 2022'!I:I)+SUMIF('Upper House 2022'!C:C,$G98,'Upper House 2022'!K:K)</f>
        <v>12516</v>
      </c>
      <c r="K98" s="115">
        <f t="shared" si="2"/>
        <v>16166.5</v>
      </c>
    </row>
    <row r="99" spans="1:11" x14ac:dyDescent="0.35">
      <c r="A99" t="s">
        <v>472</v>
      </c>
      <c r="B99" t="s">
        <v>103</v>
      </c>
      <c r="E99" t="s">
        <v>530</v>
      </c>
      <c r="G99" t="s">
        <v>530</v>
      </c>
      <c r="H99" s="128" t="str">
        <f>IFERROR(VLOOKUP(G99,#REF!,10,0),"")</f>
        <v/>
      </c>
      <c r="I99" s="114">
        <f>SUMIF('Lower House 2018'!$C:$C,$G99,'Lower House 2018'!I:I)+SUMIF('Upper House 2018'!$C:$C,$G99,'Upper House 2018'!K:K)</f>
        <v>13448.75</v>
      </c>
      <c r="J99" s="114">
        <f>SUMIF('Lower House 2022'!C:C,$G99,'Lower House 2022'!I:I)+SUMIF('Upper House 2022'!C:C,$G99,'Upper House 2022'!K:K)</f>
        <v>46110</v>
      </c>
      <c r="K99" s="115">
        <f t="shared" si="2"/>
        <v>59558.75</v>
      </c>
    </row>
    <row r="100" spans="1:11" x14ac:dyDescent="0.35">
      <c r="A100" t="s">
        <v>602</v>
      </c>
      <c r="B100" t="s">
        <v>103</v>
      </c>
      <c r="E100" t="s">
        <v>277</v>
      </c>
      <c r="G100" t="s">
        <v>277</v>
      </c>
      <c r="H100" s="128" t="str">
        <f>IFERROR(VLOOKUP(G100,#REF!,10,0),"")</f>
        <v/>
      </c>
      <c r="I100" s="114">
        <f>SUMIF('Lower House 2018'!$C:$C,$G100,'Lower House 2018'!I:I)+SUMIF('Upper House 2018'!$C:$C,$G100,'Upper House 2018'!K:K)</f>
        <v>0</v>
      </c>
      <c r="J100" s="114">
        <f>SUMIF('Lower House 2022'!C:C,$G100,'Lower House 2022'!I:I)+SUMIF('Upper House 2022'!C:C,$G100,'Upper House 2022'!K:K)</f>
        <v>0</v>
      </c>
      <c r="K100" s="115">
        <f t="shared" si="2"/>
        <v>0</v>
      </c>
    </row>
    <row r="101" spans="1:11" x14ac:dyDescent="0.35">
      <c r="A101" t="s">
        <v>1068</v>
      </c>
      <c r="B101" t="s">
        <v>103</v>
      </c>
      <c r="E101" t="s">
        <v>596</v>
      </c>
      <c r="G101" t="s">
        <v>596</v>
      </c>
      <c r="H101" s="128" t="str">
        <f>IFERROR(VLOOKUP(G101,#REF!,10,0),"")</f>
        <v/>
      </c>
      <c r="I101" s="114">
        <f>SUMIF('Lower House 2018'!$C:$C,$G101,'Lower House 2018'!I:I)+SUMIF('Upper House 2018'!$C:$C,$G101,'Upper House 2018'!K:K)</f>
        <v>7712.25</v>
      </c>
      <c r="J101" s="114">
        <f>SUMIF('Lower House 2022'!C:C,$G101,'Lower House 2022'!I:I)+SUMIF('Upper House 2022'!C:C,$G101,'Upper House 2022'!K:K)</f>
        <v>26442</v>
      </c>
      <c r="K101" s="115">
        <f t="shared" si="2"/>
        <v>34154.25</v>
      </c>
    </row>
    <row r="102" spans="1:11" x14ac:dyDescent="0.35">
      <c r="A102" t="s">
        <v>1009</v>
      </c>
      <c r="B102" t="s">
        <v>103</v>
      </c>
      <c r="E102" t="s">
        <v>243</v>
      </c>
      <c r="G102" t="s">
        <v>243</v>
      </c>
      <c r="H102" s="128" t="str">
        <f>IFERROR(VLOOKUP(G102,#REF!,10,0),"")</f>
        <v/>
      </c>
      <c r="I102" s="114">
        <f>SUMIF('Lower House 2018'!$C:$C,$G102,'Lower House 2018'!I:I)+SUMIF('Upper House 2018'!$C:$C,$G102,'Upper House 2018'!K:K)</f>
        <v>0</v>
      </c>
      <c r="J102" s="114">
        <f>SUMIF('Lower House 2022'!C:C,$G102,'Lower House 2022'!I:I)+SUMIF('Upper House 2022'!C:C,$G102,'Upper House 2022'!K:K)</f>
        <v>0</v>
      </c>
      <c r="K102" s="115">
        <f t="shared" si="2"/>
        <v>0</v>
      </c>
    </row>
    <row r="103" spans="1:11" x14ac:dyDescent="0.35">
      <c r="A103" t="s">
        <v>337</v>
      </c>
      <c r="B103" t="s">
        <v>103</v>
      </c>
      <c r="E103" t="s">
        <v>193</v>
      </c>
      <c r="G103" t="s">
        <v>193</v>
      </c>
      <c r="H103" s="128" t="str">
        <f>IFERROR(VLOOKUP(G103,#REF!,10,0),"")</f>
        <v/>
      </c>
      <c r="I103" s="114">
        <f>SUMIF('Lower House 2018'!$C:$C,$G103,'Lower House 2018'!I:I)+SUMIF('Upper House 2018'!$C:$C,$G103,'Upper House 2018'!K:K)</f>
        <v>0</v>
      </c>
      <c r="J103" s="114">
        <f>SUMIF('Lower House 2022'!C:C,$G103,'Lower House 2022'!I:I)+SUMIF('Upper House 2022'!C:C,$G103,'Upper House 2022'!K:K)</f>
        <v>0</v>
      </c>
      <c r="K103" s="115">
        <f t="shared" si="2"/>
        <v>0</v>
      </c>
    </row>
    <row r="104" spans="1:11" x14ac:dyDescent="0.35">
      <c r="A104" t="s">
        <v>774</v>
      </c>
      <c r="B104" t="s">
        <v>103</v>
      </c>
      <c r="E104" t="s">
        <v>1160</v>
      </c>
      <c r="G104" t="s">
        <v>1160</v>
      </c>
      <c r="H104" s="128" t="str">
        <f>IFERROR(VLOOKUP(G104,#REF!,10,0),"")</f>
        <v/>
      </c>
      <c r="I104" s="114">
        <f>SUMIF('Lower House 2018'!$C:$C,$G104,'Lower House 2018'!I:I)+SUMIF('Upper House 2018'!$C:$C,$G104,'Upper House 2018'!K:K)</f>
        <v>3678.5</v>
      </c>
      <c r="J104" s="114">
        <f>SUMIF('Lower House 2022'!C:C,$G104,'Lower House 2022'!I:I)+SUMIF('Upper House 2022'!C:C,$G104,'Upper House 2022'!K:K)</f>
        <v>12612</v>
      </c>
      <c r="K104" s="115">
        <f t="shared" si="2"/>
        <v>16290.5</v>
      </c>
    </row>
    <row r="105" spans="1:11" x14ac:dyDescent="0.35">
      <c r="A105" t="s">
        <v>928</v>
      </c>
      <c r="B105" t="s">
        <v>103</v>
      </c>
      <c r="E105" t="s">
        <v>512</v>
      </c>
      <c r="G105" t="s">
        <v>512</v>
      </c>
      <c r="H105" s="128" t="str">
        <f>IFERROR(VLOOKUP(G105,#REF!,10,0),"")</f>
        <v/>
      </c>
      <c r="I105" s="114">
        <f>SUMIF('Lower House 2018'!$C:$C,$G105,'Lower House 2018'!I:I)+SUMIF('Upper House 2018'!$C:$C,$G105,'Upper House 2018'!K:K)</f>
        <v>0</v>
      </c>
      <c r="J105" s="114">
        <f>SUMIF('Lower House 2022'!C:C,$G105,'Lower House 2022'!I:I)+SUMIF('Upper House 2022'!C:C,$G105,'Upper House 2022'!K:K)</f>
        <v>0</v>
      </c>
      <c r="K105" s="115">
        <f t="shared" si="2"/>
        <v>0</v>
      </c>
    </row>
    <row r="106" spans="1:11" x14ac:dyDescent="0.35">
      <c r="A106" t="s">
        <v>368</v>
      </c>
      <c r="B106" t="s">
        <v>103</v>
      </c>
      <c r="E106" t="s">
        <v>358</v>
      </c>
      <c r="G106" t="s">
        <v>358</v>
      </c>
      <c r="H106" s="128" t="str">
        <f>IFERROR(VLOOKUP(G106,#REF!,10,0),"")</f>
        <v/>
      </c>
      <c r="I106" s="114">
        <f>SUMIF('Lower House 2018'!$C:$C,$G106,'Lower House 2018'!I:I)+SUMIF('Upper House 2018'!$C:$C,$G106,'Upper House 2018'!K:K)</f>
        <v>0</v>
      </c>
      <c r="J106" s="114">
        <f>SUMIF('Lower House 2022'!C:C,$G106,'Lower House 2022'!I:I)+SUMIF('Upper House 2022'!C:C,$G106,'Upper House 2022'!K:K)</f>
        <v>0</v>
      </c>
      <c r="K106" s="115">
        <f t="shared" si="2"/>
        <v>0</v>
      </c>
    </row>
    <row r="107" spans="1:11" x14ac:dyDescent="0.35">
      <c r="A107" t="s">
        <v>616</v>
      </c>
      <c r="B107" t="s">
        <v>103</v>
      </c>
      <c r="E107" t="s">
        <v>713</v>
      </c>
      <c r="G107" t="s">
        <v>713</v>
      </c>
      <c r="H107" s="128" t="str">
        <f>IFERROR(VLOOKUP(G107,#REF!,10,0),"")</f>
        <v/>
      </c>
      <c r="I107" s="114">
        <f>SUMIF('Lower House 2018'!$C:$C,$G107,'Lower House 2018'!I:I)+SUMIF('Upper House 2018'!$C:$C,$G107,'Upper House 2018'!K:K)</f>
        <v>0</v>
      </c>
      <c r="J107" s="114">
        <f>SUMIF('Lower House 2022'!C:C,$G107,'Lower House 2022'!I:I)+SUMIF('Upper House 2022'!C:C,$G107,'Upper House 2022'!K:K)</f>
        <v>0</v>
      </c>
      <c r="K107" s="115">
        <f t="shared" si="2"/>
        <v>0</v>
      </c>
    </row>
    <row r="108" spans="1:11" x14ac:dyDescent="0.35">
      <c r="A108" t="s">
        <v>258</v>
      </c>
      <c r="B108" t="s">
        <v>103</v>
      </c>
      <c r="E108" t="s">
        <v>609</v>
      </c>
      <c r="G108" t="s">
        <v>609</v>
      </c>
      <c r="H108" s="128" t="str">
        <f>IFERROR(VLOOKUP(G108,#REF!,10,0),"")</f>
        <v/>
      </c>
      <c r="I108" s="114">
        <f>SUMIF('Lower House 2018'!$C:$C,$G108,'Lower House 2018'!I:I)+SUMIF('Upper House 2018'!$C:$C,$G108,'Upper House 2018'!K:K)</f>
        <v>0</v>
      </c>
      <c r="J108" s="114">
        <f>SUMIF('Lower House 2022'!C:C,$G108,'Lower House 2022'!I:I)+SUMIF('Upper House 2022'!C:C,$G108,'Upper House 2022'!K:K)</f>
        <v>0</v>
      </c>
      <c r="K108" s="115">
        <f t="shared" si="2"/>
        <v>0</v>
      </c>
    </row>
    <row r="109" spans="1:11" x14ac:dyDescent="0.35">
      <c r="A109" t="s">
        <v>333</v>
      </c>
      <c r="B109" t="s">
        <v>103</v>
      </c>
      <c r="E109" t="s">
        <v>743</v>
      </c>
      <c r="G109" t="s">
        <v>743</v>
      </c>
      <c r="H109" s="128" t="str">
        <f>IFERROR(VLOOKUP(G109,#REF!,10,0),"")</f>
        <v/>
      </c>
      <c r="I109" s="114">
        <f>SUMIF('Lower House 2018'!$C:$C,$G109,'Lower House 2018'!I:I)+SUMIF('Upper House 2018'!$C:$C,$G109,'Upper House 2018'!K:K)</f>
        <v>0</v>
      </c>
      <c r="J109" s="114">
        <f>SUMIF('Lower House 2022'!C:C,$G109,'Lower House 2022'!I:I)+SUMIF('Upper House 2022'!C:C,$G109,'Upper House 2022'!K:K)</f>
        <v>0</v>
      </c>
      <c r="K109" s="115">
        <f t="shared" si="2"/>
        <v>0</v>
      </c>
    </row>
    <row r="110" spans="1:11" x14ac:dyDescent="0.35">
      <c r="A110" t="s">
        <v>981</v>
      </c>
      <c r="B110" t="s">
        <v>103</v>
      </c>
      <c r="E110" t="s">
        <v>1012</v>
      </c>
      <c r="G110" t="s">
        <v>1012</v>
      </c>
      <c r="H110" s="128" t="str">
        <f>IFERROR(VLOOKUP(G110,#REF!,10,0),"")</f>
        <v/>
      </c>
      <c r="I110" s="114">
        <f>SUMIF('Lower House 2018'!$C:$C,$G110,'Lower House 2018'!I:I)+SUMIF('Upper House 2018'!$C:$C,$G110,'Upper House 2018'!K:K)</f>
        <v>0</v>
      </c>
      <c r="J110" s="114">
        <f>SUMIF('Lower House 2022'!C:C,$G110,'Lower House 2022'!I:I)+SUMIF('Upper House 2022'!C:C,$G110,'Upper House 2022'!K:K)</f>
        <v>0</v>
      </c>
      <c r="K110" s="115">
        <f t="shared" si="2"/>
        <v>0</v>
      </c>
    </row>
    <row r="111" spans="1:11" x14ac:dyDescent="0.35">
      <c r="A111" t="s">
        <v>442</v>
      </c>
      <c r="B111" t="s">
        <v>103</v>
      </c>
      <c r="E111" t="s">
        <v>751</v>
      </c>
      <c r="G111" t="s">
        <v>751</v>
      </c>
      <c r="H111" s="128" t="str">
        <f>IFERROR(VLOOKUP(G111,#REF!,10,0),"")</f>
        <v/>
      </c>
      <c r="I111" s="114">
        <f>SUMIF('Lower House 2018'!$C:$C,$G111,'Lower House 2018'!I:I)+SUMIF('Upper House 2018'!$C:$C,$G111,'Upper House 2018'!K:K)</f>
        <v>0</v>
      </c>
      <c r="J111" s="114">
        <f>SUMIF('Lower House 2022'!C:C,$G111,'Lower House 2022'!I:I)+SUMIF('Upper House 2022'!C:C,$G111,'Upper House 2022'!K:K)</f>
        <v>0</v>
      </c>
      <c r="K111" s="115">
        <f t="shared" si="2"/>
        <v>0</v>
      </c>
    </row>
    <row r="112" spans="1:11" x14ac:dyDescent="0.35">
      <c r="A112" t="s">
        <v>1085</v>
      </c>
      <c r="B112" t="s">
        <v>103</v>
      </c>
      <c r="E112" t="s">
        <v>561</v>
      </c>
      <c r="G112" t="s">
        <v>561</v>
      </c>
      <c r="H112" s="128" t="str">
        <f>IFERROR(VLOOKUP(G112,#REF!,10,0),"")</f>
        <v/>
      </c>
      <c r="I112" s="114">
        <f>SUMIF('Lower House 2018'!$C:$C,$G112,'Lower House 2018'!I:I)+SUMIF('Upper House 2018'!$C:$C,$G112,'Upper House 2018'!K:K)</f>
        <v>0</v>
      </c>
      <c r="J112" s="114">
        <f>SUMIF('Lower House 2022'!C:C,$G112,'Lower House 2022'!I:I)+SUMIF('Upper House 2022'!C:C,$G112,'Upper House 2022'!K:K)</f>
        <v>0</v>
      </c>
      <c r="K112" s="115">
        <f t="shared" si="2"/>
        <v>0</v>
      </c>
    </row>
    <row r="113" spans="1:11" x14ac:dyDescent="0.35">
      <c r="A113" t="s">
        <v>819</v>
      </c>
      <c r="B113" t="s">
        <v>103</v>
      </c>
      <c r="E113" t="s">
        <v>907</v>
      </c>
      <c r="G113" t="s">
        <v>907</v>
      </c>
      <c r="H113" s="128" t="str">
        <f>IFERROR(VLOOKUP(G113,#REF!,10,0),"")</f>
        <v/>
      </c>
      <c r="I113" s="114">
        <f>SUMIF('Lower House 2018'!$C:$C,$G113,'Lower House 2018'!I:I)+SUMIF('Upper House 2018'!$C:$C,$G113,'Upper House 2018'!K:K)</f>
        <v>0</v>
      </c>
      <c r="J113" s="114">
        <f>SUMIF('Lower House 2022'!C:C,$G113,'Lower House 2022'!I:I)+SUMIF('Upper House 2022'!C:C,$G113,'Upper House 2022'!K:K)</f>
        <v>0</v>
      </c>
      <c r="K113" s="115">
        <f t="shared" si="2"/>
        <v>0</v>
      </c>
    </row>
    <row r="114" spans="1:11" x14ac:dyDescent="0.35">
      <c r="A114" t="s">
        <v>279</v>
      </c>
      <c r="B114" t="s">
        <v>103</v>
      </c>
      <c r="E114" t="s">
        <v>512</v>
      </c>
    </row>
    <row r="115" spans="1:11" x14ac:dyDescent="0.35">
      <c r="A115" t="s">
        <v>635</v>
      </c>
      <c r="B115" t="s">
        <v>103</v>
      </c>
      <c r="E115" t="s">
        <v>358</v>
      </c>
    </row>
    <row r="116" spans="1:11" x14ac:dyDescent="0.35">
      <c r="A116" t="s">
        <v>528</v>
      </c>
      <c r="B116" t="s">
        <v>103</v>
      </c>
      <c r="E116" t="s">
        <v>713</v>
      </c>
    </row>
    <row r="117" spans="1:11" x14ac:dyDescent="0.35">
      <c r="A117" t="s">
        <v>600</v>
      </c>
      <c r="B117" t="s">
        <v>103</v>
      </c>
      <c r="E117" t="s">
        <v>609</v>
      </c>
    </row>
    <row r="118" spans="1:11" x14ac:dyDescent="0.35">
      <c r="A118" t="s">
        <v>844</v>
      </c>
      <c r="B118" t="s">
        <v>103</v>
      </c>
      <c r="E118" t="s">
        <v>743</v>
      </c>
    </row>
    <row r="119" spans="1:11" x14ac:dyDescent="0.35">
      <c r="A119" t="s">
        <v>753</v>
      </c>
      <c r="B119" t="s">
        <v>103</v>
      </c>
      <c r="E119" t="s">
        <v>1012</v>
      </c>
    </row>
    <row r="120" spans="1:11" x14ac:dyDescent="0.35">
      <c r="A120" t="s">
        <v>626</v>
      </c>
      <c r="B120" t="s">
        <v>103</v>
      </c>
      <c r="E120" t="s">
        <v>751</v>
      </c>
    </row>
    <row r="121" spans="1:11" x14ac:dyDescent="0.35">
      <c r="A121" t="s">
        <v>1006</v>
      </c>
      <c r="B121" t="s">
        <v>103</v>
      </c>
      <c r="E121" t="s">
        <v>561</v>
      </c>
    </row>
    <row r="122" spans="1:11" x14ac:dyDescent="0.35">
      <c r="A122" t="s">
        <v>998</v>
      </c>
      <c r="B122" t="s">
        <v>103</v>
      </c>
      <c r="E122" t="s">
        <v>907</v>
      </c>
    </row>
    <row r="123" spans="1:11" x14ac:dyDescent="0.35">
      <c r="A123" t="s">
        <v>901</v>
      </c>
      <c r="B123" t="s">
        <v>103</v>
      </c>
      <c r="E123" t="s">
        <v>689</v>
      </c>
    </row>
    <row r="124" spans="1:11" x14ac:dyDescent="0.35">
      <c r="A124" t="s">
        <v>518</v>
      </c>
      <c r="B124" t="s">
        <v>103</v>
      </c>
      <c r="E124" t="s">
        <v>193</v>
      </c>
    </row>
    <row r="125" spans="1:11" x14ac:dyDescent="0.35">
      <c r="A125" t="s">
        <v>1023</v>
      </c>
      <c r="B125" t="s">
        <v>103</v>
      </c>
      <c r="E125" t="s">
        <v>201</v>
      </c>
    </row>
    <row r="126" spans="1:11" x14ac:dyDescent="0.35">
      <c r="A126" t="s">
        <v>341</v>
      </c>
      <c r="B126" t="s">
        <v>103</v>
      </c>
      <c r="E126" t="s">
        <v>203</v>
      </c>
    </row>
    <row r="127" spans="1:11" x14ac:dyDescent="0.35">
      <c r="A127" t="s">
        <v>749</v>
      </c>
      <c r="B127" t="s">
        <v>103</v>
      </c>
      <c r="E127" t="s">
        <v>223</v>
      </c>
    </row>
    <row r="128" spans="1:11" x14ac:dyDescent="0.35">
      <c r="A128" t="s">
        <v>666</v>
      </c>
      <c r="B128" t="s">
        <v>103</v>
      </c>
      <c r="E128" t="s">
        <v>226</v>
      </c>
    </row>
    <row r="129" spans="1:5" x14ac:dyDescent="0.35">
      <c r="A129" t="s">
        <v>585</v>
      </c>
      <c r="B129" t="s">
        <v>103</v>
      </c>
      <c r="E129" t="s">
        <v>230</v>
      </c>
    </row>
    <row r="130" spans="1:5" x14ac:dyDescent="0.35">
      <c r="A130" t="s">
        <v>1002</v>
      </c>
      <c r="B130" t="s">
        <v>103</v>
      </c>
      <c r="E130" t="s">
        <v>236</v>
      </c>
    </row>
    <row r="131" spans="1:5" x14ac:dyDescent="0.35">
      <c r="A131" t="s">
        <v>1025</v>
      </c>
      <c r="B131" t="s">
        <v>103</v>
      </c>
      <c r="E131" t="s">
        <v>238</v>
      </c>
    </row>
    <row r="132" spans="1:5" x14ac:dyDescent="0.35">
      <c r="A132" t="s">
        <v>929</v>
      </c>
      <c r="B132" t="s">
        <v>103</v>
      </c>
      <c r="E132" t="s">
        <v>243</v>
      </c>
    </row>
    <row r="133" spans="1:5" x14ac:dyDescent="0.35">
      <c r="A133" t="s">
        <v>246</v>
      </c>
      <c r="B133" t="s">
        <v>103</v>
      </c>
      <c r="E133" t="s">
        <v>251</v>
      </c>
    </row>
    <row r="134" spans="1:5" x14ac:dyDescent="0.35">
      <c r="A134" t="s">
        <v>443</v>
      </c>
      <c r="B134" t="s">
        <v>103</v>
      </c>
      <c r="E134" t="s">
        <v>256</v>
      </c>
    </row>
    <row r="135" spans="1:5" x14ac:dyDescent="0.35">
      <c r="A135" t="s">
        <v>729</v>
      </c>
      <c r="B135" t="s">
        <v>103</v>
      </c>
      <c r="E135" t="s">
        <v>268</v>
      </c>
    </row>
    <row r="136" spans="1:5" x14ac:dyDescent="0.35">
      <c r="A136" t="s">
        <v>790</v>
      </c>
      <c r="B136" t="s">
        <v>103</v>
      </c>
      <c r="E136" t="s">
        <v>277</v>
      </c>
    </row>
    <row r="137" spans="1:5" x14ac:dyDescent="0.35">
      <c r="A137" t="s">
        <v>977</v>
      </c>
      <c r="B137" t="s">
        <v>103</v>
      </c>
      <c r="E137" t="s">
        <v>288</v>
      </c>
    </row>
    <row r="138" spans="1:5" x14ac:dyDescent="0.35">
      <c r="A138" t="s">
        <v>501</v>
      </c>
      <c r="B138" t="s">
        <v>91</v>
      </c>
      <c r="E138" t="s">
        <v>289</v>
      </c>
    </row>
    <row r="139" spans="1:5" x14ac:dyDescent="0.35">
      <c r="A139" t="s">
        <v>597</v>
      </c>
      <c r="B139" t="s">
        <v>91</v>
      </c>
      <c r="E139" t="s">
        <v>331</v>
      </c>
    </row>
    <row r="140" spans="1:5" x14ac:dyDescent="0.35">
      <c r="A140" t="s">
        <v>410</v>
      </c>
      <c r="B140" t="s">
        <v>91</v>
      </c>
      <c r="E140" t="s">
        <v>345</v>
      </c>
    </row>
    <row r="141" spans="1:5" x14ac:dyDescent="0.35">
      <c r="A141" t="s">
        <v>1069</v>
      </c>
      <c r="B141" t="s">
        <v>91</v>
      </c>
      <c r="E141" t="s">
        <v>351</v>
      </c>
    </row>
    <row r="142" spans="1:5" x14ac:dyDescent="0.35">
      <c r="A142" t="s">
        <v>841</v>
      </c>
      <c r="B142" t="s">
        <v>91</v>
      </c>
      <c r="E142" t="s">
        <v>381</v>
      </c>
    </row>
    <row r="143" spans="1:5" x14ac:dyDescent="0.35">
      <c r="A143" t="s">
        <v>1063</v>
      </c>
      <c r="B143" t="s">
        <v>91</v>
      </c>
      <c r="E143" t="s">
        <v>382</v>
      </c>
    </row>
    <row r="144" spans="1:5" x14ac:dyDescent="0.35">
      <c r="A144" t="s">
        <v>197</v>
      </c>
      <c r="B144" t="s">
        <v>91</v>
      </c>
      <c r="E144" t="s">
        <v>393</v>
      </c>
    </row>
    <row r="145" spans="1:5" x14ac:dyDescent="0.35">
      <c r="A145" t="s">
        <v>475</v>
      </c>
      <c r="B145" t="s">
        <v>91</v>
      </c>
      <c r="E145" t="s">
        <v>406</v>
      </c>
    </row>
    <row r="146" spans="1:5" x14ac:dyDescent="0.35">
      <c r="A146" t="s">
        <v>1041</v>
      </c>
      <c r="B146" t="s">
        <v>91</v>
      </c>
      <c r="E146" t="s">
        <v>415</v>
      </c>
    </row>
    <row r="147" spans="1:5" x14ac:dyDescent="0.35">
      <c r="A147" t="s">
        <v>578</v>
      </c>
      <c r="B147" t="s">
        <v>91</v>
      </c>
      <c r="E147" t="s">
        <v>441</v>
      </c>
    </row>
    <row r="148" spans="1:5" x14ac:dyDescent="0.35">
      <c r="A148" t="s">
        <v>758</v>
      </c>
      <c r="B148" t="s">
        <v>91</v>
      </c>
      <c r="E148" t="s">
        <v>465</v>
      </c>
    </row>
    <row r="149" spans="1:5" x14ac:dyDescent="0.35">
      <c r="A149" t="s">
        <v>787</v>
      </c>
      <c r="B149" t="s">
        <v>91</v>
      </c>
      <c r="E149" t="s">
        <v>466</v>
      </c>
    </row>
    <row r="150" spans="1:5" x14ac:dyDescent="0.35">
      <c r="A150" t="s">
        <v>861</v>
      </c>
      <c r="B150" t="s">
        <v>91</v>
      </c>
      <c r="E150" t="s">
        <v>467</v>
      </c>
    </row>
    <row r="151" spans="1:5" x14ac:dyDescent="0.35">
      <c r="A151" t="s">
        <v>744</v>
      </c>
      <c r="B151" t="s">
        <v>91</v>
      </c>
      <c r="E151" t="s">
        <v>473</v>
      </c>
    </row>
    <row r="152" spans="1:5" x14ac:dyDescent="0.35">
      <c r="A152" t="s">
        <v>317</v>
      </c>
      <c r="B152" t="s">
        <v>91</v>
      </c>
      <c r="E152" t="s">
        <v>497</v>
      </c>
    </row>
    <row r="153" spans="1:5" x14ac:dyDescent="0.35">
      <c r="A153" t="s">
        <v>995</v>
      </c>
      <c r="B153" t="s">
        <v>91</v>
      </c>
      <c r="E153" t="s">
        <v>509</v>
      </c>
    </row>
    <row r="154" spans="1:5" x14ac:dyDescent="0.35">
      <c r="A154" t="s">
        <v>511</v>
      </c>
      <c r="B154" t="s">
        <v>91</v>
      </c>
      <c r="E154" t="s">
        <v>529</v>
      </c>
    </row>
    <row r="155" spans="1:5" x14ac:dyDescent="0.35">
      <c r="A155" t="s">
        <v>682</v>
      </c>
      <c r="B155" t="s">
        <v>91</v>
      </c>
      <c r="E155" t="s">
        <v>530</v>
      </c>
    </row>
    <row r="156" spans="1:5" x14ac:dyDescent="0.35">
      <c r="A156" t="s">
        <v>554</v>
      </c>
      <c r="B156" t="s">
        <v>91</v>
      </c>
      <c r="E156" t="s">
        <v>531</v>
      </c>
    </row>
    <row r="157" spans="1:5" x14ac:dyDescent="0.35">
      <c r="A157" t="s">
        <v>1064</v>
      </c>
      <c r="B157" t="s">
        <v>91</v>
      </c>
      <c r="E157" t="s">
        <v>537</v>
      </c>
    </row>
    <row r="158" spans="1:5" x14ac:dyDescent="0.35">
      <c r="A158" t="s">
        <v>945</v>
      </c>
      <c r="B158" t="s">
        <v>91</v>
      </c>
      <c r="E158" t="s">
        <v>556</v>
      </c>
    </row>
    <row r="159" spans="1:5" x14ac:dyDescent="0.35">
      <c r="A159" t="s">
        <v>418</v>
      </c>
      <c r="B159" t="s">
        <v>91</v>
      </c>
      <c r="E159" t="s">
        <v>563</v>
      </c>
    </row>
    <row r="160" spans="1:5" x14ac:dyDescent="0.35">
      <c r="A160" t="s">
        <v>1137</v>
      </c>
      <c r="B160" t="s">
        <v>91</v>
      </c>
      <c r="E160" t="s">
        <v>565</v>
      </c>
    </row>
    <row r="161" spans="1:5" x14ac:dyDescent="0.35">
      <c r="A161" t="s">
        <v>312</v>
      </c>
      <c r="B161" t="s">
        <v>91</v>
      </c>
      <c r="E161" t="s">
        <v>581</v>
      </c>
    </row>
    <row r="162" spans="1:5" x14ac:dyDescent="0.35">
      <c r="A162" t="s">
        <v>1118</v>
      </c>
      <c r="B162" t="s">
        <v>91</v>
      </c>
      <c r="E162" t="s">
        <v>590</v>
      </c>
    </row>
    <row r="163" spans="1:5" x14ac:dyDescent="0.35">
      <c r="A163" t="s">
        <v>889</v>
      </c>
      <c r="B163" t="s">
        <v>91</v>
      </c>
      <c r="E163" t="s">
        <v>596</v>
      </c>
    </row>
    <row r="164" spans="1:5" x14ac:dyDescent="0.35">
      <c r="A164" t="s">
        <v>439</v>
      </c>
      <c r="B164" t="s">
        <v>91</v>
      </c>
      <c r="E164" t="s">
        <v>613</v>
      </c>
    </row>
    <row r="165" spans="1:5" x14ac:dyDescent="0.35">
      <c r="A165" t="s">
        <v>954</v>
      </c>
      <c r="B165" t="s">
        <v>91</v>
      </c>
      <c r="E165" t="s">
        <v>628</v>
      </c>
    </row>
    <row r="166" spans="1:5" x14ac:dyDescent="0.35">
      <c r="A166" t="s">
        <v>335</v>
      </c>
      <c r="B166" t="s">
        <v>91</v>
      </c>
      <c r="E166" t="s">
        <v>630</v>
      </c>
    </row>
    <row r="167" spans="1:5" x14ac:dyDescent="0.35">
      <c r="A167" t="s">
        <v>575</v>
      </c>
      <c r="B167" t="s">
        <v>91</v>
      </c>
      <c r="E167" t="s">
        <v>636</v>
      </c>
    </row>
    <row r="168" spans="1:5" x14ac:dyDescent="0.35">
      <c r="A168" t="s">
        <v>694</v>
      </c>
      <c r="B168" t="s">
        <v>91</v>
      </c>
      <c r="E168" t="s">
        <v>657</v>
      </c>
    </row>
    <row r="169" spans="1:5" x14ac:dyDescent="0.35">
      <c r="A169" t="s">
        <v>470</v>
      </c>
      <c r="B169" t="s">
        <v>91</v>
      </c>
      <c r="E169" t="s">
        <v>665</v>
      </c>
    </row>
    <row r="170" spans="1:5" x14ac:dyDescent="0.35">
      <c r="A170" t="s">
        <v>398</v>
      </c>
      <c r="B170" t="s">
        <v>91</v>
      </c>
      <c r="E170" t="s">
        <v>675</v>
      </c>
    </row>
    <row r="171" spans="1:5" x14ac:dyDescent="0.35">
      <c r="A171" t="s">
        <v>523</v>
      </c>
      <c r="B171" t="s">
        <v>91</v>
      </c>
      <c r="E171" t="s">
        <v>687</v>
      </c>
    </row>
    <row r="172" spans="1:5" x14ac:dyDescent="0.35">
      <c r="A172" t="s">
        <v>939</v>
      </c>
      <c r="B172" t="s">
        <v>91</v>
      </c>
      <c r="E172" t="s">
        <v>697</v>
      </c>
    </row>
    <row r="173" spans="1:5" x14ac:dyDescent="0.35">
      <c r="A173" t="s">
        <v>968</v>
      </c>
      <c r="B173" t="s">
        <v>91</v>
      </c>
      <c r="E173" t="s">
        <v>698</v>
      </c>
    </row>
    <row r="174" spans="1:5" x14ac:dyDescent="0.35">
      <c r="A174" t="s">
        <v>805</v>
      </c>
      <c r="B174" t="s">
        <v>91</v>
      </c>
      <c r="E174" t="s">
        <v>701</v>
      </c>
    </row>
    <row r="175" spans="1:5" x14ac:dyDescent="0.35">
      <c r="A175" t="s">
        <v>677</v>
      </c>
      <c r="B175" t="s">
        <v>91</v>
      </c>
      <c r="E175" t="s">
        <v>702</v>
      </c>
    </row>
    <row r="176" spans="1:5" x14ac:dyDescent="0.35">
      <c r="A176" t="s">
        <v>343</v>
      </c>
      <c r="B176" t="s">
        <v>91</v>
      </c>
      <c r="E176" t="s">
        <v>708</v>
      </c>
    </row>
    <row r="177" spans="1:5" x14ac:dyDescent="0.35">
      <c r="A177" t="s">
        <v>426</v>
      </c>
      <c r="B177" t="s">
        <v>91</v>
      </c>
      <c r="E177" t="s">
        <v>709</v>
      </c>
    </row>
    <row r="178" spans="1:5" x14ac:dyDescent="0.35">
      <c r="A178" t="s">
        <v>878</v>
      </c>
      <c r="B178" t="s">
        <v>91</v>
      </c>
      <c r="E178" t="s">
        <v>716</v>
      </c>
    </row>
    <row r="179" spans="1:5" x14ac:dyDescent="0.35">
      <c r="A179" t="s">
        <v>659</v>
      </c>
      <c r="B179" t="s">
        <v>91</v>
      </c>
      <c r="E179" t="s">
        <v>726</v>
      </c>
    </row>
    <row r="180" spans="1:5" x14ac:dyDescent="0.35">
      <c r="A180" t="s">
        <v>480</v>
      </c>
      <c r="B180" t="s">
        <v>91</v>
      </c>
      <c r="E180" t="s">
        <v>733</v>
      </c>
    </row>
    <row r="181" spans="1:5" x14ac:dyDescent="0.35">
      <c r="A181" t="s">
        <v>287</v>
      </c>
      <c r="B181" t="s">
        <v>91</v>
      </c>
      <c r="E181" t="s">
        <v>735</v>
      </c>
    </row>
    <row r="182" spans="1:5" x14ac:dyDescent="0.35">
      <c r="A182" t="s">
        <v>1079</v>
      </c>
      <c r="B182" t="s">
        <v>91</v>
      </c>
      <c r="E182" t="s">
        <v>738</v>
      </c>
    </row>
    <row r="183" spans="1:5" x14ac:dyDescent="0.35">
      <c r="A183" t="s">
        <v>1040</v>
      </c>
      <c r="B183" t="s">
        <v>91</v>
      </c>
      <c r="E183" t="s">
        <v>754</v>
      </c>
    </row>
    <row r="184" spans="1:5" x14ac:dyDescent="0.35">
      <c r="A184" t="s">
        <v>660</v>
      </c>
      <c r="B184" t="s">
        <v>91</v>
      </c>
      <c r="E184" t="s">
        <v>757</v>
      </c>
    </row>
    <row r="185" spans="1:5" x14ac:dyDescent="0.35">
      <c r="A185" t="s">
        <v>782</v>
      </c>
      <c r="B185" t="s">
        <v>91</v>
      </c>
      <c r="E185" t="s">
        <v>765</v>
      </c>
    </row>
    <row r="186" spans="1:5" x14ac:dyDescent="0.35">
      <c r="A186" t="s">
        <v>195</v>
      </c>
      <c r="B186" t="s">
        <v>91</v>
      </c>
      <c r="E186" t="s">
        <v>768</v>
      </c>
    </row>
    <row r="187" spans="1:5" x14ac:dyDescent="0.35">
      <c r="A187" t="s">
        <v>422</v>
      </c>
      <c r="B187" t="s">
        <v>91</v>
      </c>
      <c r="E187" t="s">
        <v>777</v>
      </c>
    </row>
    <row r="188" spans="1:5" x14ac:dyDescent="0.35">
      <c r="A188" t="s">
        <v>803</v>
      </c>
      <c r="B188" t="s">
        <v>91</v>
      </c>
      <c r="E188" t="s">
        <v>800</v>
      </c>
    </row>
    <row r="189" spans="1:5" x14ac:dyDescent="0.35">
      <c r="A189" t="s">
        <v>946</v>
      </c>
      <c r="B189" t="s">
        <v>91</v>
      </c>
      <c r="E189" t="s">
        <v>832</v>
      </c>
    </row>
    <row r="190" spans="1:5" x14ac:dyDescent="0.35">
      <c r="A190" t="s">
        <v>1128</v>
      </c>
      <c r="B190" t="s">
        <v>91</v>
      </c>
      <c r="E190" t="s">
        <v>839</v>
      </c>
    </row>
    <row r="191" spans="1:5" x14ac:dyDescent="0.35">
      <c r="A191" t="s">
        <v>944</v>
      </c>
      <c r="B191" t="s">
        <v>91</v>
      </c>
      <c r="E191" t="s">
        <v>840</v>
      </c>
    </row>
    <row r="192" spans="1:5" x14ac:dyDescent="0.35">
      <c r="A192" t="s">
        <v>520</v>
      </c>
      <c r="B192" t="s">
        <v>91</v>
      </c>
      <c r="E192" t="s">
        <v>848</v>
      </c>
    </row>
    <row r="193" spans="1:5" x14ac:dyDescent="0.35">
      <c r="A193" t="s">
        <v>207</v>
      </c>
      <c r="B193" t="s">
        <v>91</v>
      </c>
      <c r="E193" t="s">
        <v>851</v>
      </c>
    </row>
    <row r="194" spans="1:5" x14ac:dyDescent="0.35">
      <c r="A194" t="s">
        <v>1139</v>
      </c>
      <c r="B194" t="s">
        <v>91</v>
      </c>
      <c r="E194" t="s">
        <v>862</v>
      </c>
    </row>
    <row r="195" spans="1:5" x14ac:dyDescent="0.35">
      <c r="A195" t="s">
        <v>766</v>
      </c>
      <c r="B195" t="s">
        <v>91</v>
      </c>
      <c r="E195" t="s">
        <v>920</v>
      </c>
    </row>
    <row r="196" spans="1:5" x14ac:dyDescent="0.35">
      <c r="A196" t="s">
        <v>455</v>
      </c>
      <c r="B196" t="s">
        <v>91</v>
      </c>
      <c r="E196" t="s">
        <v>926</v>
      </c>
    </row>
    <row r="197" spans="1:5" x14ac:dyDescent="0.35">
      <c r="A197" t="s">
        <v>739</v>
      </c>
      <c r="B197" t="s">
        <v>91</v>
      </c>
      <c r="E197" t="s">
        <v>931</v>
      </c>
    </row>
    <row r="198" spans="1:5" x14ac:dyDescent="0.35">
      <c r="A198" t="s">
        <v>308</v>
      </c>
      <c r="B198" t="s">
        <v>91</v>
      </c>
      <c r="E198" t="s">
        <v>942</v>
      </c>
    </row>
    <row r="199" spans="1:5" x14ac:dyDescent="0.35">
      <c r="A199" t="s">
        <v>347</v>
      </c>
      <c r="B199" t="s">
        <v>91</v>
      </c>
      <c r="E199" t="s">
        <v>973</v>
      </c>
    </row>
    <row r="200" spans="1:5" x14ac:dyDescent="0.35">
      <c r="A200" t="s">
        <v>1075</v>
      </c>
      <c r="B200" t="s">
        <v>91</v>
      </c>
      <c r="E200" t="s">
        <v>980</v>
      </c>
    </row>
    <row r="201" spans="1:5" x14ac:dyDescent="0.35">
      <c r="A201" t="s">
        <v>450</v>
      </c>
      <c r="B201" t="s">
        <v>91</v>
      </c>
      <c r="E201" t="s">
        <v>999</v>
      </c>
    </row>
    <row r="202" spans="1:5" x14ac:dyDescent="0.35">
      <c r="A202" t="s">
        <v>462</v>
      </c>
      <c r="B202" t="s">
        <v>91</v>
      </c>
      <c r="E202" t="s">
        <v>1000</v>
      </c>
    </row>
    <row r="203" spans="1:5" x14ac:dyDescent="0.35">
      <c r="A203" t="s">
        <v>294</v>
      </c>
      <c r="B203" t="s">
        <v>91</v>
      </c>
      <c r="E203" t="s">
        <v>1001</v>
      </c>
    </row>
    <row r="204" spans="1:5" x14ac:dyDescent="0.35">
      <c r="A204" t="s">
        <v>647</v>
      </c>
      <c r="B204" t="s">
        <v>91</v>
      </c>
      <c r="E204" t="s">
        <v>1011</v>
      </c>
    </row>
    <row r="205" spans="1:5" x14ac:dyDescent="0.35">
      <c r="A205" t="s">
        <v>900</v>
      </c>
      <c r="B205" t="s">
        <v>91</v>
      </c>
      <c r="E205" t="s">
        <v>1018</v>
      </c>
    </row>
    <row r="206" spans="1:5" x14ac:dyDescent="0.35">
      <c r="A206" t="s">
        <v>991</v>
      </c>
      <c r="B206" t="s">
        <v>91</v>
      </c>
      <c r="E206" t="s">
        <v>1024</v>
      </c>
    </row>
    <row r="207" spans="1:5" x14ac:dyDescent="0.35">
      <c r="A207" t="s">
        <v>1150</v>
      </c>
      <c r="B207" t="s">
        <v>91</v>
      </c>
      <c r="E207" t="s">
        <v>1035</v>
      </c>
    </row>
    <row r="208" spans="1:5" x14ac:dyDescent="0.35">
      <c r="A208" t="s">
        <v>577</v>
      </c>
      <c r="B208" t="s">
        <v>91</v>
      </c>
      <c r="E208" t="s">
        <v>1045</v>
      </c>
    </row>
    <row r="209" spans="1:5" x14ac:dyDescent="0.35">
      <c r="A209" t="s">
        <v>433</v>
      </c>
      <c r="B209" t="s">
        <v>91</v>
      </c>
      <c r="E209" t="s">
        <v>1046</v>
      </c>
    </row>
    <row r="210" spans="1:5" x14ac:dyDescent="0.35">
      <c r="A210" t="s">
        <v>996</v>
      </c>
      <c r="B210" t="s">
        <v>91</v>
      </c>
      <c r="E210" t="s">
        <v>1050</v>
      </c>
    </row>
    <row r="211" spans="1:5" x14ac:dyDescent="0.35">
      <c r="A211" t="s">
        <v>617</v>
      </c>
      <c r="B211" t="s">
        <v>91</v>
      </c>
      <c r="E211" t="s">
        <v>1061</v>
      </c>
    </row>
    <row r="212" spans="1:5" x14ac:dyDescent="0.35">
      <c r="A212" t="s">
        <v>594</v>
      </c>
      <c r="B212" t="s">
        <v>91</v>
      </c>
      <c r="E212" t="s">
        <v>1072</v>
      </c>
    </row>
    <row r="213" spans="1:5" x14ac:dyDescent="0.35">
      <c r="A213" t="s">
        <v>359</v>
      </c>
      <c r="B213" t="s">
        <v>91</v>
      </c>
      <c r="E213" t="s">
        <v>1089</v>
      </c>
    </row>
    <row r="214" spans="1:5" x14ac:dyDescent="0.35">
      <c r="A214" t="s">
        <v>534</v>
      </c>
      <c r="B214" t="s">
        <v>91</v>
      </c>
      <c r="E214" t="s">
        <v>1090</v>
      </c>
    </row>
    <row r="215" spans="1:5" x14ac:dyDescent="0.35">
      <c r="A215" t="s">
        <v>1056</v>
      </c>
      <c r="B215" t="s">
        <v>91</v>
      </c>
      <c r="E215" t="s">
        <v>1092</v>
      </c>
    </row>
    <row r="216" spans="1:5" x14ac:dyDescent="0.35">
      <c r="A216" t="s">
        <v>327</v>
      </c>
      <c r="B216" t="s">
        <v>91</v>
      </c>
      <c r="E216" t="s">
        <v>1093</v>
      </c>
    </row>
    <row r="217" spans="1:5" x14ac:dyDescent="0.35">
      <c r="A217" t="s">
        <v>627</v>
      </c>
      <c r="B217" t="s">
        <v>91</v>
      </c>
      <c r="E217" t="s">
        <v>1095</v>
      </c>
    </row>
    <row r="218" spans="1:5" x14ac:dyDescent="0.35">
      <c r="A218" t="s">
        <v>386</v>
      </c>
      <c r="B218" t="s">
        <v>91</v>
      </c>
      <c r="E218" t="s">
        <v>1096</v>
      </c>
    </row>
    <row r="219" spans="1:5" x14ac:dyDescent="0.35">
      <c r="A219" t="s">
        <v>572</v>
      </c>
      <c r="B219" t="s">
        <v>91</v>
      </c>
      <c r="E219" t="s">
        <v>1112</v>
      </c>
    </row>
    <row r="220" spans="1:5" x14ac:dyDescent="0.35">
      <c r="A220" t="s">
        <v>786</v>
      </c>
      <c r="B220" t="s">
        <v>91</v>
      </c>
      <c r="E220" t="s">
        <v>1120</v>
      </c>
    </row>
    <row r="221" spans="1:5" x14ac:dyDescent="0.35">
      <c r="A221" t="s">
        <v>186</v>
      </c>
      <c r="B221" t="s">
        <v>91</v>
      </c>
      <c r="E221" t="s">
        <v>1122</v>
      </c>
    </row>
    <row r="222" spans="1:5" x14ac:dyDescent="0.35">
      <c r="A222" t="s">
        <v>879</v>
      </c>
      <c r="B222" t="s">
        <v>91</v>
      </c>
      <c r="E222" t="s">
        <v>1129</v>
      </c>
    </row>
    <row r="223" spans="1:5" x14ac:dyDescent="0.35">
      <c r="A223" t="s">
        <v>615</v>
      </c>
      <c r="B223" t="s">
        <v>91</v>
      </c>
      <c r="E223" t="s">
        <v>1142</v>
      </c>
    </row>
    <row r="224" spans="1:5" x14ac:dyDescent="0.35">
      <c r="A224" t="s">
        <v>557</v>
      </c>
      <c r="B224" t="s">
        <v>91</v>
      </c>
      <c r="E224" t="s">
        <v>1155</v>
      </c>
    </row>
    <row r="225" spans="1:5" x14ac:dyDescent="0.35">
      <c r="A225" t="s">
        <v>1037</v>
      </c>
      <c r="B225" t="s">
        <v>91</v>
      </c>
      <c r="E225" t="s">
        <v>1160</v>
      </c>
    </row>
    <row r="226" spans="1:5" x14ac:dyDescent="0.35">
      <c r="A226" t="s">
        <v>319</v>
      </c>
      <c r="B226" t="s">
        <v>113</v>
      </c>
    </row>
    <row r="227" spans="1:5" x14ac:dyDescent="0.35">
      <c r="A227" t="s">
        <v>1057</v>
      </c>
      <c r="B227" t="s">
        <v>102</v>
      </c>
    </row>
    <row r="228" spans="1:5" x14ac:dyDescent="0.35">
      <c r="A228" t="s">
        <v>903</v>
      </c>
      <c r="B228" t="s">
        <v>102</v>
      </c>
    </row>
    <row r="229" spans="1:5" x14ac:dyDescent="0.35">
      <c r="A229" t="s">
        <v>1034</v>
      </c>
      <c r="B229" t="s">
        <v>102</v>
      </c>
    </row>
    <row r="230" spans="1:5" x14ac:dyDescent="0.35">
      <c r="A230" t="s">
        <v>860</v>
      </c>
      <c r="B230" t="s">
        <v>102</v>
      </c>
    </row>
    <row r="231" spans="1:5" x14ac:dyDescent="0.35">
      <c r="A231" t="s">
        <v>1058</v>
      </c>
      <c r="B231" t="s">
        <v>102</v>
      </c>
    </row>
    <row r="232" spans="1:5" x14ac:dyDescent="0.35">
      <c r="A232" t="s">
        <v>539</v>
      </c>
      <c r="B232" t="s">
        <v>102</v>
      </c>
    </row>
    <row r="233" spans="1:5" x14ac:dyDescent="0.35">
      <c r="A233" t="s">
        <v>248</v>
      </c>
      <c r="B233" t="s">
        <v>107</v>
      </c>
    </row>
    <row r="234" spans="1:5" x14ac:dyDescent="0.35">
      <c r="A234" t="s">
        <v>1054</v>
      </c>
      <c r="B234" t="s">
        <v>107</v>
      </c>
    </row>
    <row r="235" spans="1:5" x14ac:dyDescent="0.35">
      <c r="A235" t="s">
        <v>444</v>
      </c>
      <c r="B235" t="s">
        <v>107</v>
      </c>
    </row>
    <row r="236" spans="1:5" x14ac:dyDescent="0.35">
      <c r="A236" t="s">
        <v>234</v>
      </c>
      <c r="B236" t="s">
        <v>107</v>
      </c>
    </row>
    <row r="237" spans="1:5" x14ac:dyDescent="0.35">
      <c r="A237" t="s">
        <v>376</v>
      </c>
      <c r="B237" t="s">
        <v>107</v>
      </c>
    </row>
    <row r="238" spans="1:5" x14ac:dyDescent="0.35">
      <c r="A238" t="s">
        <v>1022</v>
      </c>
      <c r="B238" t="s">
        <v>107</v>
      </c>
    </row>
    <row r="239" spans="1:5" x14ac:dyDescent="0.35">
      <c r="A239" t="s">
        <v>1091</v>
      </c>
      <c r="B239" t="s">
        <v>107</v>
      </c>
    </row>
    <row r="240" spans="1:5" x14ac:dyDescent="0.35">
      <c r="A240" t="s">
        <v>544</v>
      </c>
      <c r="B240" t="s">
        <v>107</v>
      </c>
    </row>
    <row r="241" spans="1:2" x14ac:dyDescent="0.35">
      <c r="A241" t="s">
        <v>971</v>
      </c>
      <c r="B241" t="s">
        <v>107</v>
      </c>
    </row>
    <row r="242" spans="1:2" x14ac:dyDescent="0.35">
      <c r="A242" t="s">
        <v>1077</v>
      </c>
      <c r="B242" t="s">
        <v>107</v>
      </c>
    </row>
    <row r="243" spans="1:2" x14ac:dyDescent="0.35">
      <c r="A243" t="s">
        <v>793</v>
      </c>
      <c r="B243" t="s">
        <v>97</v>
      </c>
    </row>
    <row r="244" spans="1:2" x14ac:dyDescent="0.35">
      <c r="A244" t="s">
        <v>710</v>
      </c>
      <c r="B244" t="s">
        <v>97</v>
      </c>
    </row>
    <row r="245" spans="1:2" x14ac:dyDescent="0.35">
      <c r="A245" t="s">
        <v>514</v>
      </c>
      <c r="B245" t="s">
        <v>97</v>
      </c>
    </row>
    <row r="246" spans="1:2" x14ac:dyDescent="0.35">
      <c r="A246" t="s">
        <v>304</v>
      </c>
      <c r="B246" t="s">
        <v>97</v>
      </c>
    </row>
    <row r="247" spans="1:2" x14ac:dyDescent="0.35">
      <c r="A247" t="s">
        <v>1032</v>
      </c>
      <c r="B247" t="s">
        <v>97</v>
      </c>
    </row>
    <row r="248" spans="1:2" x14ac:dyDescent="0.35">
      <c r="A248" t="s">
        <v>858</v>
      </c>
      <c r="B248" t="s">
        <v>97</v>
      </c>
    </row>
    <row r="249" spans="1:2" x14ac:dyDescent="0.35">
      <c r="A249" t="s">
        <v>387</v>
      </c>
      <c r="B249" t="s">
        <v>97</v>
      </c>
    </row>
    <row r="250" spans="1:2" x14ac:dyDescent="0.35">
      <c r="A250" t="s">
        <v>728</v>
      </c>
      <c r="B250" t="s">
        <v>97</v>
      </c>
    </row>
    <row r="251" spans="1:2" x14ac:dyDescent="0.35">
      <c r="A251" t="s">
        <v>641</v>
      </c>
      <c r="B251" t="s">
        <v>97</v>
      </c>
    </row>
    <row r="252" spans="1:2" x14ac:dyDescent="0.35">
      <c r="A252" t="s">
        <v>859</v>
      </c>
      <c r="B252" t="s">
        <v>97</v>
      </c>
    </row>
    <row r="253" spans="1:2" x14ac:dyDescent="0.35">
      <c r="A253" t="s">
        <v>275</v>
      </c>
      <c r="B253" t="s">
        <v>97</v>
      </c>
    </row>
    <row r="254" spans="1:2" x14ac:dyDescent="0.35">
      <c r="A254" t="s">
        <v>849</v>
      </c>
      <c r="B254" t="s">
        <v>97</v>
      </c>
    </row>
    <row r="255" spans="1:2" x14ac:dyDescent="0.35">
      <c r="A255" t="s">
        <v>902</v>
      </c>
      <c r="B255" t="s">
        <v>97</v>
      </c>
    </row>
    <row r="256" spans="1:2" x14ac:dyDescent="0.35">
      <c r="A256" t="s">
        <v>672</v>
      </c>
      <c r="B256" t="s">
        <v>97</v>
      </c>
    </row>
    <row r="257" spans="1:2" x14ac:dyDescent="0.35">
      <c r="A257" t="s">
        <v>673</v>
      </c>
      <c r="B257" t="s">
        <v>97</v>
      </c>
    </row>
    <row r="258" spans="1:2" x14ac:dyDescent="0.35">
      <c r="A258" t="s">
        <v>559</v>
      </c>
      <c r="B258" t="s">
        <v>97</v>
      </c>
    </row>
    <row r="259" spans="1:2" x14ac:dyDescent="0.35">
      <c r="A259" t="s">
        <v>692</v>
      </c>
      <c r="B259" t="s">
        <v>97</v>
      </c>
    </row>
    <row r="260" spans="1:2" x14ac:dyDescent="0.35">
      <c r="A260" t="s">
        <v>829</v>
      </c>
      <c r="B260" t="s">
        <v>97</v>
      </c>
    </row>
    <row r="261" spans="1:2" x14ac:dyDescent="0.35">
      <c r="A261" t="s">
        <v>516</v>
      </c>
      <c r="B261" t="s">
        <v>97</v>
      </c>
    </row>
    <row r="262" spans="1:2" x14ac:dyDescent="0.35">
      <c r="A262" t="s">
        <v>340</v>
      </c>
      <c r="B262" t="s">
        <v>97</v>
      </c>
    </row>
    <row r="263" spans="1:2" x14ac:dyDescent="0.35">
      <c r="A263" t="s">
        <v>922</v>
      </c>
      <c r="B263" t="s">
        <v>97</v>
      </c>
    </row>
    <row r="264" spans="1:2" x14ac:dyDescent="0.35">
      <c r="A264" t="s">
        <v>310</v>
      </c>
      <c r="B264" t="s">
        <v>97</v>
      </c>
    </row>
    <row r="265" spans="1:2" x14ac:dyDescent="0.35">
      <c r="A265" t="s">
        <v>229</v>
      </c>
      <c r="B265" t="s">
        <v>97</v>
      </c>
    </row>
    <row r="266" spans="1:2" x14ac:dyDescent="0.35">
      <c r="A266" t="s">
        <v>298</v>
      </c>
      <c r="B266" t="s">
        <v>118</v>
      </c>
    </row>
    <row r="267" spans="1:2" x14ac:dyDescent="0.35">
      <c r="A267" t="s">
        <v>759</v>
      </c>
      <c r="B267" t="s">
        <v>118</v>
      </c>
    </row>
    <row r="268" spans="1:2" x14ac:dyDescent="0.35">
      <c r="A268" t="s">
        <v>888</v>
      </c>
      <c r="B268" t="s">
        <v>118</v>
      </c>
    </row>
    <row r="269" spans="1:2" x14ac:dyDescent="0.35">
      <c r="A269" t="s">
        <v>1109</v>
      </c>
      <c r="B269" t="s">
        <v>118</v>
      </c>
    </row>
    <row r="270" spans="1:2" x14ac:dyDescent="0.35">
      <c r="A270" t="s">
        <v>791</v>
      </c>
      <c r="B270" t="s">
        <v>118</v>
      </c>
    </row>
    <row r="271" spans="1:2" x14ac:dyDescent="0.35">
      <c r="A271" t="s">
        <v>1087</v>
      </c>
      <c r="B271" t="s">
        <v>118</v>
      </c>
    </row>
    <row r="272" spans="1:2" x14ac:dyDescent="0.35">
      <c r="A272" t="s">
        <v>479</v>
      </c>
      <c r="B272" t="s">
        <v>118</v>
      </c>
    </row>
    <row r="273" spans="1:2" x14ac:dyDescent="0.35">
      <c r="A273" t="s">
        <v>496</v>
      </c>
      <c r="B273" t="s">
        <v>118</v>
      </c>
    </row>
    <row r="274" spans="1:2" x14ac:dyDescent="0.35">
      <c r="A274" t="s">
        <v>656</v>
      </c>
      <c r="B274" t="s">
        <v>118</v>
      </c>
    </row>
    <row r="275" spans="1:2" x14ac:dyDescent="0.35">
      <c r="A275" t="s">
        <v>372</v>
      </c>
      <c r="B275" t="s">
        <v>118</v>
      </c>
    </row>
    <row r="276" spans="1:2" x14ac:dyDescent="0.35">
      <c r="A276" t="s">
        <v>842</v>
      </c>
      <c r="B276" t="s">
        <v>118</v>
      </c>
    </row>
    <row r="277" spans="1:2" x14ac:dyDescent="0.35">
      <c r="A277" t="s">
        <v>461</v>
      </c>
      <c r="B277" t="s">
        <v>118</v>
      </c>
    </row>
    <row r="278" spans="1:2" x14ac:dyDescent="0.35">
      <c r="A278" t="s">
        <v>1141</v>
      </c>
      <c r="B278" t="s">
        <v>118</v>
      </c>
    </row>
    <row r="279" spans="1:2" x14ac:dyDescent="0.35">
      <c r="A279" t="s">
        <v>568</v>
      </c>
      <c r="B279" t="s">
        <v>118</v>
      </c>
    </row>
    <row r="280" spans="1:2" x14ac:dyDescent="0.35">
      <c r="A280" t="s">
        <v>831</v>
      </c>
      <c r="B280" t="s">
        <v>118</v>
      </c>
    </row>
    <row r="281" spans="1:2" x14ac:dyDescent="0.35">
      <c r="A281" t="s">
        <v>683</v>
      </c>
      <c r="B281" t="s">
        <v>118</v>
      </c>
    </row>
    <row r="282" spans="1:2" x14ac:dyDescent="0.35">
      <c r="A282" t="s">
        <v>1121</v>
      </c>
      <c r="B282" t="s">
        <v>118</v>
      </c>
    </row>
    <row r="283" spans="1:2" x14ac:dyDescent="0.35">
      <c r="A283" t="s">
        <v>255</v>
      </c>
      <c r="B283" t="s">
        <v>118</v>
      </c>
    </row>
    <row r="284" spans="1:2" x14ac:dyDescent="0.35">
      <c r="A284" t="s">
        <v>1036</v>
      </c>
      <c r="B284" t="s">
        <v>118</v>
      </c>
    </row>
    <row r="285" spans="1:2" x14ac:dyDescent="0.35">
      <c r="A285" t="s">
        <v>281</v>
      </c>
      <c r="B285" t="s">
        <v>118</v>
      </c>
    </row>
    <row r="286" spans="1:2" x14ac:dyDescent="0.35">
      <c r="A286" t="s">
        <v>599</v>
      </c>
      <c r="B286" t="s">
        <v>118</v>
      </c>
    </row>
    <row r="287" spans="1:2" x14ac:dyDescent="0.35">
      <c r="A287" t="s">
        <v>611</v>
      </c>
      <c r="B287" t="s">
        <v>118</v>
      </c>
    </row>
    <row r="288" spans="1:2" x14ac:dyDescent="0.35">
      <c r="A288" t="s">
        <v>891</v>
      </c>
      <c r="B288" t="s">
        <v>118</v>
      </c>
    </row>
    <row r="289" spans="1:2" x14ac:dyDescent="0.35">
      <c r="A289" t="s">
        <v>792</v>
      </c>
      <c r="B289" t="s">
        <v>118</v>
      </c>
    </row>
    <row r="290" spans="1:2" x14ac:dyDescent="0.35">
      <c r="A290" t="s">
        <v>785</v>
      </c>
      <c r="B290" t="s">
        <v>118</v>
      </c>
    </row>
    <row r="291" spans="1:2" x14ac:dyDescent="0.35">
      <c r="A291" t="s">
        <v>910</v>
      </c>
      <c r="B291" t="s">
        <v>118</v>
      </c>
    </row>
    <row r="292" spans="1:2" x14ac:dyDescent="0.35">
      <c r="A292" t="s">
        <v>1101</v>
      </c>
      <c r="B292" t="s">
        <v>118</v>
      </c>
    </row>
    <row r="293" spans="1:2" x14ac:dyDescent="0.35">
      <c r="A293" t="s">
        <v>1115</v>
      </c>
      <c r="B293" t="s">
        <v>118</v>
      </c>
    </row>
    <row r="294" spans="1:2" x14ac:dyDescent="0.35">
      <c r="A294" t="s">
        <v>645</v>
      </c>
      <c r="B294" t="s">
        <v>118</v>
      </c>
    </row>
    <row r="295" spans="1:2" x14ac:dyDescent="0.35">
      <c r="A295" t="s">
        <v>209</v>
      </c>
      <c r="B295" t="s">
        <v>118</v>
      </c>
    </row>
    <row r="296" spans="1:2" x14ac:dyDescent="0.35">
      <c r="A296" t="s">
        <v>696</v>
      </c>
      <c r="B296" t="s">
        <v>118</v>
      </c>
    </row>
    <row r="297" spans="1:2" x14ac:dyDescent="0.35">
      <c r="A297" t="s">
        <v>492</v>
      </c>
      <c r="B297" t="s">
        <v>118</v>
      </c>
    </row>
    <row r="298" spans="1:2" x14ac:dyDescent="0.35">
      <c r="A298" t="s">
        <v>253</v>
      </c>
      <c r="B298" t="s">
        <v>118</v>
      </c>
    </row>
    <row r="299" spans="1:2" x14ac:dyDescent="0.35">
      <c r="A299" t="s">
        <v>330</v>
      </c>
      <c r="B299" t="s">
        <v>118</v>
      </c>
    </row>
    <row r="300" spans="1:2" x14ac:dyDescent="0.35">
      <c r="A300" t="s">
        <v>897</v>
      </c>
      <c r="B300" t="s">
        <v>118</v>
      </c>
    </row>
    <row r="301" spans="1:2" x14ac:dyDescent="0.35">
      <c r="A301" t="s">
        <v>370</v>
      </c>
      <c r="B301" t="s">
        <v>118</v>
      </c>
    </row>
    <row r="302" spans="1:2" x14ac:dyDescent="0.35">
      <c r="A302" t="s">
        <v>1030</v>
      </c>
      <c r="B302" t="s">
        <v>118</v>
      </c>
    </row>
    <row r="303" spans="1:2" x14ac:dyDescent="0.35">
      <c r="A303" t="s">
        <v>1067</v>
      </c>
      <c r="B303" t="s">
        <v>118</v>
      </c>
    </row>
    <row r="304" spans="1:2" x14ac:dyDescent="0.35">
      <c r="A304" t="s">
        <v>583</v>
      </c>
      <c r="B304" t="s">
        <v>118</v>
      </c>
    </row>
    <row r="305" spans="1:2" x14ac:dyDescent="0.35">
      <c r="A305" t="s">
        <v>447</v>
      </c>
      <c r="B305" t="s">
        <v>118</v>
      </c>
    </row>
    <row r="306" spans="1:2" x14ac:dyDescent="0.35">
      <c r="A306" t="s">
        <v>810</v>
      </c>
      <c r="B306" t="s">
        <v>118</v>
      </c>
    </row>
    <row r="307" spans="1:2" x14ac:dyDescent="0.35">
      <c r="A307" t="s">
        <v>857</v>
      </c>
      <c r="B307" t="s">
        <v>118</v>
      </c>
    </row>
    <row r="308" spans="1:2" x14ac:dyDescent="0.35">
      <c r="A308" t="s">
        <v>984</v>
      </c>
      <c r="B308" t="s">
        <v>118</v>
      </c>
    </row>
    <row r="309" spans="1:2" x14ac:dyDescent="0.35">
      <c r="A309" t="s">
        <v>485</v>
      </c>
      <c r="B309" t="s">
        <v>118</v>
      </c>
    </row>
    <row r="310" spans="1:2" x14ac:dyDescent="0.35">
      <c r="A310" t="s">
        <v>1017</v>
      </c>
      <c r="B310" t="s">
        <v>118</v>
      </c>
    </row>
    <row r="311" spans="1:2" x14ac:dyDescent="0.35">
      <c r="A311" t="s">
        <v>989</v>
      </c>
      <c r="B311" t="s">
        <v>118</v>
      </c>
    </row>
    <row r="312" spans="1:2" x14ac:dyDescent="0.35">
      <c r="A312" t="s">
        <v>541</v>
      </c>
      <c r="B312" t="s">
        <v>118</v>
      </c>
    </row>
    <row r="313" spans="1:2" x14ac:dyDescent="0.35">
      <c r="A313" t="s">
        <v>822</v>
      </c>
      <c r="B313" t="s">
        <v>118</v>
      </c>
    </row>
    <row r="314" spans="1:2" x14ac:dyDescent="0.35">
      <c r="A314" t="s">
        <v>586</v>
      </c>
      <c r="B314" t="s">
        <v>118</v>
      </c>
    </row>
    <row r="315" spans="1:2" x14ac:dyDescent="0.35">
      <c r="A315" t="s">
        <v>540</v>
      </c>
      <c r="B315" t="s">
        <v>118</v>
      </c>
    </row>
    <row r="316" spans="1:2" x14ac:dyDescent="0.35">
      <c r="A316" t="s">
        <v>427</v>
      </c>
      <c r="B316" t="s">
        <v>118</v>
      </c>
    </row>
    <row r="317" spans="1:2" x14ac:dyDescent="0.35">
      <c r="A317" t="s">
        <v>293</v>
      </c>
      <c r="B317" t="s">
        <v>118</v>
      </c>
    </row>
    <row r="318" spans="1:2" x14ac:dyDescent="0.35">
      <c r="A318" t="s">
        <v>499</v>
      </c>
      <c r="B318" t="s">
        <v>118</v>
      </c>
    </row>
    <row r="319" spans="1:2" x14ac:dyDescent="0.35">
      <c r="A319" t="s">
        <v>994</v>
      </c>
      <c r="B319" t="s">
        <v>118</v>
      </c>
    </row>
    <row r="320" spans="1:2" x14ac:dyDescent="0.35">
      <c r="A320" t="s">
        <v>654</v>
      </c>
      <c r="B320" t="s">
        <v>118</v>
      </c>
    </row>
    <row r="321" spans="1:2" x14ac:dyDescent="0.35">
      <c r="A321" t="s">
        <v>937</v>
      </c>
      <c r="B321" t="s">
        <v>118</v>
      </c>
    </row>
    <row r="322" spans="1:2" x14ac:dyDescent="0.35">
      <c r="A322" t="s">
        <v>742</v>
      </c>
      <c r="B322" t="s">
        <v>118</v>
      </c>
    </row>
    <row r="323" spans="1:2" x14ac:dyDescent="0.35">
      <c r="A323" t="s">
        <v>471</v>
      </c>
      <c r="B323" t="s">
        <v>118</v>
      </c>
    </row>
    <row r="324" spans="1:2" x14ac:dyDescent="0.35">
      <c r="A324" t="s">
        <v>579</v>
      </c>
      <c r="B324" t="s">
        <v>118</v>
      </c>
    </row>
    <row r="325" spans="1:2" x14ac:dyDescent="0.35">
      <c r="A325" t="s">
        <v>951</v>
      </c>
      <c r="B325" t="s">
        <v>118</v>
      </c>
    </row>
    <row r="326" spans="1:2" x14ac:dyDescent="0.35">
      <c r="A326" t="s">
        <v>199</v>
      </c>
      <c r="B326" t="s">
        <v>118</v>
      </c>
    </row>
    <row r="327" spans="1:2" x14ac:dyDescent="0.35">
      <c r="A327" t="s">
        <v>721</v>
      </c>
      <c r="B327" t="s">
        <v>118</v>
      </c>
    </row>
    <row r="328" spans="1:2" x14ac:dyDescent="0.35">
      <c r="A328" t="s">
        <v>967</v>
      </c>
      <c r="B328" t="s">
        <v>118</v>
      </c>
    </row>
    <row r="329" spans="1:2" x14ac:dyDescent="0.35">
      <c r="A329" t="s">
        <v>1042</v>
      </c>
      <c r="B329" t="s">
        <v>118</v>
      </c>
    </row>
    <row r="330" spans="1:2" x14ac:dyDescent="0.35">
      <c r="A330" t="s">
        <v>1125</v>
      </c>
      <c r="B330" t="s">
        <v>118</v>
      </c>
    </row>
    <row r="331" spans="1:2" x14ac:dyDescent="0.35">
      <c r="A331" t="s">
        <v>961</v>
      </c>
      <c r="B331" t="s">
        <v>118</v>
      </c>
    </row>
    <row r="332" spans="1:2" x14ac:dyDescent="0.35">
      <c r="A332" t="s">
        <v>580</v>
      </c>
      <c r="B332" t="s">
        <v>118</v>
      </c>
    </row>
    <row r="333" spans="1:2" x14ac:dyDescent="0.35">
      <c r="A333" t="s">
        <v>662</v>
      </c>
      <c r="B333" t="s">
        <v>118</v>
      </c>
    </row>
    <row r="334" spans="1:2" x14ac:dyDescent="0.35">
      <c r="A334" t="s">
        <v>314</v>
      </c>
      <c r="B334" t="s">
        <v>118</v>
      </c>
    </row>
    <row r="335" spans="1:2" x14ac:dyDescent="0.35">
      <c r="A335" t="s">
        <v>734</v>
      </c>
      <c r="B335" t="s">
        <v>118</v>
      </c>
    </row>
    <row r="336" spans="1:2" x14ac:dyDescent="0.35">
      <c r="A336" t="s">
        <v>756</v>
      </c>
      <c r="B336" t="s">
        <v>118</v>
      </c>
    </row>
    <row r="337" spans="1:2" x14ac:dyDescent="0.35">
      <c r="A337" t="s">
        <v>679</v>
      </c>
      <c r="B337" t="s">
        <v>118</v>
      </c>
    </row>
    <row r="338" spans="1:2" x14ac:dyDescent="0.35">
      <c r="A338" t="s">
        <v>549</v>
      </c>
      <c r="B338" t="s">
        <v>118</v>
      </c>
    </row>
    <row r="339" spans="1:2" x14ac:dyDescent="0.35">
      <c r="A339" t="s">
        <v>1014</v>
      </c>
      <c r="B339" t="s">
        <v>118</v>
      </c>
    </row>
    <row r="340" spans="1:2" x14ac:dyDescent="0.35">
      <c r="A340" t="s">
        <v>1029</v>
      </c>
      <c r="B340" t="s">
        <v>118</v>
      </c>
    </row>
    <row r="341" spans="1:2" x14ac:dyDescent="0.35">
      <c r="A341" t="s">
        <v>646</v>
      </c>
      <c r="B341" t="s">
        <v>118</v>
      </c>
    </row>
    <row r="342" spans="1:2" x14ac:dyDescent="0.35">
      <c r="A342" t="s">
        <v>835</v>
      </c>
      <c r="B342" t="s">
        <v>118</v>
      </c>
    </row>
    <row r="343" spans="1:2" x14ac:dyDescent="0.35">
      <c r="A343" t="s">
        <v>655</v>
      </c>
      <c r="B343" t="s">
        <v>118</v>
      </c>
    </row>
    <row r="344" spans="1:2" x14ac:dyDescent="0.35">
      <c r="A344" t="s">
        <v>689</v>
      </c>
    </row>
    <row r="345" spans="1:2" x14ac:dyDescent="0.35">
      <c r="A345" t="s">
        <v>876</v>
      </c>
      <c r="B345" t="s">
        <v>118</v>
      </c>
    </row>
    <row r="346" spans="1:2" x14ac:dyDescent="0.35">
      <c r="A346" t="s">
        <v>384</v>
      </c>
      <c r="B346" t="s">
        <v>112</v>
      </c>
    </row>
    <row r="347" spans="1:2" x14ac:dyDescent="0.35">
      <c r="A347" t="s">
        <v>324</v>
      </c>
      <c r="B347" t="s">
        <v>112</v>
      </c>
    </row>
    <row r="348" spans="1:2" x14ac:dyDescent="0.35">
      <c r="A348" t="s">
        <v>957</v>
      </c>
      <c r="B348" t="s">
        <v>112</v>
      </c>
    </row>
    <row r="349" spans="1:2" x14ac:dyDescent="0.35">
      <c r="A349" t="s">
        <v>494</v>
      </c>
      <c r="B349" t="s">
        <v>112</v>
      </c>
    </row>
    <row r="350" spans="1:2" x14ac:dyDescent="0.35">
      <c r="A350" t="s">
        <v>952</v>
      </c>
      <c r="B350" t="s">
        <v>128</v>
      </c>
    </row>
    <row r="351" spans="1:2" x14ac:dyDescent="0.35">
      <c r="A351" t="s">
        <v>691</v>
      </c>
      <c r="B351" t="s">
        <v>128</v>
      </c>
    </row>
    <row r="352" spans="1:2" x14ac:dyDescent="0.35">
      <c r="A352" t="s">
        <v>828</v>
      </c>
      <c r="B352" t="s">
        <v>128</v>
      </c>
    </row>
    <row r="353" spans="1:2" x14ac:dyDescent="0.35">
      <c r="A353" t="s">
        <v>1055</v>
      </c>
      <c r="B353" t="s">
        <v>128</v>
      </c>
    </row>
    <row r="354" spans="1:2" x14ac:dyDescent="0.35">
      <c r="A354" t="s">
        <v>486</v>
      </c>
      <c r="B354" t="s">
        <v>128</v>
      </c>
    </row>
    <row r="355" spans="1:2" x14ac:dyDescent="0.35">
      <c r="A355" t="s">
        <v>1135</v>
      </c>
      <c r="B355" t="s">
        <v>128</v>
      </c>
    </row>
    <row r="356" spans="1:2" x14ac:dyDescent="0.35">
      <c r="A356" t="s">
        <v>953</v>
      </c>
      <c r="B356" t="s">
        <v>128</v>
      </c>
    </row>
    <row r="357" spans="1:2" x14ac:dyDescent="0.35">
      <c r="A357" t="s">
        <v>1031</v>
      </c>
      <c r="B357" t="s">
        <v>128</v>
      </c>
    </row>
    <row r="358" spans="1:2" x14ac:dyDescent="0.35">
      <c r="A358" t="s">
        <v>218</v>
      </c>
      <c r="B358" t="s">
        <v>133</v>
      </c>
    </row>
    <row r="359" spans="1:2" x14ac:dyDescent="0.35">
      <c r="A359" t="s">
        <v>1108</v>
      </c>
      <c r="B359" t="s">
        <v>133</v>
      </c>
    </row>
    <row r="360" spans="1:2" x14ac:dyDescent="0.35">
      <c r="A360" t="s">
        <v>914</v>
      </c>
      <c r="B360" t="s">
        <v>133</v>
      </c>
    </row>
    <row r="361" spans="1:2" x14ac:dyDescent="0.35">
      <c r="A361" t="s">
        <v>1136</v>
      </c>
      <c r="B361" t="s">
        <v>133</v>
      </c>
    </row>
    <row r="362" spans="1:2" x14ac:dyDescent="0.35">
      <c r="A362" t="s">
        <v>260</v>
      </c>
      <c r="B362" t="s">
        <v>133</v>
      </c>
    </row>
    <row r="363" spans="1:2" x14ac:dyDescent="0.35">
      <c r="A363" t="s">
        <v>884</v>
      </c>
      <c r="B363" t="s">
        <v>133</v>
      </c>
    </row>
    <row r="364" spans="1:2" x14ac:dyDescent="0.35">
      <c r="A364" t="s">
        <v>983</v>
      </c>
      <c r="B364" t="s">
        <v>133</v>
      </c>
    </row>
    <row r="365" spans="1:2" x14ac:dyDescent="0.35">
      <c r="A365" t="s">
        <v>818</v>
      </c>
      <c r="B365" t="s">
        <v>133</v>
      </c>
    </row>
    <row r="366" spans="1:2" x14ac:dyDescent="0.35">
      <c r="A366" t="s">
        <v>619</v>
      </c>
      <c r="B366" t="s">
        <v>133</v>
      </c>
    </row>
    <row r="367" spans="1:2" x14ac:dyDescent="0.35">
      <c r="A367" t="s">
        <v>285</v>
      </c>
      <c r="B367" t="s">
        <v>133</v>
      </c>
    </row>
    <row r="368" spans="1:2" x14ac:dyDescent="0.35">
      <c r="A368" t="s">
        <v>684</v>
      </c>
      <c r="B368" t="s">
        <v>133</v>
      </c>
    </row>
    <row r="369" spans="1:2" x14ac:dyDescent="0.35">
      <c r="A369" t="s">
        <v>315</v>
      </c>
      <c r="B369" t="s">
        <v>123</v>
      </c>
    </row>
    <row r="370" spans="1:2" x14ac:dyDescent="0.35">
      <c r="A370" t="s">
        <v>972</v>
      </c>
      <c r="B370" t="s">
        <v>123</v>
      </c>
    </row>
    <row r="371" spans="1:2" x14ac:dyDescent="0.35">
      <c r="A371" t="s">
        <v>328</v>
      </c>
      <c r="B371" t="s">
        <v>123</v>
      </c>
    </row>
    <row r="372" spans="1:2" x14ac:dyDescent="0.35">
      <c r="A372" t="s">
        <v>856</v>
      </c>
      <c r="B372" t="s">
        <v>123</v>
      </c>
    </row>
    <row r="373" spans="1:2" x14ac:dyDescent="0.35">
      <c r="A373" t="s">
        <v>669</v>
      </c>
      <c r="B373" t="s">
        <v>123</v>
      </c>
    </row>
    <row r="374" spans="1:2" x14ac:dyDescent="0.35">
      <c r="A374" t="s">
        <v>402</v>
      </c>
      <c r="B374" t="s">
        <v>123</v>
      </c>
    </row>
    <row r="375" spans="1:2" x14ac:dyDescent="0.35">
      <c r="A375" t="s">
        <v>300</v>
      </c>
      <c r="B375" t="s">
        <v>123</v>
      </c>
    </row>
    <row r="376" spans="1:2" x14ac:dyDescent="0.35">
      <c r="A376" t="s">
        <v>1116</v>
      </c>
      <c r="B376" t="s">
        <v>123</v>
      </c>
    </row>
    <row r="377" spans="1:2" x14ac:dyDescent="0.35">
      <c r="A377" t="s">
        <v>779</v>
      </c>
      <c r="B377" t="s">
        <v>123</v>
      </c>
    </row>
    <row r="378" spans="1:2" x14ac:dyDescent="0.35">
      <c r="A378" t="s">
        <v>990</v>
      </c>
      <c r="B378" t="s">
        <v>123</v>
      </c>
    </row>
    <row r="379" spans="1:2" x14ac:dyDescent="0.35">
      <c r="A379" t="s">
        <v>1151</v>
      </c>
      <c r="B379" t="s">
        <v>143</v>
      </c>
    </row>
    <row r="380" spans="1:2" x14ac:dyDescent="0.35">
      <c r="A380" t="s">
        <v>1157</v>
      </c>
      <c r="B380" t="s">
        <v>143</v>
      </c>
    </row>
    <row r="381" spans="1:2" x14ac:dyDescent="0.35">
      <c r="A381" t="s">
        <v>1020</v>
      </c>
      <c r="B381" t="s">
        <v>143</v>
      </c>
    </row>
    <row r="382" spans="1:2" x14ac:dyDescent="0.35">
      <c r="A382" t="s">
        <v>191</v>
      </c>
      <c r="B382" t="s">
        <v>143</v>
      </c>
    </row>
    <row r="383" spans="1:2" x14ac:dyDescent="0.35">
      <c r="A383" t="s">
        <v>964</v>
      </c>
      <c r="B383" t="s">
        <v>143</v>
      </c>
    </row>
    <row r="384" spans="1:2" x14ac:dyDescent="0.35">
      <c r="A384" t="s">
        <v>189</v>
      </c>
      <c r="B384" t="s">
        <v>143</v>
      </c>
    </row>
    <row r="385" spans="1:2" x14ac:dyDescent="0.35">
      <c r="A385" t="s">
        <v>1106</v>
      </c>
      <c r="B385" t="s">
        <v>143</v>
      </c>
    </row>
    <row r="386" spans="1:2" x14ac:dyDescent="0.35">
      <c r="A386" t="s">
        <v>752</v>
      </c>
      <c r="B386" t="s">
        <v>143</v>
      </c>
    </row>
    <row r="387" spans="1:2" x14ac:dyDescent="0.35">
      <c r="A387" t="s">
        <v>750</v>
      </c>
      <c r="B387" t="s">
        <v>143</v>
      </c>
    </row>
    <row r="388" spans="1:2" x14ac:dyDescent="0.35">
      <c r="A388" t="s">
        <v>1013</v>
      </c>
      <c r="B388" t="s">
        <v>143</v>
      </c>
    </row>
    <row r="389" spans="1:2" x14ac:dyDescent="0.35">
      <c r="A389" t="s">
        <v>693</v>
      </c>
      <c r="B389" t="s">
        <v>147</v>
      </c>
    </row>
    <row r="390" spans="1:2" x14ac:dyDescent="0.35">
      <c r="A390" t="s">
        <v>1021</v>
      </c>
      <c r="B390" t="s">
        <v>147</v>
      </c>
    </row>
    <row r="391" spans="1:2" x14ac:dyDescent="0.35">
      <c r="A391" t="s">
        <v>205</v>
      </c>
      <c r="B391" t="s">
        <v>147</v>
      </c>
    </row>
    <row r="392" spans="1:2" x14ac:dyDescent="0.35">
      <c r="A392" t="s">
        <v>788</v>
      </c>
      <c r="B392" t="s">
        <v>147</v>
      </c>
    </row>
    <row r="393" spans="1:2" x14ac:dyDescent="0.35">
      <c r="A393" t="s">
        <v>589</v>
      </c>
      <c r="B393" t="s">
        <v>147</v>
      </c>
    </row>
    <row r="394" spans="1:2" x14ac:dyDescent="0.35">
      <c r="A394" t="s">
        <v>344</v>
      </c>
      <c r="B394" t="s">
        <v>147</v>
      </c>
    </row>
    <row r="395" spans="1:2" x14ac:dyDescent="0.35">
      <c r="A395" t="s">
        <v>560</v>
      </c>
      <c r="B395" t="s">
        <v>147</v>
      </c>
    </row>
    <row r="396" spans="1:2" x14ac:dyDescent="0.35">
      <c r="A396" t="s">
        <v>569</v>
      </c>
      <c r="B396" t="s">
        <v>147</v>
      </c>
    </row>
    <row r="397" spans="1:2" x14ac:dyDescent="0.35">
      <c r="A397" t="s">
        <v>940</v>
      </c>
      <c r="B397" t="s">
        <v>147</v>
      </c>
    </row>
    <row r="398" spans="1:2" x14ac:dyDescent="0.35">
      <c r="A398" t="s">
        <v>262</v>
      </c>
      <c r="B398" t="s">
        <v>147</v>
      </c>
    </row>
    <row r="399" spans="1:2" x14ac:dyDescent="0.35">
      <c r="A399" t="s">
        <v>834</v>
      </c>
      <c r="B399" t="s">
        <v>147</v>
      </c>
    </row>
    <row r="400" spans="1:2" x14ac:dyDescent="0.35">
      <c r="A400" t="s">
        <v>913</v>
      </c>
      <c r="B400" t="s">
        <v>147</v>
      </c>
    </row>
    <row r="401" spans="1:2" x14ac:dyDescent="0.35">
      <c r="A401" t="s">
        <v>643</v>
      </c>
      <c r="B401" t="s">
        <v>147</v>
      </c>
    </row>
    <row r="402" spans="1:2" x14ac:dyDescent="0.35">
      <c r="A402" t="s">
        <v>241</v>
      </c>
      <c r="B402" t="s">
        <v>147</v>
      </c>
    </row>
    <row r="403" spans="1:2" x14ac:dyDescent="0.35">
      <c r="A403" t="s">
        <v>950</v>
      </c>
      <c r="B403" t="s">
        <v>147</v>
      </c>
    </row>
    <row r="404" spans="1:2" x14ac:dyDescent="0.35">
      <c r="A404" t="s">
        <v>703</v>
      </c>
      <c r="B404" t="s">
        <v>147</v>
      </c>
    </row>
    <row r="405" spans="1:2" x14ac:dyDescent="0.35">
      <c r="A405" t="s">
        <v>1026</v>
      </c>
      <c r="B405" t="s">
        <v>147</v>
      </c>
    </row>
    <row r="406" spans="1:2" x14ac:dyDescent="0.35">
      <c r="A406" t="s">
        <v>457</v>
      </c>
      <c r="B406" t="s">
        <v>147</v>
      </c>
    </row>
    <row r="407" spans="1:2" x14ac:dyDescent="0.35">
      <c r="A407" t="s">
        <v>1092</v>
      </c>
    </row>
    <row r="408" spans="1:2" x14ac:dyDescent="0.35">
      <c r="A408" t="s">
        <v>613</v>
      </c>
    </row>
    <row r="409" spans="1:2" x14ac:dyDescent="0.35">
      <c r="A409" t="s">
        <v>226</v>
      </c>
    </row>
    <row r="410" spans="1:2" x14ac:dyDescent="0.35">
      <c r="A410" t="s">
        <v>709</v>
      </c>
    </row>
    <row r="411" spans="1:2" x14ac:dyDescent="0.35">
      <c r="A411" t="s">
        <v>256</v>
      </c>
    </row>
    <row r="412" spans="1:2" x14ac:dyDescent="0.35">
      <c r="A412" t="s">
        <v>716</v>
      </c>
    </row>
    <row r="413" spans="1:2" x14ac:dyDescent="0.35">
      <c r="A413" t="s">
        <v>590</v>
      </c>
    </row>
    <row r="414" spans="1:2" x14ac:dyDescent="0.35">
      <c r="A414" t="s">
        <v>862</v>
      </c>
    </row>
    <row r="415" spans="1:2" x14ac:dyDescent="0.35">
      <c r="A415" t="s">
        <v>268</v>
      </c>
    </row>
    <row r="416" spans="1:2" x14ac:dyDescent="0.35">
      <c r="A416" t="s">
        <v>726</v>
      </c>
    </row>
    <row r="417" spans="1:1" x14ac:dyDescent="0.35">
      <c r="A417" t="s">
        <v>765</v>
      </c>
    </row>
    <row r="418" spans="1:1" x14ac:dyDescent="0.35">
      <c r="A418" t="s">
        <v>351</v>
      </c>
    </row>
    <row r="419" spans="1:1" x14ac:dyDescent="0.35">
      <c r="A419" t="s">
        <v>537</v>
      </c>
    </row>
    <row r="420" spans="1:1" x14ac:dyDescent="0.35">
      <c r="A420" t="s">
        <v>1035</v>
      </c>
    </row>
    <row r="421" spans="1:1" x14ac:dyDescent="0.35">
      <c r="A421" t="s">
        <v>203</v>
      </c>
    </row>
    <row r="422" spans="1:1" x14ac:dyDescent="0.35">
      <c r="A422" t="s">
        <v>1122</v>
      </c>
    </row>
    <row r="423" spans="1:1" x14ac:dyDescent="0.35">
      <c r="A423" t="s">
        <v>381</v>
      </c>
    </row>
    <row r="424" spans="1:1" x14ac:dyDescent="0.35">
      <c r="A424" t="s">
        <v>467</v>
      </c>
    </row>
    <row r="425" spans="1:1" x14ac:dyDescent="0.35">
      <c r="A425" t="s">
        <v>1072</v>
      </c>
    </row>
    <row r="426" spans="1:1" x14ac:dyDescent="0.35">
      <c r="A426" t="s">
        <v>529</v>
      </c>
    </row>
    <row r="427" spans="1:1" x14ac:dyDescent="0.35">
      <c r="A427" t="s">
        <v>636</v>
      </c>
    </row>
    <row r="428" spans="1:1" x14ac:dyDescent="0.35">
      <c r="A428" t="s">
        <v>509</v>
      </c>
    </row>
    <row r="429" spans="1:1" x14ac:dyDescent="0.35">
      <c r="A429" t="s">
        <v>926</v>
      </c>
    </row>
    <row r="430" spans="1:1" x14ac:dyDescent="0.35">
      <c r="A430" t="s">
        <v>465</v>
      </c>
    </row>
    <row r="431" spans="1:1" x14ac:dyDescent="0.35">
      <c r="A431" t="s">
        <v>236</v>
      </c>
    </row>
    <row r="432" spans="1:1" x14ac:dyDescent="0.35">
      <c r="A432" t="s">
        <v>708</v>
      </c>
    </row>
    <row r="433" spans="1:1" x14ac:dyDescent="0.35">
      <c r="A433" t="s">
        <v>497</v>
      </c>
    </row>
    <row r="434" spans="1:1" x14ac:dyDescent="0.35">
      <c r="A434" t="s">
        <v>230</v>
      </c>
    </row>
    <row r="435" spans="1:1" x14ac:dyDescent="0.35">
      <c r="A435" t="s">
        <v>675</v>
      </c>
    </row>
    <row r="436" spans="1:1" x14ac:dyDescent="0.35">
      <c r="A436" t="s">
        <v>1142</v>
      </c>
    </row>
    <row r="437" spans="1:1" x14ac:dyDescent="0.35">
      <c r="A437" t="s">
        <v>657</v>
      </c>
    </row>
    <row r="438" spans="1:1" x14ac:dyDescent="0.35">
      <c r="A438" t="s">
        <v>738</v>
      </c>
    </row>
    <row r="439" spans="1:1" x14ac:dyDescent="0.35">
      <c r="A439" t="s">
        <v>1046</v>
      </c>
    </row>
    <row r="440" spans="1:1" x14ac:dyDescent="0.35">
      <c r="A440" t="s">
        <v>531</v>
      </c>
    </row>
    <row r="441" spans="1:1" x14ac:dyDescent="0.35">
      <c r="A441" t="s">
        <v>840</v>
      </c>
    </row>
    <row r="442" spans="1:1" x14ac:dyDescent="0.35">
      <c r="A442" t="s">
        <v>563</v>
      </c>
    </row>
    <row r="443" spans="1:1" x14ac:dyDescent="0.35">
      <c r="A443" t="s">
        <v>702</v>
      </c>
    </row>
    <row r="444" spans="1:1" x14ac:dyDescent="0.35">
      <c r="A444" t="s">
        <v>1112</v>
      </c>
    </row>
    <row r="445" spans="1:1" x14ac:dyDescent="0.35">
      <c r="A445" t="s">
        <v>1000</v>
      </c>
    </row>
    <row r="446" spans="1:1" x14ac:dyDescent="0.35">
      <c r="A446" t="s">
        <v>238</v>
      </c>
    </row>
    <row r="447" spans="1:1" x14ac:dyDescent="0.35">
      <c r="A447" t="s">
        <v>581</v>
      </c>
    </row>
    <row r="448" spans="1:1" x14ac:dyDescent="0.35">
      <c r="A448" t="s">
        <v>1096</v>
      </c>
    </row>
    <row r="449" spans="1:1" x14ac:dyDescent="0.35">
      <c r="A449" t="s">
        <v>1050</v>
      </c>
    </row>
    <row r="450" spans="1:1" x14ac:dyDescent="0.35">
      <c r="A450" t="s">
        <v>288</v>
      </c>
    </row>
    <row r="451" spans="1:1" x14ac:dyDescent="0.35">
      <c r="A451" t="s">
        <v>931</v>
      </c>
    </row>
    <row r="452" spans="1:1" x14ac:dyDescent="0.35">
      <c r="A452" t="s">
        <v>289</v>
      </c>
    </row>
    <row r="453" spans="1:1" x14ac:dyDescent="0.35">
      <c r="A453" t="s">
        <v>701</v>
      </c>
    </row>
    <row r="454" spans="1:1" x14ac:dyDescent="0.35">
      <c r="A454" t="s">
        <v>1089</v>
      </c>
    </row>
    <row r="455" spans="1:1" x14ac:dyDescent="0.35">
      <c r="A455" t="s">
        <v>415</v>
      </c>
    </row>
    <row r="456" spans="1:1" x14ac:dyDescent="0.35">
      <c r="A456" t="s">
        <v>406</v>
      </c>
    </row>
    <row r="457" spans="1:1" x14ac:dyDescent="0.35">
      <c r="A457" t="s">
        <v>848</v>
      </c>
    </row>
    <row r="458" spans="1:1" x14ac:dyDescent="0.35">
      <c r="A458" t="s">
        <v>942</v>
      </c>
    </row>
    <row r="459" spans="1:1" x14ac:dyDescent="0.35">
      <c r="A459" t="s">
        <v>1120</v>
      </c>
    </row>
    <row r="460" spans="1:1" x14ac:dyDescent="0.35">
      <c r="A460" t="s">
        <v>733</v>
      </c>
    </row>
    <row r="461" spans="1:1" x14ac:dyDescent="0.35">
      <c r="A461" t="s">
        <v>331</v>
      </c>
    </row>
    <row r="462" spans="1:1" x14ac:dyDescent="0.35">
      <c r="A462" t="s">
        <v>851</v>
      </c>
    </row>
    <row r="463" spans="1:1" x14ac:dyDescent="0.35">
      <c r="A463" t="s">
        <v>1011</v>
      </c>
    </row>
    <row r="464" spans="1:1" x14ac:dyDescent="0.35">
      <c r="A464" t="s">
        <v>697</v>
      </c>
    </row>
    <row r="465" spans="1:1" x14ac:dyDescent="0.35">
      <c r="A465" t="s">
        <v>628</v>
      </c>
    </row>
    <row r="466" spans="1:1" x14ac:dyDescent="0.35">
      <c r="A466" t="s">
        <v>832</v>
      </c>
    </row>
    <row r="467" spans="1:1" x14ac:dyDescent="0.35">
      <c r="A467" t="s">
        <v>565</v>
      </c>
    </row>
    <row r="468" spans="1:1" x14ac:dyDescent="0.35">
      <c r="A468" t="s">
        <v>473</v>
      </c>
    </row>
    <row r="469" spans="1:1" x14ac:dyDescent="0.35">
      <c r="A469" t="s">
        <v>687</v>
      </c>
    </row>
    <row r="470" spans="1:1" x14ac:dyDescent="0.35">
      <c r="A470" t="s">
        <v>466</v>
      </c>
    </row>
    <row r="471" spans="1:1" x14ac:dyDescent="0.35">
      <c r="A471" t="s">
        <v>223</v>
      </c>
    </row>
    <row r="472" spans="1:1" x14ac:dyDescent="0.35">
      <c r="A472" t="s">
        <v>1090</v>
      </c>
    </row>
    <row r="473" spans="1:1" x14ac:dyDescent="0.35">
      <c r="A473" t="s">
        <v>1155</v>
      </c>
    </row>
    <row r="474" spans="1:1" x14ac:dyDescent="0.35">
      <c r="A474" t="s">
        <v>665</v>
      </c>
    </row>
    <row r="475" spans="1:1" x14ac:dyDescent="0.35">
      <c r="A475" t="s">
        <v>800</v>
      </c>
    </row>
    <row r="476" spans="1:1" x14ac:dyDescent="0.35">
      <c r="A476" t="s">
        <v>556</v>
      </c>
    </row>
    <row r="477" spans="1:1" x14ac:dyDescent="0.35">
      <c r="A477" t="s">
        <v>698</v>
      </c>
    </row>
    <row r="478" spans="1:1" x14ac:dyDescent="0.35">
      <c r="A478" t="s">
        <v>754</v>
      </c>
    </row>
    <row r="479" spans="1:1" x14ac:dyDescent="0.35">
      <c r="A479" t="s">
        <v>1129</v>
      </c>
    </row>
    <row r="480" spans="1:1" x14ac:dyDescent="0.35">
      <c r="A480" t="s">
        <v>1093</v>
      </c>
    </row>
    <row r="481" spans="1:1" x14ac:dyDescent="0.35">
      <c r="A481" t="s">
        <v>1095</v>
      </c>
    </row>
    <row r="482" spans="1:1" x14ac:dyDescent="0.35">
      <c r="A482" t="s">
        <v>768</v>
      </c>
    </row>
    <row r="483" spans="1:1" x14ac:dyDescent="0.35">
      <c r="A483" t="s">
        <v>393</v>
      </c>
    </row>
    <row r="484" spans="1:1" x14ac:dyDescent="0.35">
      <c r="A484" t="s">
        <v>757</v>
      </c>
    </row>
    <row r="485" spans="1:1" x14ac:dyDescent="0.35">
      <c r="A485" t="s">
        <v>1001</v>
      </c>
    </row>
    <row r="486" spans="1:1" x14ac:dyDescent="0.35">
      <c r="A486" t="s">
        <v>382</v>
      </c>
    </row>
    <row r="487" spans="1:1" x14ac:dyDescent="0.35">
      <c r="A487" t="s">
        <v>839</v>
      </c>
    </row>
    <row r="488" spans="1:1" x14ac:dyDescent="0.35">
      <c r="A488" t="s">
        <v>777</v>
      </c>
    </row>
    <row r="489" spans="1:1" x14ac:dyDescent="0.35">
      <c r="A489" t="s">
        <v>920</v>
      </c>
    </row>
    <row r="490" spans="1:1" x14ac:dyDescent="0.35">
      <c r="A490" t="s">
        <v>630</v>
      </c>
    </row>
    <row r="491" spans="1:1" x14ac:dyDescent="0.35">
      <c r="A491" t="s">
        <v>1018</v>
      </c>
    </row>
    <row r="492" spans="1:1" x14ac:dyDescent="0.35">
      <c r="A492" t="s">
        <v>1061</v>
      </c>
    </row>
    <row r="493" spans="1:1" x14ac:dyDescent="0.35">
      <c r="A493" t="s">
        <v>980</v>
      </c>
    </row>
    <row r="494" spans="1:1" x14ac:dyDescent="0.35">
      <c r="A494" t="s">
        <v>201</v>
      </c>
    </row>
    <row r="495" spans="1:1" x14ac:dyDescent="0.35">
      <c r="A495" t="s">
        <v>251</v>
      </c>
    </row>
    <row r="496" spans="1:1" x14ac:dyDescent="0.35">
      <c r="A496" t="s">
        <v>441</v>
      </c>
    </row>
    <row r="497" spans="1:2" x14ac:dyDescent="0.35">
      <c r="A497" t="s">
        <v>973</v>
      </c>
    </row>
    <row r="498" spans="1:2" x14ac:dyDescent="0.35">
      <c r="A498" t="s">
        <v>1045</v>
      </c>
    </row>
    <row r="499" spans="1:2" x14ac:dyDescent="0.35">
      <c r="A499" t="s">
        <v>1024</v>
      </c>
    </row>
    <row r="500" spans="1:2" x14ac:dyDescent="0.35">
      <c r="A500" t="s">
        <v>735</v>
      </c>
    </row>
    <row r="501" spans="1:2" x14ac:dyDescent="0.35">
      <c r="A501" t="s">
        <v>999</v>
      </c>
    </row>
    <row r="502" spans="1:2" x14ac:dyDescent="0.35">
      <c r="A502" t="s">
        <v>345</v>
      </c>
    </row>
    <row r="503" spans="1:2" x14ac:dyDescent="0.35">
      <c r="A503" t="s">
        <v>530</v>
      </c>
    </row>
    <row r="504" spans="1:2" x14ac:dyDescent="0.35">
      <c r="A504" t="s">
        <v>277</v>
      </c>
    </row>
    <row r="505" spans="1:2" x14ac:dyDescent="0.35">
      <c r="A505" t="s">
        <v>596</v>
      </c>
    </row>
    <row r="506" spans="1:2" x14ac:dyDescent="0.35">
      <c r="A506" t="s">
        <v>243</v>
      </c>
    </row>
    <row r="507" spans="1:2" x14ac:dyDescent="0.35">
      <c r="A507" t="s">
        <v>193</v>
      </c>
    </row>
    <row r="508" spans="1:2" x14ac:dyDescent="0.35">
      <c r="A508" t="s">
        <v>1160</v>
      </c>
    </row>
    <row r="509" spans="1:2" x14ac:dyDescent="0.35">
      <c r="A509" t="s">
        <v>707</v>
      </c>
      <c r="B509" t="s">
        <v>86</v>
      </c>
    </row>
    <row r="510" spans="1:2" x14ac:dyDescent="0.35">
      <c r="A510" t="s">
        <v>1126</v>
      </c>
      <c r="B510" t="s">
        <v>86</v>
      </c>
    </row>
    <row r="511" spans="1:2" x14ac:dyDescent="0.35">
      <c r="A511" t="s">
        <v>502</v>
      </c>
      <c r="B511" t="s">
        <v>86</v>
      </c>
    </row>
    <row r="512" spans="1:2" x14ac:dyDescent="0.35">
      <c r="A512" t="s">
        <v>769</v>
      </c>
      <c r="B512" t="s">
        <v>86</v>
      </c>
    </row>
    <row r="513" spans="1:2" x14ac:dyDescent="0.35">
      <c r="A513" t="s">
        <v>908</v>
      </c>
      <c r="B513" t="s">
        <v>86</v>
      </c>
    </row>
    <row r="514" spans="1:2" x14ac:dyDescent="0.35">
      <c r="A514" t="s">
        <v>1027</v>
      </c>
      <c r="B514" t="s">
        <v>86</v>
      </c>
    </row>
    <row r="515" spans="1:2" x14ac:dyDescent="0.35">
      <c r="A515" t="s">
        <v>438</v>
      </c>
      <c r="B515" t="s">
        <v>86</v>
      </c>
    </row>
    <row r="516" spans="1:2" x14ac:dyDescent="0.35">
      <c r="A516" t="s">
        <v>638</v>
      </c>
      <c r="B516" t="s">
        <v>86</v>
      </c>
    </row>
    <row r="517" spans="1:2" x14ac:dyDescent="0.35">
      <c r="A517" t="s">
        <v>760</v>
      </c>
      <c r="B517" t="s">
        <v>86</v>
      </c>
    </row>
    <row r="518" spans="1:2" x14ac:dyDescent="0.35">
      <c r="A518" t="s">
        <v>648</v>
      </c>
      <c r="B518" t="s">
        <v>86</v>
      </c>
    </row>
    <row r="519" spans="1:2" x14ac:dyDescent="0.35">
      <c r="A519" t="s">
        <v>400</v>
      </c>
      <c r="B519" t="s">
        <v>86</v>
      </c>
    </row>
    <row r="520" spans="1:2" x14ac:dyDescent="0.35">
      <c r="A520" t="s">
        <v>987</v>
      </c>
      <c r="B520" t="s">
        <v>86</v>
      </c>
    </row>
    <row r="521" spans="1:2" x14ac:dyDescent="0.35">
      <c r="A521" t="s">
        <v>794</v>
      </c>
      <c r="B521" t="s">
        <v>86</v>
      </c>
    </row>
    <row r="522" spans="1:2" x14ac:dyDescent="0.35">
      <c r="A522" t="s">
        <v>267</v>
      </c>
      <c r="B522" t="s">
        <v>86</v>
      </c>
    </row>
    <row r="523" spans="1:2" x14ac:dyDescent="0.35">
      <c r="A523" t="s">
        <v>719</v>
      </c>
      <c r="B523" t="s">
        <v>86</v>
      </c>
    </row>
    <row r="524" spans="1:2" x14ac:dyDescent="0.35">
      <c r="A524" t="s">
        <v>796</v>
      </c>
      <c r="B524" t="s">
        <v>86</v>
      </c>
    </row>
    <row r="525" spans="1:2" x14ac:dyDescent="0.35">
      <c r="A525" t="s">
        <v>524</v>
      </c>
      <c r="B525" t="s">
        <v>86</v>
      </c>
    </row>
    <row r="526" spans="1:2" x14ac:dyDescent="0.35">
      <c r="A526" t="s">
        <v>705</v>
      </c>
      <c r="B526" t="s">
        <v>92</v>
      </c>
    </row>
    <row r="527" spans="1:2" x14ac:dyDescent="0.35">
      <c r="A527" t="s">
        <v>1047</v>
      </c>
      <c r="B527" t="s">
        <v>92</v>
      </c>
    </row>
    <row r="528" spans="1:2" x14ac:dyDescent="0.35">
      <c r="A528" t="s">
        <v>625</v>
      </c>
      <c r="B528" t="s">
        <v>92</v>
      </c>
    </row>
    <row r="529" spans="1:2" x14ac:dyDescent="0.35">
      <c r="A529" t="s">
        <v>764</v>
      </c>
      <c r="B529" t="s">
        <v>92</v>
      </c>
    </row>
    <row r="530" spans="1:2" x14ac:dyDescent="0.35">
      <c r="A530" t="s">
        <v>807</v>
      </c>
      <c r="B530" t="s">
        <v>92</v>
      </c>
    </row>
    <row r="531" spans="1:2" x14ac:dyDescent="0.35">
      <c r="A531" t="s">
        <v>553</v>
      </c>
      <c r="B531" t="s">
        <v>92</v>
      </c>
    </row>
    <row r="532" spans="1:2" x14ac:dyDescent="0.35">
      <c r="A532" t="s">
        <v>695</v>
      </c>
      <c r="B532" t="s">
        <v>92</v>
      </c>
    </row>
    <row r="533" spans="1:2" x14ac:dyDescent="0.35">
      <c r="A533" t="s">
        <v>320</v>
      </c>
      <c r="B533" t="s">
        <v>92</v>
      </c>
    </row>
    <row r="534" spans="1:2" x14ac:dyDescent="0.35">
      <c r="A534" t="s">
        <v>211</v>
      </c>
      <c r="B534" t="s">
        <v>92</v>
      </c>
    </row>
    <row r="535" spans="1:2" x14ac:dyDescent="0.35">
      <c r="A535" t="s">
        <v>355</v>
      </c>
      <c r="B535" t="s">
        <v>92</v>
      </c>
    </row>
    <row r="536" spans="1:2" x14ac:dyDescent="0.35">
      <c r="A536" t="s">
        <v>606</v>
      </c>
      <c r="B536" t="s">
        <v>92</v>
      </c>
    </row>
    <row r="537" spans="1:2" x14ac:dyDescent="0.35">
      <c r="A537" t="s">
        <v>1114</v>
      </c>
      <c r="B537" t="s">
        <v>92</v>
      </c>
    </row>
    <row r="538" spans="1:2" x14ac:dyDescent="0.35">
      <c r="A538" t="s">
        <v>869</v>
      </c>
      <c r="B538" t="s">
        <v>92</v>
      </c>
    </row>
    <row r="539" spans="1:2" x14ac:dyDescent="0.35">
      <c r="A539" t="s">
        <v>671</v>
      </c>
      <c r="B539" t="s">
        <v>92</v>
      </c>
    </row>
    <row r="540" spans="1:2" x14ac:dyDescent="0.35">
      <c r="A540" t="s">
        <v>912</v>
      </c>
      <c r="B540" t="s">
        <v>92</v>
      </c>
    </row>
    <row r="541" spans="1:2" x14ac:dyDescent="0.35">
      <c r="A541" t="s">
        <v>816</v>
      </c>
      <c r="B541" t="s">
        <v>92</v>
      </c>
    </row>
    <row r="542" spans="1:2" x14ac:dyDescent="0.35">
      <c r="A542" t="s">
        <v>481</v>
      </c>
      <c r="B542" t="s">
        <v>98</v>
      </c>
    </row>
    <row r="543" spans="1:2" x14ac:dyDescent="0.35">
      <c r="A543" t="s">
        <v>916</v>
      </c>
      <c r="B543" t="s">
        <v>98</v>
      </c>
    </row>
    <row r="544" spans="1:2" x14ac:dyDescent="0.35">
      <c r="A544" t="s">
        <v>424</v>
      </c>
      <c r="B544" t="s">
        <v>98</v>
      </c>
    </row>
    <row r="545" spans="1:2" x14ac:dyDescent="0.35">
      <c r="A545" t="s">
        <v>535</v>
      </c>
      <c r="B545" t="s">
        <v>98</v>
      </c>
    </row>
    <row r="546" spans="1:2" x14ac:dyDescent="0.35">
      <c r="A546" t="s">
        <v>1052</v>
      </c>
      <c r="B546" t="s">
        <v>98</v>
      </c>
    </row>
    <row r="547" spans="1:2" x14ac:dyDescent="0.35">
      <c r="A547" t="s">
        <v>555</v>
      </c>
      <c r="B547" t="s">
        <v>98</v>
      </c>
    </row>
    <row r="548" spans="1:2" x14ac:dyDescent="0.35">
      <c r="A548" t="s">
        <v>704</v>
      </c>
      <c r="B548" t="s">
        <v>98</v>
      </c>
    </row>
    <row r="549" spans="1:2" x14ac:dyDescent="0.35">
      <c r="A549" t="s">
        <v>396</v>
      </c>
      <c r="B549" t="s">
        <v>98</v>
      </c>
    </row>
    <row r="550" spans="1:2" x14ac:dyDescent="0.35">
      <c r="A550" t="s">
        <v>598</v>
      </c>
      <c r="B550" t="s">
        <v>98</v>
      </c>
    </row>
    <row r="551" spans="1:2" x14ac:dyDescent="0.35">
      <c r="A551" t="s">
        <v>423</v>
      </c>
      <c r="B551" t="s">
        <v>98</v>
      </c>
    </row>
    <row r="552" spans="1:2" x14ac:dyDescent="0.35">
      <c r="A552" t="s">
        <v>377</v>
      </c>
      <c r="B552" t="s">
        <v>98</v>
      </c>
    </row>
    <row r="553" spans="1:2" x14ac:dyDescent="0.35">
      <c r="A553" t="s">
        <v>216</v>
      </c>
      <c r="B553" t="s">
        <v>98</v>
      </c>
    </row>
    <row r="554" spans="1:2" x14ac:dyDescent="0.35">
      <c r="A554" t="s">
        <v>348</v>
      </c>
      <c r="B554" t="s">
        <v>98</v>
      </c>
    </row>
    <row r="555" spans="1:2" x14ac:dyDescent="0.35">
      <c r="A555" t="s">
        <v>714</v>
      </c>
      <c r="B555" t="s">
        <v>98</v>
      </c>
    </row>
    <row r="556" spans="1:2" x14ac:dyDescent="0.35">
      <c r="A556" t="s">
        <v>445</v>
      </c>
      <c r="B556" t="s">
        <v>98</v>
      </c>
    </row>
    <row r="557" spans="1:2" x14ac:dyDescent="0.35">
      <c r="A557" t="s">
        <v>321</v>
      </c>
      <c r="B557" t="s">
        <v>98</v>
      </c>
    </row>
    <row r="558" spans="1:2" x14ac:dyDescent="0.35">
      <c r="A558" t="s">
        <v>464</v>
      </c>
      <c r="B558" t="s">
        <v>103</v>
      </c>
    </row>
    <row r="559" spans="1:2" x14ac:dyDescent="0.35">
      <c r="A559" t="s">
        <v>587</v>
      </c>
      <c r="B559" t="s">
        <v>103</v>
      </c>
    </row>
    <row r="560" spans="1:2" x14ac:dyDescent="0.35">
      <c r="A560" t="s">
        <v>1004</v>
      </c>
      <c r="B560" t="s">
        <v>103</v>
      </c>
    </row>
    <row r="561" spans="1:2" x14ac:dyDescent="0.35">
      <c r="A561" t="s">
        <v>477</v>
      </c>
      <c r="B561" t="s">
        <v>103</v>
      </c>
    </row>
    <row r="562" spans="1:2" x14ac:dyDescent="0.35">
      <c r="A562" t="s">
        <v>1098</v>
      </c>
      <c r="B562" t="s">
        <v>103</v>
      </c>
    </row>
    <row r="563" spans="1:2" x14ac:dyDescent="0.35">
      <c r="A563" t="s">
        <v>414</v>
      </c>
      <c r="B563" t="s">
        <v>103</v>
      </c>
    </row>
    <row r="564" spans="1:2" x14ac:dyDescent="0.35">
      <c r="A564" t="s">
        <v>745</v>
      </c>
      <c r="B564" t="s">
        <v>103</v>
      </c>
    </row>
    <row r="565" spans="1:2" x14ac:dyDescent="0.35">
      <c r="A565" t="s">
        <v>184</v>
      </c>
      <c r="B565" t="s">
        <v>103</v>
      </c>
    </row>
    <row r="566" spans="1:2" x14ac:dyDescent="0.35">
      <c r="A566" t="s">
        <v>536</v>
      </c>
      <c r="B566" t="s">
        <v>103</v>
      </c>
    </row>
    <row r="567" spans="1:2" x14ac:dyDescent="0.35">
      <c r="A567" t="s">
        <v>1053</v>
      </c>
      <c r="B567" t="s">
        <v>103</v>
      </c>
    </row>
    <row r="568" spans="1:2" x14ac:dyDescent="0.35">
      <c r="A568" t="s">
        <v>932</v>
      </c>
      <c r="B568" t="s">
        <v>103</v>
      </c>
    </row>
    <row r="569" spans="1:2" x14ac:dyDescent="0.35">
      <c r="A569" t="s">
        <v>1159</v>
      </c>
      <c r="B569" t="s">
        <v>103</v>
      </c>
    </row>
    <row r="570" spans="1:2" x14ac:dyDescent="0.35">
      <c r="A570" t="s">
        <v>408</v>
      </c>
      <c r="B570" t="s">
        <v>103</v>
      </c>
    </row>
    <row r="571" spans="1:2" x14ac:dyDescent="0.35">
      <c r="A571" t="s">
        <v>925</v>
      </c>
      <c r="B571" t="s">
        <v>103</v>
      </c>
    </row>
    <row r="572" spans="1:2" x14ac:dyDescent="0.35">
      <c r="A572" t="s">
        <v>546</v>
      </c>
      <c r="B572" t="s">
        <v>103</v>
      </c>
    </row>
    <row r="573" spans="1:2" x14ac:dyDescent="0.35">
      <c r="A573" t="s">
        <v>960</v>
      </c>
      <c r="B573" t="s">
        <v>103</v>
      </c>
    </row>
    <row r="574" spans="1:2" x14ac:dyDescent="0.35">
      <c r="A574" t="s">
        <v>1049</v>
      </c>
      <c r="B574" t="s">
        <v>103</v>
      </c>
    </row>
    <row r="575" spans="1:2" x14ac:dyDescent="0.35">
      <c r="A575" t="s">
        <v>761</v>
      </c>
      <c r="B575" t="s">
        <v>103</v>
      </c>
    </row>
    <row r="576" spans="1:2" x14ac:dyDescent="0.35">
      <c r="A576" t="s">
        <v>955</v>
      </c>
      <c r="B576" t="s">
        <v>103</v>
      </c>
    </row>
    <row r="577" spans="1:2" x14ac:dyDescent="0.35">
      <c r="A577" t="s">
        <v>1080</v>
      </c>
      <c r="B577" t="s">
        <v>103</v>
      </c>
    </row>
    <row r="578" spans="1:2" x14ac:dyDescent="0.35">
      <c r="A578" t="s">
        <v>1039</v>
      </c>
      <c r="B578" t="s">
        <v>103</v>
      </c>
    </row>
    <row r="579" spans="1:2" x14ac:dyDescent="0.35">
      <c r="A579" t="s">
        <v>688</v>
      </c>
      <c r="B579" t="s">
        <v>103</v>
      </c>
    </row>
    <row r="580" spans="1:2" x14ac:dyDescent="0.35">
      <c r="A580" t="s">
        <v>815</v>
      </c>
      <c r="B580" t="s">
        <v>103</v>
      </c>
    </row>
    <row r="581" spans="1:2" x14ac:dyDescent="0.35">
      <c r="A581" t="s">
        <v>1113</v>
      </c>
      <c r="B581" t="s">
        <v>103</v>
      </c>
    </row>
    <row r="582" spans="1:2" x14ac:dyDescent="0.35">
      <c r="A582" t="s">
        <v>813</v>
      </c>
      <c r="B582" t="s">
        <v>103</v>
      </c>
    </row>
    <row r="583" spans="1:2" x14ac:dyDescent="0.35">
      <c r="A583" t="s">
        <v>890</v>
      </c>
      <c r="B583" t="s">
        <v>103</v>
      </c>
    </row>
    <row r="584" spans="1:2" x14ac:dyDescent="0.35">
      <c r="A584" t="s">
        <v>637</v>
      </c>
      <c r="B584" t="s">
        <v>103</v>
      </c>
    </row>
    <row r="585" spans="1:2" x14ac:dyDescent="0.35">
      <c r="A585" t="s">
        <v>934</v>
      </c>
      <c r="B585" t="s">
        <v>103</v>
      </c>
    </row>
    <row r="586" spans="1:2" x14ac:dyDescent="0.35">
      <c r="A586" t="s">
        <v>507</v>
      </c>
      <c r="B586" t="s">
        <v>103</v>
      </c>
    </row>
    <row r="587" spans="1:2" x14ac:dyDescent="0.35">
      <c r="A587" t="s">
        <v>273</v>
      </c>
      <c r="B587" t="s">
        <v>103</v>
      </c>
    </row>
    <row r="588" spans="1:2" x14ac:dyDescent="0.35">
      <c r="A588" t="s">
        <v>1094</v>
      </c>
      <c r="B588" t="s">
        <v>103</v>
      </c>
    </row>
    <row r="589" spans="1:2" x14ac:dyDescent="0.35">
      <c r="A589" t="s">
        <v>349</v>
      </c>
      <c r="B589" t="s">
        <v>103</v>
      </c>
    </row>
    <row r="590" spans="1:2" x14ac:dyDescent="0.35">
      <c r="A590" t="s">
        <v>1078</v>
      </c>
      <c r="B590" t="s">
        <v>103</v>
      </c>
    </row>
    <row r="591" spans="1:2" x14ac:dyDescent="0.35">
      <c r="A591" t="s">
        <v>892</v>
      </c>
      <c r="B591" t="s">
        <v>103</v>
      </c>
    </row>
    <row r="592" spans="1:2" x14ac:dyDescent="0.35">
      <c r="A592" t="s">
        <v>362</v>
      </c>
      <c r="B592" t="s">
        <v>103</v>
      </c>
    </row>
    <row r="593" spans="1:2" x14ac:dyDescent="0.35">
      <c r="A593" t="s">
        <v>428</v>
      </c>
      <c r="B593" t="s">
        <v>103</v>
      </c>
    </row>
    <row r="594" spans="1:2" x14ac:dyDescent="0.35">
      <c r="A594" t="s">
        <v>338</v>
      </c>
      <c r="B594" t="s">
        <v>103</v>
      </c>
    </row>
    <row r="595" spans="1:2" x14ac:dyDescent="0.35">
      <c r="A595" t="s">
        <v>804</v>
      </c>
      <c r="B595" t="s">
        <v>103</v>
      </c>
    </row>
    <row r="596" spans="1:2" x14ac:dyDescent="0.35">
      <c r="A596" t="s">
        <v>639</v>
      </c>
      <c r="B596" t="s">
        <v>103</v>
      </c>
    </row>
    <row r="597" spans="1:2" x14ac:dyDescent="0.35">
      <c r="A597" t="s">
        <v>239</v>
      </c>
      <c r="B597" t="s">
        <v>103</v>
      </c>
    </row>
    <row r="598" spans="1:2" x14ac:dyDescent="0.35">
      <c r="A598" t="s">
        <v>712</v>
      </c>
      <c r="B598" t="s">
        <v>91</v>
      </c>
    </row>
    <row r="599" spans="1:2" x14ac:dyDescent="0.35">
      <c r="A599" t="s">
        <v>1073</v>
      </c>
      <c r="B599" t="s">
        <v>91</v>
      </c>
    </row>
    <row r="600" spans="1:2" x14ac:dyDescent="0.35">
      <c r="A600" t="s">
        <v>522</v>
      </c>
      <c r="B600" t="s">
        <v>91</v>
      </c>
    </row>
    <row r="601" spans="1:2" x14ac:dyDescent="0.35">
      <c r="A601" t="s">
        <v>179</v>
      </c>
      <c r="B601" t="s">
        <v>91</v>
      </c>
    </row>
    <row r="602" spans="1:2" x14ac:dyDescent="0.35">
      <c r="A602" t="s">
        <v>1074</v>
      </c>
      <c r="B602" t="s">
        <v>91</v>
      </c>
    </row>
    <row r="603" spans="1:2" x14ac:dyDescent="0.35">
      <c r="A603" t="s">
        <v>532</v>
      </c>
      <c r="B603" t="s">
        <v>91</v>
      </c>
    </row>
    <row r="604" spans="1:2" x14ac:dyDescent="0.35">
      <c r="A604" t="s">
        <v>1003</v>
      </c>
      <c r="B604" t="s">
        <v>91</v>
      </c>
    </row>
    <row r="605" spans="1:2" x14ac:dyDescent="0.35">
      <c r="A605" t="s">
        <v>674</v>
      </c>
      <c r="B605" t="s">
        <v>91</v>
      </c>
    </row>
    <row r="606" spans="1:2" x14ac:dyDescent="0.35">
      <c r="A606" t="s">
        <v>373</v>
      </c>
      <c r="B606" t="s">
        <v>91</v>
      </c>
    </row>
    <row r="607" spans="1:2" x14ac:dyDescent="0.35">
      <c r="A607" t="s">
        <v>1102</v>
      </c>
      <c r="B607" t="s">
        <v>91</v>
      </c>
    </row>
    <row r="608" spans="1:2" x14ac:dyDescent="0.35">
      <c r="A608" t="s">
        <v>808</v>
      </c>
      <c r="B608" t="s">
        <v>91</v>
      </c>
    </row>
    <row r="609" spans="1:2" x14ac:dyDescent="0.35">
      <c r="A609" t="s">
        <v>478</v>
      </c>
      <c r="B609" t="s">
        <v>91</v>
      </c>
    </row>
    <row r="610" spans="1:2" x14ac:dyDescent="0.35">
      <c r="A610" t="s">
        <v>1154</v>
      </c>
      <c r="B610" t="s">
        <v>91</v>
      </c>
    </row>
    <row r="611" spans="1:2" x14ac:dyDescent="0.35">
      <c r="A611" t="s">
        <v>1107</v>
      </c>
      <c r="B611" t="s">
        <v>91</v>
      </c>
    </row>
    <row r="612" spans="1:2" x14ac:dyDescent="0.35">
      <c r="A612" t="s">
        <v>458</v>
      </c>
      <c r="B612" t="s">
        <v>91</v>
      </c>
    </row>
    <row r="613" spans="1:2" x14ac:dyDescent="0.35">
      <c r="A613" t="s">
        <v>538</v>
      </c>
      <c r="B613" t="s">
        <v>91</v>
      </c>
    </row>
    <row r="614" spans="1:2" x14ac:dyDescent="0.35">
      <c r="A614" t="s">
        <v>1062</v>
      </c>
      <c r="B614" t="s">
        <v>91</v>
      </c>
    </row>
    <row r="615" spans="1:2" x14ac:dyDescent="0.35">
      <c r="A615" t="s">
        <v>1019</v>
      </c>
      <c r="B615" t="s">
        <v>91</v>
      </c>
    </row>
    <row r="616" spans="1:2" x14ac:dyDescent="0.35">
      <c r="A616" t="s">
        <v>821</v>
      </c>
      <c r="B616" t="s">
        <v>91</v>
      </c>
    </row>
    <row r="617" spans="1:2" x14ac:dyDescent="0.35">
      <c r="A617" t="s">
        <v>763</v>
      </c>
      <c r="B617" t="s">
        <v>91</v>
      </c>
    </row>
    <row r="618" spans="1:2" x14ac:dyDescent="0.35">
      <c r="A618" t="s">
        <v>644</v>
      </c>
      <c r="B618" t="s">
        <v>91</v>
      </c>
    </row>
    <row r="619" spans="1:2" x14ac:dyDescent="0.35">
      <c r="A619" t="s">
        <v>1033</v>
      </c>
      <c r="B619" t="s">
        <v>91</v>
      </c>
    </row>
    <row r="620" spans="1:2" x14ac:dyDescent="0.35">
      <c r="A620" t="s">
        <v>681</v>
      </c>
      <c r="B620" t="s">
        <v>91</v>
      </c>
    </row>
    <row r="621" spans="1:2" x14ac:dyDescent="0.35">
      <c r="A621" t="s">
        <v>982</v>
      </c>
      <c r="B621" t="s">
        <v>91</v>
      </c>
    </row>
    <row r="622" spans="1:2" x14ac:dyDescent="0.35">
      <c r="A622" t="s">
        <v>1038</v>
      </c>
      <c r="B622" t="s">
        <v>91</v>
      </c>
    </row>
    <row r="623" spans="1:2" x14ac:dyDescent="0.35">
      <c r="A623" t="s">
        <v>420</v>
      </c>
      <c r="B623" t="s">
        <v>91</v>
      </c>
    </row>
    <row r="624" spans="1:2" x14ac:dyDescent="0.35">
      <c r="A624" t="s">
        <v>1070</v>
      </c>
      <c r="B624" t="s">
        <v>91</v>
      </c>
    </row>
    <row r="625" spans="1:2" x14ac:dyDescent="0.35">
      <c r="A625" t="s">
        <v>215</v>
      </c>
      <c r="B625" t="s">
        <v>91</v>
      </c>
    </row>
    <row r="626" spans="1:2" x14ac:dyDescent="0.35">
      <c r="A626" t="s">
        <v>676</v>
      </c>
      <c r="B626" t="s">
        <v>91</v>
      </c>
    </row>
    <row r="627" spans="1:2" x14ac:dyDescent="0.35">
      <c r="A627" t="s">
        <v>272</v>
      </c>
      <c r="B627" t="s">
        <v>91</v>
      </c>
    </row>
    <row r="628" spans="1:2" x14ac:dyDescent="0.35">
      <c r="A628" t="s">
        <v>797</v>
      </c>
      <c r="B628" t="s">
        <v>91</v>
      </c>
    </row>
    <row r="629" spans="1:2" x14ac:dyDescent="0.35">
      <c r="A629" t="s">
        <v>1051</v>
      </c>
      <c r="B629" t="s">
        <v>91</v>
      </c>
    </row>
    <row r="630" spans="1:2" x14ac:dyDescent="0.35">
      <c r="A630" t="s">
        <v>1100</v>
      </c>
      <c r="B630" t="s">
        <v>91</v>
      </c>
    </row>
    <row r="631" spans="1:2" x14ac:dyDescent="0.35">
      <c r="A631" t="s">
        <v>917</v>
      </c>
      <c r="B631" t="s">
        <v>91</v>
      </c>
    </row>
    <row r="632" spans="1:2" x14ac:dyDescent="0.35">
      <c r="A632" t="s">
        <v>895</v>
      </c>
      <c r="B632" t="s">
        <v>91</v>
      </c>
    </row>
    <row r="633" spans="1:2" x14ac:dyDescent="0.35">
      <c r="A633" t="s">
        <v>918</v>
      </c>
      <c r="B633" t="s">
        <v>91</v>
      </c>
    </row>
    <row r="634" spans="1:2" x14ac:dyDescent="0.35">
      <c r="A634" t="s">
        <v>1086</v>
      </c>
      <c r="B634" t="s">
        <v>91</v>
      </c>
    </row>
    <row r="635" spans="1:2" x14ac:dyDescent="0.35">
      <c r="A635" t="s">
        <v>1132</v>
      </c>
      <c r="B635" t="s">
        <v>91</v>
      </c>
    </row>
    <row r="636" spans="1:2" x14ac:dyDescent="0.35">
      <c r="A636" t="s">
        <v>863</v>
      </c>
      <c r="B636" t="s">
        <v>91</v>
      </c>
    </row>
    <row r="637" spans="1:2" x14ac:dyDescent="0.35">
      <c r="A637" t="s">
        <v>533</v>
      </c>
      <c r="B637" t="s">
        <v>91</v>
      </c>
    </row>
    <row r="638" spans="1:2" x14ac:dyDescent="0.35">
      <c r="A638" t="s">
        <v>290</v>
      </c>
      <c r="B638" t="s">
        <v>113</v>
      </c>
    </row>
    <row r="639" spans="1:2" x14ac:dyDescent="0.35">
      <c r="A639" t="s">
        <v>1133</v>
      </c>
      <c r="B639" t="s">
        <v>113</v>
      </c>
    </row>
    <row r="640" spans="1:2" x14ac:dyDescent="0.35">
      <c r="A640" t="s">
        <v>318</v>
      </c>
      <c r="B640" t="s">
        <v>113</v>
      </c>
    </row>
    <row r="641" spans="1:2" x14ac:dyDescent="0.35">
      <c r="A641" t="s">
        <v>650</v>
      </c>
      <c r="B641" t="s">
        <v>113</v>
      </c>
    </row>
    <row r="642" spans="1:2" x14ac:dyDescent="0.35">
      <c r="A642" t="s">
        <v>547</v>
      </c>
      <c r="B642" t="s">
        <v>113</v>
      </c>
    </row>
    <row r="643" spans="1:2" x14ac:dyDescent="0.35">
      <c r="A643" t="s">
        <v>943</v>
      </c>
      <c r="B643" t="s">
        <v>113</v>
      </c>
    </row>
    <row r="644" spans="1:2" x14ac:dyDescent="0.35">
      <c r="A644" t="s">
        <v>780</v>
      </c>
      <c r="B644" t="s">
        <v>113</v>
      </c>
    </row>
    <row r="645" spans="1:2" x14ac:dyDescent="0.35">
      <c r="A645" t="s">
        <v>1149</v>
      </c>
      <c r="B645" t="s">
        <v>113</v>
      </c>
    </row>
    <row r="646" spans="1:2" x14ac:dyDescent="0.35">
      <c r="A646" t="s">
        <v>747</v>
      </c>
      <c r="B646" t="s">
        <v>113</v>
      </c>
    </row>
    <row r="647" spans="1:2" x14ac:dyDescent="0.35">
      <c r="A647" t="s">
        <v>988</v>
      </c>
      <c r="B647" t="s">
        <v>113</v>
      </c>
    </row>
    <row r="648" spans="1:2" x14ac:dyDescent="0.35">
      <c r="A648" t="s">
        <v>1153</v>
      </c>
      <c r="B648" t="s">
        <v>113</v>
      </c>
    </row>
    <row r="649" spans="1:2" x14ac:dyDescent="0.35">
      <c r="A649" t="s">
        <v>651</v>
      </c>
      <c r="B649" t="s">
        <v>113</v>
      </c>
    </row>
    <row r="650" spans="1:2" x14ac:dyDescent="0.35">
      <c r="A650" t="s">
        <v>379</v>
      </c>
      <c r="B650" t="s">
        <v>113</v>
      </c>
    </row>
    <row r="651" spans="1:2" x14ac:dyDescent="0.35">
      <c r="A651" t="s">
        <v>513</v>
      </c>
      <c r="B651" t="s">
        <v>113</v>
      </c>
    </row>
    <row r="652" spans="1:2" x14ac:dyDescent="0.35">
      <c r="A652" t="s">
        <v>845</v>
      </c>
      <c r="B652" t="s">
        <v>113</v>
      </c>
    </row>
    <row r="653" spans="1:2" x14ac:dyDescent="0.35">
      <c r="A653" t="s">
        <v>740</v>
      </c>
      <c r="B653" t="s">
        <v>113</v>
      </c>
    </row>
    <row r="654" spans="1:2" x14ac:dyDescent="0.35">
      <c r="A654" t="s">
        <v>431</v>
      </c>
      <c r="B654" t="s">
        <v>102</v>
      </c>
    </row>
    <row r="655" spans="1:2" x14ac:dyDescent="0.35">
      <c r="A655" t="s">
        <v>706</v>
      </c>
      <c r="B655" t="s">
        <v>102</v>
      </c>
    </row>
    <row r="656" spans="1:2" x14ac:dyDescent="0.35">
      <c r="A656" t="s">
        <v>407</v>
      </c>
      <c r="B656" t="s">
        <v>102</v>
      </c>
    </row>
    <row r="657" spans="1:2" x14ac:dyDescent="0.35">
      <c r="A657" t="s">
        <v>992</v>
      </c>
      <c r="B657" t="s">
        <v>102</v>
      </c>
    </row>
    <row r="658" spans="1:2" x14ac:dyDescent="0.35">
      <c r="A658" t="s">
        <v>419</v>
      </c>
      <c r="B658" t="s">
        <v>102</v>
      </c>
    </row>
    <row r="659" spans="1:2" x14ac:dyDescent="0.35">
      <c r="A659" t="s">
        <v>802</v>
      </c>
      <c r="B659" t="s">
        <v>102</v>
      </c>
    </row>
    <row r="660" spans="1:2" x14ac:dyDescent="0.35">
      <c r="A660" t="s">
        <v>767</v>
      </c>
      <c r="B660" t="s">
        <v>102</v>
      </c>
    </row>
    <row r="661" spans="1:2" x14ac:dyDescent="0.35">
      <c r="A661" t="s">
        <v>228</v>
      </c>
      <c r="B661" t="s">
        <v>102</v>
      </c>
    </row>
    <row r="662" spans="1:2" x14ac:dyDescent="0.35">
      <c r="A662" t="s">
        <v>430</v>
      </c>
      <c r="B662" t="s">
        <v>102</v>
      </c>
    </row>
    <row r="663" spans="1:2" x14ac:dyDescent="0.35">
      <c r="A663" t="s">
        <v>566</v>
      </c>
      <c r="B663" t="s">
        <v>102</v>
      </c>
    </row>
    <row r="664" spans="1:2" x14ac:dyDescent="0.35">
      <c r="A664" t="s">
        <v>846</v>
      </c>
      <c r="B664" t="s">
        <v>102</v>
      </c>
    </row>
    <row r="665" spans="1:2" x14ac:dyDescent="0.35">
      <c r="A665" t="s">
        <v>454</v>
      </c>
      <c r="B665" t="s">
        <v>102</v>
      </c>
    </row>
    <row r="666" spans="1:2" x14ac:dyDescent="0.35">
      <c r="A666" t="s">
        <v>412</v>
      </c>
      <c r="B666" t="s">
        <v>102</v>
      </c>
    </row>
    <row r="667" spans="1:2" x14ac:dyDescent="0.35">
      <c r="A667" t="s">
        <v>413</v>
      </c>
      <c r="B667" t="s">
        <v>102</v>
      </c>
    </row>
    <row r="668" spans="1:2" x14ac:dyDescent="0.35">
      <c r="A668" t="s">
        <v>562</v>
      </c>
      <c r="B668" t="s">
        <v>102</v>
      </c>
    </row>
    <row r="669" spans="1:2" x14ac:dyDescent="0.35">
      <c r="A669" t="s">
        <v>1071</v>
      </c>
      <c r="B669" t="s">
        <v>102</v>
      </c>
    </row>
    <row r="670" spans="1:2" x14ac:dyDescent="0.35">
      <c r="A670" t="s">
        <v>715</v>
      </c>
      <c r="B670" t="s">
        <v>107</v>
      </c>
    </row>
    <row r="671" spans="1:2" x14ac:dyDescent="0.35">
      <c r="A671" t="s">
        <v>737</v>
      </c>
      <c r="B671" t="s">
        <v>107</v>
      </c>
    </row>
    <row r="672" spans="1:2" x14ac:dyDescent="0.35">
      <c r="A672" t="s">
        <v>374</v>
      </c>
      <c r="B672" t="s">
        <v>107</v>
      </c>
    </row>
    <row r="673" spans="1:2" x14ac:dyDescent="0.35">
      <c r="A673" t="s">
        <v>270</v>
      </c>
      <c r="B673" t="s">
        <v>107</v>
      </c>
    </row>
    <row r="674" spans="1:2" x14ac:dyDescent="0.35">
      <c r="A674" t="s">
        <v>885</v>
      </c>
      <c r="B674" t="s">
        <v>107</v>
      </c>
    </row>
    <row r="675" spans="1:2" x14ac:dyDescent="0.35">
      <c r="A675" t="s">
        <v>799</v>
      </c>
      <c r="B675" t="s">
        <v>107</v>
      </c>
    </row>
    <row r="676" spans="1:2" x14ac:dyDescent="0.35">
      <c r="A676" t="s">
        <v>614</v>
      </c>
      <c r="B676" t="s">
        <v>107</v>
      </c>
    </row>
    <row r="677" spans="1:2" x14ac:dyDescent="0.35">
      <c r="A677" t="s">
        <v>887</v>
      </c>
      <c r="B677" t="s">
        <v>107</v>
      </c>
    </row>
    <row r="678" spans="1:2" x14ac:dyDescent="0.35">
      <c r="A678" t="s">
        <v>836</v>
      </c>
      <c r="B678" t="s">
        <v>107</v>
      </c>
    </row>
    <row r="679" spans="1:2" x14ac:dyDescent="0.35">
      <c r="A679" t="s">
        <v>711</v>
      </c>
      <c r="B679" t="s">
        <v>107</v>
      </c>
    </row>
    <row r="680" spans="1:2" x14ac:dyDescent="0.35">
      <c r="A680" t="s">
        <v>356</v>
      </c>
      <c r="B680" t="s">
        <v>107</v>
      </c>
    </row>
    <row r="681" spans="1:2" x14ac:dyDescent="0.35">
      <c r="A681" t="s">
        <v>363</v>
      </c>
      <c r="B681" t="s">
        <v>107</v>
      </c>
    </row>
    <row r="682" spans="1:2" x14ac:dyDescent="0.35">
      <c r="A682" t="s">
        <v>658</v>
      </c>
      <c r="B682" t="s">
        <v>107</v>
      </c>
    </row>
    <row r="683" spans="1:2" x14ac:dyDescent="0.35">
      <c r="A683" t="s">
        <v>798</v>
      </c>
      <c r="B683" t="s">
        <v>107</v>
      </c>
    </row>
    <row r="684" spans="1:2" x14ac:dyDescent="0.35">
      <c r="A684" t="s">
        <v>833</v>
      </c>
      <c r="B684" t="s">
        <v>107</v>
      </c>
    </row>
    <row r="685" spans="1:2" x14ac:dyDescent="0.35">
      <c r="A685" t="s">
        <v>301</v>
      </c>
      <c r="B685" t="s">
        <v>107</v>
      </c>
    </row>
    <row r="686" spans="1:2" x14ac:dyDescent="0.35">
      <c r="A686" t="s">
        <v>1097</v>
      </c>
      <c r="B686" t="s">
        <v>107</v>
      </c>
    </row>
    <row r="687" spans="1:2" x14ac:dyDescent="0.35">
      <c r="A687" t="s">
        <v>271</v>
      </c>
      <c r="B687" t="s">
        <v>107</v>
      </c>
    </row>
    <row r="688" spans="1:2" x14ac:dyDescent="0.35">
      <c r="A688" t="s">
        <v>588</v>
      </c>
      <c r="B688" t="s">
        <v>107</v>
      </c>
    </row>
    <row r="689" spans="1:2" x14ac:dyDescent="0.35">
      <c r="A689" t="s">
        <v>601</v>
      </c>
      <c r="B689" t="s">
        <v>129</v>
      </c>
    </row>
    <row r="690" spans="1:2" x14ac:dyDescent="0.35">
      <c r="A690" t="s">
        <v>316</v>
      </c>
      <c r="B690" t="s">
        <v>129</v>
      </c>
    </row>
    <row r="691" spans="1:2" x14ac:dyDescent="0.35">
      <c r="A691" t="s">
        <v>877</v>
      </c>
      <c r="B691" t="s">
        <v>129</v>
      </c>
    </row>
    <row r="692" spans="1:2" x14ac:dyDescent="0.35">
      <c r="A692" t="s">
        <v>612</v>
      </c>
      <c r="B692" t="s">
        <v>129</v>
      </c>
    </row>
    <row r="693" spans="1:2" x14ac:dyDescent="0.35">
      <c r="A693" t="s">
        <v>339</v>
      </c>
      <c r="B693" t="s">
        <v>129</v>
      </c>
    </row>
    <row r="694" spans="1:2" x14ac:dyDescent="0.35">
      <c r="A694" t="s">
        <v>867</v>
      </c>
      <c r="B694" t="s">
        <v>129</v>
      </c>
    </row>
    <row r="695" spans="1:2" x14ac:dyDescent="0.35">
      <c r="A695" t="s">
        <v>545</v>
      </c>
      <c r="B695" t="s">
        <v>129</v>
      </c>
    </row>
    <row r="696" spans="1:2" x14ac:dyDescent="0.35">
      <c r="A696" t="s">
        <v>979</v>
      </c>
      <c r="B696" t="s">
        <v>129</v>
      </c>
    </row>
    <row r="697" spans="1:2" x14ac:dyDescent="0.35">
      <c r="A697" t="s">
        <v>686</v>
      </c>
      <c r="B697" t="s">
        <v>129</v>
      </c>
    </row>
    <row r="698" spans="1:2" x14ac:dyDescent="0.35">
      <c r="A698" t="s">
        <v>795</v>
      </c>
      <c r="B698" t="s">
        <v>129</v>
      </c>
    </row>
    <row r="699" spans="1:2" x14ac:dyDescent="0.35">
      <c r="A699" t="s">
        <v>817</v>
      </c>
      <c r="B699" t="s">
        <v>129</v>
      </c>
    </row>
    <row r="700" spans="1:2" x14ac:dyDescent="0.35">
      <c r="A700" t="s">
        <v>354</v>
      </c>
      <c r="B700" t="s">
        <v>129</v>
      </c>
    </row>
    <row r="701" spans="1:2" x14ac:dyDescent="0.35">
      <c r="A701" t="s">
        <v>642</v>
      </c>
      <c r="B701" t="s">
        <v>129</v>
      </c>
    </row>
    <row r="702" spans="1:2" x14ac:dyDescent="0.35">
      <c r="A702" t="s">
        <v>542</v>
      </c>
      <c r="B702" t="s">
        <v>129</v>
      </c>
    </row>
    <row r="703" spans="1:2" x14ac:dyDescent="0.35">
      <c r="A703" t="s">
        <v>725</v>
      </c>
      <c r="B703" t="s">
        <v>129</v>
      </c>
    </row>
    <row r="704" spans="1:2" x14ac:dyDescent="0.35">
      <c r="A704" t="s">
        <v>1084</v>
      </c>
      <c r="B704" t="s">
        <v>129</v>
      </c>
    </row>
    <row r="705" spans="1:2" x14ac:dyDescent="0.35">
      <c r="A705" t="s">
        <v>1104</v>
      </c>
      <c r="B705" t="s">
        <v>134</v>
      </c>
    </row>
    <row r="706" spans="1:2" x14ac:dyDescent="0.35">
      <c r="A706" t="s">
        <v>231</v>
      </c>
      <c r="B706" t="s">
        <v>134</v>
      </c>
    </row>
    <row r="707" spans="1:2" x14ac:dyDescent="0.35">
      <c r="A707" t="s">
        <v>1131</v>
      </c>
      <c r="B707" t="s">
        <v>134</v>
      </c>
    </row>
    <row r="708" spans="1:2" x14ac:dyDescent="0.35">
      <c r="A708" t="s">
        <v>623</v>
      </c>
      <c r="B708" t="s">
        <v>134</v>
      </c>
    </row>
    <row r="709" spans="1:2" x14ac:dyDescent="0.35">
      <c r="A709" t="s">
        <v>1146</v>
      </c>
      <c r="B709" t="s">
        <v>134</v>
      </c>
    </row>
    <row r="710" spans="1:2" x14ac:dyDescent="0.35">
      <c r="A710" t="s">
        <v>801</v>
      </c>
      <c r="B710" t="s">
        <v>134</v>
      </c>
    </row>
    <row r="711" spans="1:2" x14ac:dyDescent="0.35">
      <c r="A711" t="s">
        <v>622</v>
      </c>
      <c r="B711" t="s">
        <v>134</v>
      </c>
    </row>
    <row r="712" spans="1:2" x14ac:dyDescent="0.35">
      <c r="A712" t="s">
        <v>875</v>
      </c>
      <c r="B712" t="s">
        <v>134</v>
      </c>
    </row>
    <row r="713" spans="1:2" x14ac:dyDescent="0.35">
      <c r="A713" t="s">
        <v>1010</v>
      </c>
      <c r="B713" t="s">
        <v>134</v>
      </c>
    </row>
    <row r="714" spans="1:2" x14ac:dyDescent="0.35">
      <c r="A714" t="s">
        <v>748</v>
      </c>
      <c r="B714" t="s">
        <v>134</v>
      </c>
    </row>
    <row r="715" spans="1:2" x14ac:dyDescent="0.35">
      <c r="A715" t="s">
        <v>894</v>
      </c>
      <c r="B715" t="s">
        <v>134</v>
      </c>
    </row>
    <row r="716" spans="1:2" x14ac:dyDescent="0.35">
      <c r="A716" t="s">
        <v>893</v>
      </c>
      <c r="B716" t="s">
        <v>134</v>
      </c>
    </row>
    <row r="717" spans="1:2" x14ac:dyDescent="0.35">
      <c r="A717" t="s">
        <v>1124</v>
      </c>
      <c r="B717" t="s">
        <v>134</v>
      </c>
    </row>
    <row r="718" spans="1:2" x14ac:dyDescent="0.35">
      <c r="A718" t="s">
        <v>468</v>
      </c>
      <c r="B718" t="s">
        <v>134</v>
      </c>
    </row>
    <row r="719" spans="1:2" x14ac:dyDescent="0.35">
      <c r="A719" t="s">
        <v>624</v>
      </c>
      <c r="B719" t="s">
        <v>134</v>
      </c>
    </row>
    <row r="720" spans="1:2" x14ac:dyDescent="0.35">
      <c r="A720" t="s">
        <v>1147</v>
      </c>
      <c r="B720" t="s">
        <v>134</v>
      </c>
    </row>
    <row r="721" spans="1:2" x14ac:dyDescent="0.35">
      <c r="A721" t="s">
        <v>871</v>
      </c>
      <c r="B721" t="s">
        <v>97</v>
      </c>
    </row>
    <row r="722" spans="1:2" x14ac:dyDescent="0.35">
      <c r="A722" t="s">
        <v>404</v>
      </c>
      <c r="B722" t="s">
        <v>97</v>
      </c>
    </row>
    <row r="723" spans="1:2" x14ac:dyDescent="0.35">
      <c r="A723" t="s">
        <v>866</v>
      </c>
      <c r="B723" t="s">
        <v>97</v>
      </c>
    </row>
    <row r="724" spans="1:2" x14ac:dyDescent="0.35">
      <c r="A724" t="s">
        <v>850</v>
      </c>
      <c r="B724" t="s">
        <v>97</v>
      </c>
    </row>
    <row r="725" spans="1:2" x14ac:dyDescent="0.35">
      <c r="A725" t="s">
        <v>773</v>
      </c>
      <c r="B725" t="s">
        <v>97</v>
      </c>
    </row>
    <row r="726" spans="1:2" x14ac:dyDescent="0.35">
      <c r="A726" t="s">
        <v>570</v>
      </c>
      <c r="B726" t="s">
        <v>97</v>
      </c>
    </row>
    <row r="727" spans="1:2" x14ac:dyDescent="0.35">
      <c r="A727" t="s">
        <v>778</v>
      </c>
      <c r="B727" t="s">
        <v>97</v>
      </c>
    </row>
    <row r="728" spans="1:2" x14ac:dyDescent="0.35">
      <c r="A728" t="s">
        <v>1105</v>
      </c>
      <c r="B728" t="s">
        <v>97</v>
      </c>
    </row>
    <row r="729" spans="1:2" x14ac:dyDescent="0.35">
      <c r="A729" t="s">
        <v>1048</v>
      </c>
      <c r="B729" t="s">
        <v>97</v>
      </c>
    </row>
    <row r="730" spans="1:2" x14ac:dyDescent="0.35">
      <c r="A730" t="s">
        <v>880</v>
      </c>
      <c r="B730" t="s">
        <v>97</v>
      </c>
    </row>
    <row r="731" spans="1:2" x14ac:dyDescent="0.35">
      <c r="A731" t="s">
        <v>1103</v>
      </c>
      <c r="B731" t="s">
        <v>97</v>
      </c>
    </row>
    <row r="732" spans="1:2" x14ac:dyDescent="0.35">
      <c r="A732" t="s">
        <v>434</v>
      </c>
      <c r="B732" t="s">
        <v>97</v>
      </c>
    </row>
    <row r="733" spans="1:2" x14ac:dyDescent="0.35">
      <c r="A733" t="s">
        <v>1110</v>
      </c>
      <c r="B733" t="s">
        <v>97</v>
      </c>
    </row>
    <row r="734" spans="1:2" x14ac:dyDescent="0.35">
      <c r="A734" t="s">
        <v>963</v>
      </c>
      <c r="B734" t="s">
        <v>97</v>
      </c>
    </row>
    <row r="735" spans="1:2" x14ac:dyDescent="0.35">
      <c r="A735" t="s">
        <v>265</v>
      </c>
      <c r="B735" t="s">
        <v>97</v>
      </c>
    </row>
    <row r="736" spans="1:2" x14ac:dyDescent="0.35">
      <c r="A736" t="s">
        <v>986</v>
      </c>
      <c r="B736" t="s">
        <v>97</v>
      </c>
    </row>
    <row r="737" spans="1:2" x14ac:dyDescent="0.35">
      <c r="A737" t="s">
        <v>1144</v>
      </c>
      <c r="B737" t="s">
        <v>118</v>
      </c>
    </row>
    <row r="738" spans="1:2" x14ac:dyDescent="0.35">
      <c r="A738" t="s">
        <v>224</v>
      </c>
      <c r="B738" t="s">
        <v>118</v>
      </c>
    </row>
    <row r="739" spans="1:2" x14ac:dyDescent="0.35">
      <c r="A739" t="s">
        <v>369</v>
      </c>
      <c r="B739" t="s">
        <v>118</v>
      </c>
    </row>
    <row r="740" spans="1:2" x14ac:dyDescent="0.35">
      <c r="A740" t="s">
        <v>962</v>
      </c>
      <c r="B740" t="s">
        <v>118</v>
      </c>
    </row>
    <row r="741" spans="1:2" x14ac:dyDescent="0.35">
      <c r="A741" t="s">
        <v>595</v>
      </c>
      <c r="B741" t="s">
        <v>118</v>
      </c>
    </row>
    <row r="742" spans="1:2" x14ac:dyDescent="0.35">
      <c r="A742" t="s">
        <v>864</v>
      </c>
      <c r="B742" t="s">
        <v>118</v>
      </c>
    </row>
    <row r="743" spans="1:2" x14ac:dyDescent="0.35">
      <c r="A743" t="s">
        <v>476</v>
      </c>
      <c r="B743" t="s">
        <v>118</v>
      </c>
    </row>
    <row r="744" spans="1:2" x14ac:dyDescent="0.35">
      <c r="A744" t="s">
        <v>364</v>
      </c>
      <c r="B744" t="s">
        <v>118</v>
      </c>
    </row>
    <row r="745" spans="1:2" x14ac:dyDescent="0.35">
      <c r="A745" t="s">
        <v>868</v>
      </c>
      <c r="B745" t="s">
        <v>118</v>
      </c>
    </row>
    <row r="746" spans="1:2" x14ac:dyDescent="0.35">
      <c r="A746" t="s">
        <v>830</v>
      </c>
      <c r="B746" t="s">
        <v>118</v>
      </c>
    </row>
    <row r="747" spans="1:2" x14ac:dyDescent="0.35">
      <c r="A747" t="s">
        <v>927</v>
      </c>
      <c r="B747" t="s">
        <v>118</v>
      </c>
    </row>
    <row r="748" spans="1:2" x14ac:dyDescent="0.35">
      <c r="A748" t="s">
        <v>463</v>
      </c>
      <c r="B748" t="s">
        <v>118</v>
      </c>
    </row>
    <row r="749" spans="1:2" x14ac:dyDescent="0.35">
      <c r="A749" t="s">
        <v>906</v>
      </c>
      <c r="B749" t="s">
        <v>118</v>
      </c>
    </row>
    <row r="750" spans="1:2" x14ac:dyDescent="0.35">
      <c r="A750" t="s">
        <v>730</v>
      </c>
      <c r="B750" t="s">
        <v>118</v>
      </c>
    </row>
    <row r="751" spans="1:2" x14ac:dyDescent="0.35">
      <c r="A751" t="s">
        <v>593</v>
      </c>
      <c r="B751" t="s">
        <v>118</v>
      </c>
    </row>
    <row r="752" spans="1:2" x14ac:dyDescent="0.35">
      <c r="A752" t="s">
        <v>592</v>
      </c>
      <c r="B752" t="s">
        <v>118</v>
      </c>
    </row>
    <row r="753" spans="1:2" x14ac:dyDescent="0.35">
      <c r="A753" t="s">
        <v>948</v>
      </c>
      <c r="B753" t="s">
        <v>118</v>
      </c>
    </row>
    <row r="754" spans="1:2" x14ac:dyDescent="0.35">
      <c r="A754" t="s">
        <v>899</v>
      </c>
      <c r="B754" t="s">
        <v>118</v>
      </c>
    </row>
    <row r="755" spans="1:2" x14ac:dyDescent="0.35">
      <c r="A755" t="s">
        <v>621</v>
      </c>
      <c r="B755" t="s">
        <v>118</v>
      </c>
    </row>
    <row r="756" spans="1:2" x14ac:dyDescent="0.35">
      <c r="A756" t="s">
        <v>664</v>
      </c>
      <c r="B756" t="s">
        <v>118</v>
      </c>
    </row>
    <row r="757" spans="1:2" x14ac:dyDescent="0.35">
      <c r="A757" t="s">
        <v>603</v>
      </c>
      <c r="B757" t="s">
        <v>118</v>
      </c>
    </row>
    <row r="758" spans="1:2" x14ac:dyDescent="0.35">
      <c r="A758" t="s">
        <v>429</v>
      </c>
      <c r="B758" t="s">
        <v>118</v>
      </c>
    </row>
    <row r="759" spans="1:2" x14ac:dyDescent="0.35">
      <c r="A759" t="s">
        <v>409</v>
      </c>
      <c r="B759" t="s">
        <v>118</v>
      </c>
    </row>
    <row r="760" spans="1:2" x14ac:dyDescent="0.35">
      <c r="A760" t="s">
        <v>500</v>
      </c>
      <c r="B760" t="s">
        <v>118</v>
      </c>
    </row>
    <row r="761" spans="1:2" x14ac:dyDescent="0.35">
      <c r="A761" t="s">
        <v>746</v>
      </c>
      <c r="B761" t="s">
        <v>118</v>
      </c>
    </row>
    <row r="762" spans="1:2" x14ac:dyDescent="0.35">
      <c r="A762" t="s">
        <v>1152</v>
      </c>
      <c r="B762" t="s">
        <v>118</v>
      </c>
    </row>
    <row r="763" spans="1:2" x14ac:dyDescent="0.35">
      <c r="A763" t="s">
        <v>495</v>
      </c>
      <c r="B763" t="s">
        <v>118</v>
      </c>
    </row>
    <row r="764" spans="1:2" x14ac:dyDescent="0.35">
      <c r="A764" t="s">
        <v>552</v>
      </c>
      <c r="B764" t="s">
        <v>118</v>
      </c>
    </row>
    <row r="765" spans="1:2" x14ac:dyDescent="0.35">
      <c r="A765" t="s">
        <v>436</v>
      </c>
      <c r="B765" t="s">
        <v>118</v>
      </c>
    </row>
    <row r="766" spans="1:2" x14ac:dyDescent="0.35">
      <c r="A766" t="s">
        <v>1143</v>
      </c>
      <c r="B766" t="s">
        <v>118</v>
      </c>
    </row>
    <row r="767" spans="1:2" x14ac:dyDescent="0.35">
      <c r="A767" t="s">
        <v>446</v>
      </c>
      <c r="B767" t="s">
        <v>118</v>
      </c>
    </row>
    <row r="768" spans="1:2" x14ac:dyDescent="0.35">
      <c r="A768" t="s">
        <v>772</v>
      </c>
      <c r="B768" t="s">
        <v>118</v>
      </c>
    </row>
    <row r="769" spans="1:2" x14ac:dyDescent="0.35">
      <c r="A769" t="s">
        <v>824</v>
      </c>
      <c r="B769" t="s">
        <v>118</v>
      </c>
    </row>
    <row r="770" spans="1:2" x14ac:dyDescent="0.35">
      <c r="A770" t="s">
        <v>731</v>
      </c>
      <c r="B770" t="s">
        <v>118</v>
      </c>
    </row>
    <row r="771" spans="1:2" x14ac:dyDescent="0.35">
      <c r="A771" t="s">
        <v>504</v>
      </c>
      <c r="B771" t="s">
        <v>112</v>
      </c>
    </row>
    <row r="772" spans="1:2" x14ac:dyDescent="0.35">
      <c r="A772" t="s">
        <v>491</v>
      </c>
      <c r="B772" t="s">
        <v>112</v>
      </c>
    </row>
    <row r="773" spans="1:2" x14ac:dyDescent="0.35">
      <c r="A773" t="s">
        <v>322</v>
      </c>
      <c r="B773" t="s">
        <v>112</v>
      </c>
    </row>
    <row r="774" spans="1:2" x14ac:dyDescent="0.35">
      <c r="A774" t="s">
        <v>776</v>
      </c>
      <c r="B774" t="s">
        <v>112</v>
      </c>
    </row>
    <row r="775" spans="1:2" x14ac:dyDescent="0.35">
      <c r="A775" t="s">
        <v>610</v>
      </c>
      <c r="B775" t="s">
        <v>112</v>
      </c>
    </row>
    <row r="776" spans="1:2" x14ac:dyDescent="0.35">
      <c r="A776" t="s">
        <v>1148</v>
      </c>
      <c r="B776" t="s">
        <v>112</v>
      </c>
    </row>
    <row r="777" spans="1:2" x14ac:dyDescent="0.35">
      <c r="A777" t="s">
        <v>923</v>
      </c>
      <c r="B777" t="s">
        <v>112</v>
      </c>
    </row>
    <row r="778" spans="1:2" x14ac:dyDescent="0.35">
      <c r="A778" t="s">
        <v>685</v>
      </c>
      <c r="B778" t="s">
        <v>112</v>
      </c>
    </row>
    <row r="779" spans="1:2" x14ac:dyDescent="0.35">
      <c r="A779" t="s">
        <v>722</v>
      </c>
      <c r="B779" t="s">
        <v>112</v>
      </c>
    </row>
    <row r="780" spans="1:2" x14ac:dyDescent="0.35">
      <c r="A780" t="s">
        <v>505</v>
      </c>
      <c r="B780" t="s">
        <v>112</v>
      </c>
    </row>
    <row r="781" spans="1:2" x14ac:dyDescent="0.35">
      <c r="A781" t="s">
        <v>678</v>
      </c>
      <c r="B781" t="s">
        <v>112</v>
      </c>
    </row>
    <row r="782" spans="1:2" x14ac:dyDescent="0.35">
      <c r="A782" t="s">
        <v>873</v>
      </c>
      <c r="B782" t="s">
        <v>112</v>
      </c>
    </row>
    <row r="783" spans="1:2" x14ac:dyDescent="0.35">
      <c r="A783" t="s">
        <v>661</v>
      </c>
      <c r="B783" t="s">
        <v>112</v>
      </c>
    </row>
    <row r="784" spans="1:2" x14ac:dyDescent="0.35">
      <c r="A784" t="s">
        <v>1082</v>
      </c>
      <c r="B784" t="s">
        <v>112</v>
      </c>
    </row>
    <row r="785" spans="1:2" x14ac:dyDescent="0.35">
      <c r="A785" t="s">
        <v>938</v>
      </c>
      <c r="B785" t="s">
        <v>112</v>
      </c>
    </row>
    <row r="786" spans="1:2" x14ac:dyDescent="0.35">
      <c r="A786" t="s">
        <v>366</v>
      </c>
      <c r="B786" t="s">
        <v>112</v>
      </c>
    </row>
    <row r="787" spans="1:2" x14ac:dyDescent="0.35">
      <c r="A787" t="s">
        <v>956</v>
      </c>
      <c r="B787" t="s">
        <v>112</v>
      </c>
    </row>
    <row r="788" spans="1:2" x14ac:dyDescent="0.35">
      <c r="A788" t="s">
        <v>966</v>
      </c>
      <c r="B788" t="s">
        <v>128</v>
      </c>
    </row>
    <row r="789" spans="1:2" x14ac:dyDescent="0.35">
      <c r="A789" t="s">
        <v>911</v>
      </c>
      <c r="B789" t="s">
        <v>128</v>
      </c>
    </row>
    <row r="790" spans="1:2" x14ac:dyDescent="0.35">
      <c r="A790" t="s">
        <v>302</v>
      </c>
      <c r="B790" t="s">
        <v>128</v>
      </c>
    </row>
    <row r="791" spans="1:2" x14ac:dyDescent="0.35">
      <c r="A791" t="s">
        <v>827</v>
      </c>
      <c r="B791" t="s">
        <v>128</v>
      </c>
    </row>
    <row r="792" spans="1:2" x14ac:dyDescent="0.35">
      <c r="A792" t="s">
        <v>388</v>
      </c>
      <c r="B792" t="s">
        <v>128</v>
      </c>
    </row>
    <row r="793" spans="1:2" x14ac:dyDescent="0.35">
      <c r="A793" t="s">
        <v>1099</v>
      </c>
      <c r="B793" t="s">
        <v>128</v>
      </c>
    </row>
    <row r="794" spans="1:2" x14ac:dyDescent="0.35">
      <c r="A794" t="s">
        <v>1156</v>
      </c>
      <c r="B794" t="s">
        <v>128</v>
      </c>
    </row>
    <row r="795" spans="1:2" x14ac:dyDescent="0.35">
      <c r="A795" t="s">
        <v>905</v>
      </c>
      <c r="B795" t="s">
        <v>128</v>
      </c>
    </row>
    <row r="796" spans="1:2" x14ac:dyDescent="0.35">
      <c r="A796" t="s">
        <v>242</v>
      </c>
      <c r="B796" t="s">
        <v>128</v>
      </c>
    </row>
    <row r="797" spans="1:2" x14ac:dyDescent="0.35">
      <c r="A797" t="s">
        <v>717</v>
      </c>
      <c r="B797" t="s">
        <v>128</v>
      </c>
    </row>
    <row r="798" spans="1:2" x14ac:dyDescent="0.35">
      <c r="A798" t="s">
        <v>303</v>
      </c>
      <c r="B798" t="s">
        <v>128</v>
      </c>
    </row>
    <row r="799" spans="1:2" x14ac:dyDescent="0.35">
      <c r="A799" t="s">
        <v>723</v>
      </c>
      <c r="B799" t="s">
        <v>128</v>
      </c>
    </row>
    <row r="800" spans="1:2" x14ac:dyDescent="0.35">
      <c r="A800" t="s">
        <v>949</v>
      </c>
      <c r="B800" t="s">
        <v>128</v>
      </c>
    </row>
    <row r="801" spans="1:2" x14ac:dyDescent="0.35">
      <c r="A801" t="s">
        <v>221</v>
      </c>
      <c r="B801" t="s">
        <v>128</v>
      </c>
    </row>
    <row r="802" spans="1:2" x14ac:dyDescent="0.35">
      <c r="A802" t="s">
        <v>383</v>
      </c>
      <c r="B802" t="s">
        <v>128</v>
      </c>
    </row>
    <row r="803" spans="1:2" x14ac:dyDescent="0.35">
      <c r="A803" t="s">
        <v>1043</v>
      </c>
      <c r="B803" t="s">
        <v>128</v>
      </c>
    </row>
    <row r="804" spans="1:2" x14ac:dyDescent="0.35">
      <c r="A804" t="s">
        <v>976</v>
      </c>
      <c r="B804" t="s">
        <v>133</v>
      </c>
    </row>
    <row r="805" spans="1:2" x14ac:dyDescent="0.35">
      <c r="A805" t="s">
        <v>1134</v>
      </c>
      <c r="B805" t="s">
        <v>133</v>
      </c>
    </row>
    <row r="806" spans="1:2" x14ac:dyDescent="0.35">
      <c r="A806" t="s">
        <v>1028</v>
      </c>
      <c r="B806" t="s">
        <v>133</v>
      </c>
    </row>
    <row r="807" spans="1:2" x14ac:dyDescent="0.35">
      <c r="A807" t="s">
        <v>582</v>
      </c>
      <c r="B807" t="s">
        <v>133</v>
      </c>
    </row>
    <row r="808" spans="1:2" x14ac:dyDescent="0.35">
      <c r="A808" t="s">
        <v>781</v>
      </c>
      <c r="B808" t="s">
        <v>133</v>
      </c>
    </row>
    <row r="809" spans="1:2" x14ac:dyDescent="0.35">
      <c r="A809" t="s">
        <v>378</v>
      </c>
      <c r="B809" t="s">
        <v>133</v>
      </c>
    </row>
    <row r="810" spans="1:2" x14ac:dyDescent="0.35">
      <c r="A810" t="s">
        <v>1123</v>
      </c>
      <c r="B810" t="s">
        <v>133</v>
      </c>
    </row>
    <row r="811" spans="1:2" x14ac:dyDescent="0.35">
      <c r="A811" t="s">
        <v>365</v>
      </c>
      <c r="B811" t="s">
        <v>133</v>
      </c>
    </row>
    <row r="812" spans="1:2" x14ac:dyDescent="0.35">
      <c r="A812" t="s">
        <v>401</v>
      </c>
      <c r="B812" t="s">
        <v>133</v>
      </c>
    </row>
    <row r="813" spans="1:2" x14ac:dyDescent="0.35">
      <c r="A813" t="s">
        <v>325</v>
      </c>
      <c r="B813" t="s">
        <v>133</v>
      </c>
    </row>
    <row r="814" spans="1:2" x14ac:dyDescent="0.35">
      <c r="A814" t="s">
        <v>591</v>
      </c>
      <c r="B814" t="s">
        <v>133</v>
      </c>
    </row>
    <row r="815" spans="1:2" x14ac:dyDescent="0.35">
      <c r="A815" t="s">
        <v>618</v>
      </c>
      <c r="B815" t="s">
        <v>133</v>
      </c>
    </row>
    <row r="816" spans="1:2" x14ac:dyDescent="0.35">
      <c r="A816" t="s">
        <v>453</v>
      </c>
      <c r="B816" t="s">
        <v>133</v>
      </c>
    </row>
    <row r="817" spans="1:2" x14ac:dyDescent="0.35">
      <c r="A817" t="s">
        <v>269</v>
      </c>
      <c r="B817" t="s">
        <v>133</v>
      </c>
    </row>
    <row r="818" spans="1:2" x14ac:dyDescent="0.35">
      <c r="A818" t="s">
        <v>883</v>
      </c>
      <c r="B818" t="s">
        <v>133</v>
      </c>
    </row>
    <row r="819" spans="1:2" x14ac:dyDescent="0.35">
      <c r="A819" t="s">
        <v>736</v>
      </c>
      <c r="B819" t="s">
        <v>133</v>
      </c>
    </row>
    <row r="820" spans="1:2" x14ac:dyDescent="0.35">
      <c r="A820" t="s">
        <v>250</v>
      </c>
      <c r="B820" t="s">
        <v>123</v>
      </c>
    </row>
    <row r="821" spans="1:2" x14ac:dyDescent="0.35">
      <c r="A821" t="s">
        <v>620</v>
      </c>
      <c r="B821" t="s">
        <v>123</v>
      </c>
    </row>
    <row r="822" spans="1:2" x14ac:dyDescent="0.35">
      <c r="A822" t="s">
        <v>874</v>
      </c>
      <c r="B822" t="s">
        <v>123</v>
      </c>
    </row>
    <row r="823" spans="1:2" x14ac:dyDescent="0.35">
      <c r="A823" t="s">
        <v>1140</v>
      </c>
      <c r="B823" t="s">
        <v>123</v>
      </c>
    </row>
    <row r="824" spans="1:2" x14ac:dyDescent="0.35">
      <c r="A824" t="s">
        <v>213</v>
      </c>
      <c r="B824" t="s">
        <v>123</v>
      </c>
    </row>
    <row r="825" spans="1:2" x14ac:dyDescent="0.35">
      <c r="A825" t="s">
        <v>291</v>
      </c>
      <c r="B825" t="s">
        <v>123</v>
      </c>
    </row>
    <row r="826" spans="1:2" x14ac:dyDescent="0.35">
      <c r="A826" t="s">
        <v>249</v>
      </c>
      <c r="B826" t="s">
        <v>143</v>
      </c>
    </row>
    <row r="827" spans="1:2" x14ac:dyDescent="0.35">
      <c r="A827" t="s">
        <v>898</v>
      </c>
      <c r="B827" t="s">
        <v>143</v>
      </c>
    </row>
    <row r="828" spans="1:2" x14ac:dyDescent="0.35">
      <c r="A828" t="s">
        <v>975</v>
      </c>
      <c r="B828" t="s">
        <v>143</v>
      </c>
    </row>
    <row r="829" spans="1:2" x14ac:dyDescent="0.35">
      <c r="A829" t="s">
        <v>958</v>
      </c>
      <c r="B829" t="s">
        <v>143</v>
      </c>
    </row>
    <row r="830" spans="1:2" x14ac:dyDescent="0.35">
      <c r="A830" t="s">
        <v>1111</v>
      </c>
      <c r="B830" t="s">
        <v>143</v>
      </c>
    </row>
    <row r="831" spans="1:2" x14ac:dyDescent="0.35">
      <c r="A831" t="s">
        <v>806</v>
      </c>
      <c r="B831" t="s">
        <v>143</v>
      </c>
    </row>
    <row r="832" spans="1:2" x14ac:dyDescent="0.35">
      <c r="A832" t="s">
        <v>399</v>
      </c>
      <c r="B832" t="s">
        <v>143</v>
      </c>
    </row>
    <row r="833" spans="1:2" x14ac:dyDescent="0.35">
      <c r="A833" t="s">
        <v>498</v>
      </c>
      <c r="B833" t="s">
        <v>143</v>
      </c>
    </row>
    <row r="834" spans="1:2" x14ac:dyDescent="0.35">
      <c r="A834" t="s">
        <v>680</v>
      </c>
      <c r="B834" t="s">
        <v>143</v>
      </c>
    </row>
    <row r="835" spans="1:2" x14ac:dyDescent="0.35">
      <c r="A835" t="s">
        <v>997</v>
      </c>
      <c r="B835" t="s">
        <v>143</v>
      </c>
    </row>
    <row r="836" spans="1:2" x14ac:dyDescent="0.35">
      <c r="A836" t="s">
        <v>487</v>
      </c>
      <c r="B836" t="s">
        <v>143</v>
      </c>
    </row>
    <row r="837" spans="1:2" x14ac:dyDescent="0.35">
      <c r="A837" t="s">
        <v>1016</v>
      </c>
      <c r="B837" t="s">
        <v>143</v>
      </c>
    </row>
    <row r="838" spans="1:2" x14ac:dyDescent="0.35">
      <c r="A838" t="s">
        <v>663</v>
      </c>
      <c r="B838" t="s">
        <v>143</v>
      </c>
    </row>
    <row r="839" spans="1:2" x14ac:dyDescent="0.35">
      <c r="A839" t="s">
        <v>564</v>
      </c>
      <c r="B839" t="s">
        <v>143</v>
      </c>
    </row>
    <row r="840" spans="1:2" x14ac:dyDescent="0.35">
      <c r="A840" t="s">
        <v>826</v>
      </c>
      <c r="B840" t="s">
        <v>143</v>
      </c>
    </row>
    <row r="841" spans="1:2" x14ac:dyDescent="0.35">
      <c r="A841" t="s">
        <v>732</v>
      </c>
      <c r="B841" t="s">
        <v>143</v>
      </c>
    </row>
    <row r="842" spans="1:2" x14ac:dyDescent="0.35">
      <c r="A842" t="s">
        <v>177</v>
      </c>
      <c r="B842" t="s">
        <v>143</v>
      </c>
    </row>
    <row r="843" spans="1:2" x14ac:dyDescent="0.35">
      <c r="A843" t="s">
        <v>403</v>
      </c>
      <c r="B843" t="s">
        <v>143</v>
      </c>
    </row>
    <row r="844" spans="1:2" x14ac:dyDescent="0.35">
      <c r="A844" t="s">
        <v>924</v>
      </c>
      <c r="B844" t="s">
        <v>143</v>
      </c>
    </row>
    <row r="845" spans="1:2" x14ac:dyDescent="0.35">
      <c r="A845" t="s">
        <v>965</v>
      </c>
      <c r="B845" t="s">
        <v>147</v>
      </c>
    </row>
    <row r="846" spans="1:2" x14ac:dyDescent="0.35">
      <c r="A846" t="s">
        <v>1117</v>
      </c>
      <c r="B846" t="s">
        <v>147</v>
      </c>
    </row>
    <row r="847" spans="1:2" x14ac:dyDescent="0.35">
      <c r="A847" t="s">
        <v>411</v>
      </c>
      <c r="B847" t="s">
        <v>147</v>
      </c>
    </row>
    <row r="848" spans="1:2" x14ac:dyDescent="0.35">
      <c r="A848" t="s">
        <v>506</v>
      </c>
      <c r="B848" t="s">
        <v>147</v>
      </c>
    </row>
    <row r="849" spans="1:2" x14ac:dyDescent="0.35">
      <c r="A849" t="s">
        <v>649</v>
      </c>
      <c r="B849" t="s">
        <v>147</v>
      </c>
    </row>
    <row r="850" spans="1:2" x14ac:dyDescent="0.35">
      <c r="A850" t="s">
        <v>297</v>
      </c>
      <c r="B850" t="s">
        <v>147</v>
      </c>
    </row>
    <row r="851" spans="1:2" x14ac:dyDescent="0.35">
      <c r="A851" t="s">
        <v>296</v>
      </c>
      <c r="B851" t="s">
        <v>147</v>
      </c>
    </row>
    <row r="852" spans="1:2" x14ac:dyDescent="0.35">
      <c r="A852" t="s">
        <v>741</v>
      </c>
      <c r="B852" t="s">
        <v>147</v>
      </c>
    </row>
    <row r="853" spans="1:2" x14ac:dyDescent="0.35">
      <c r="A853" t="s">
        <v>789</v>
      </c>
      <c r="B853" t="s">
        <v>147</v>
      </c>
    </row>
    <row r="854" spans="1:2" x14ac:dyDescent="0.35">
      <c r="A854" t="s">
        <v>837</v>
      </c>
      <c r="B854" t="s">
        <v>147</v>
      </c>
    </row>
    <row r="855" spans="1:2" x14ac:dyDescent="0.35">
      <c r="A855" t="s">
        <v>941</v>
      </c>
      <c r="B855" t="s">
        <v>147</v>
      </c>
    </row>
    <row r="856" spans="1:2" x14ac:dyDescent="0.35">
      <c r="A856" t="s">
        <v>720</v>
      </c>
      <c r="B856" t="s">
        <v>147</v>
      </c>
    </row>
    <row r="857" spans="1:2" x14ac:dyDescent="0.35">
      <c r="A857" t="s">
        <v>814</v>
      </c>
      <c r="B857" t="s">
        <v>147</v>
      </c>
    </row>
    <row r="858" spans="1:2" x14ac:dyDescent="0.35">
      <c r="A858" t="s">
        <v>653</v>
      </c>
      <c r="B858" t="s">
        <v>147</v>
      </c>
    </row>
    <row r="859" spans="1:2" x14ac:dyDescent="0.35">
      <c r="A859" t="s">
        <v>357</v>
      </c>
      <c r="B859" t="s">
        <v>147</v>
      </c>
    </row>
    <row r="860" spans="1:2" x14ac:dyDescent="0.35">
      <c r="A860" t="s">
        <v>548</v>
      </c>
      <c r="B860" t="s">
        <v>147</v>
      </c>
    </row>
    <row r="861" spans="1:2" x14ac:dyDescent="0.35">
      <c r="A861" t="s">
        <v>631</v>
      </c>
      <c r="B861" t="s">
        <v>147</v>
      </c>
    </row>
    <row r="862" spans="1:2" x14ac:dyDescent="0.35">
      <c r="A862" t="s">
        <v>969</v>
      </c>
      <c r="B862" t="s">
        <v>165</v>
      </c>
    </row>
    <row r="863" spans="1:2" x14ac:dyDescent="0.35">
      <c r="A863" t="s">
        <v>847</v>
      </c>
      <c r="B863" t="s">
        <v>165</v>
      </c>
    </row>
    <row r="864" spans="1:2" x14ac:dyDescent="0.35">
      <c r="A864" t="s">
        <v>571</v>
      </c>
      <c r="B864" t="s">
        <v>165</v>
      </c>
    </row>
    <row r="865" spans="1:2" x14ac:dyDescent="0.35">
      <c r="A865" t="s">
        <v>247</v>
      </c>
      <c r="B865" t="s">
        <v>165</v>
      </c>
    </row>
    <row r="866" spans="1:2" x14ac:dyDescent="0.35">
      <c r="A866" t="s">
        <v>775</v>
      </c>
      <c r="B866" t="s">
        <v>165</v>
      </c>
    </row>
    <row r="867" spans="1:2" x14ac:dyDescent="0.35">
      <c r="A867" t="s">
        <v>852</v>
      </c>
      <c r="B867" t="s">
        <v>165</v>
      </c>
    </row>
    <row r="868" spans="1:2" x14ac:dyDescent="0.35">
      <c r="A868" t="s">
        <v>652</v>
      </c>
      <c r="B868" t="s">
        <v>165</v>
      </c>
    </row>
    <row r="869" spans="1:2" x14ac:dyDescent="0.35">
      <c r="A869" t="s">
        <v>604</v>
      </c>
      <c r="B869" t="s">
        <v>165</v>
      </c>
    </row>
    <row r="870" spans="1:2" x14ac:dyDescent="0.35">
      <c r="A870" t="s">
        <v>573</v>
      </c>
      <c r="B870" t="s">
        <v>165</v>
      </c>
    </row>
    <row r="871" spans="1:2" x14ac:dyDescent="0.35">
      <c r="A871" t="s">
        <v>605</v>
      </c>
      <c r="B871" t="s">
        <v>165</v>
      </c>
    </row>
    <row r="872" spans="1:2" x14ac:dyDescent="0.35">
      <c r="A872" t="s">
        <v>823</v>
      </c>
      <c r="B872" t="s">
        <v>165</v>
      </c>
    </row>
    <row r="873" spans="1:2" x14ac:dyDescent="0.35">
      <c r="A873" t="s">
        <v>970</v>
      </c>
      <c r="B873" t="s">
        <v>165</v>
      </c>
    </row>
    <row r="874" spans="1:2" x14ac:dyDescent="0.35">
      <c r="A874" t="s">
        <v>266</v>
      </c>
      <c r="B874" t="s">
        <v>165</v>
      </c>
    </row>
    <row r="875" spans="1:2" x14ac:dyDescent="0.35">
      <c r="A875" t="s">
        <v>1008</v>
      </c>
      <c r="B875" t="s">
        <v>165</v>
      </c>
    </row>
    <row r="876" spans="1:2" x14ac:dyDescent="0.35">
      <c r="A876" t="s">
        <v>853</v>
      </c>
      <c r="B876" t="s">
        <v>165</v>
      </c>
    </row>
    <row r="877" spans="1:2" x14ac:dyDescent="0.35">
      <c r="A877" t="s">
        <v>278</v>
      </c>
      <c r="B877" t="s">
        <v>165</v>
      </c>
    </row>
    <row r="878" spans="1:2" x14ac:dyDescent="0.35">
      <c r="A878" t="s">
        <v>921</v>
      </c>
      <c r="B878" t="s">
        <v>169</v>
      </c>
    </row>
    <row r="879" spans="1:2" x14ac:dyDescent="0.35">
      <c r="A879" t="s">
        <v>919</v>
      </c>
      <c r="B879" t="s">
        <v>169</v>
      </c>
    </row>
    <row r="880" spans="1:2" x14ac:dyDescent="0.35">
      <c r="A880" t="s">
        <v>512</v>
      </c>
    </row>
    <row r="881" spans="1:2" x14ac:dyDescent="0.35">
      <c r="A881" t="s">
        <v>358</v>
      </c>
    </row>
    <row r="882" spans="1:2" x14ac:dyDescent="0.35">
      <c r="A882" t="s">
        <v>713</v>
      </c>
    </row>
    <row r="883" spans="1:2" x14ac:dyDescent="0.35">
      <c r="A883" t="s">
        <v>609</v>
      </c>
    </row>
    <row r="884" spans="1:2" x14ac:dyDescent="0.35">
      <c r="A884" t="s">
        <v>743</v>
      </c>
    </row>
    <row r="885" spans="1:2" x14ac:dyDescent="0.35">
      <c r="A885" t="s">
        <v>1012</v>
      </c>
    </row>
    <row r="886" spans="1:2" x14ac:dyDescent="0.35">
      <c r="A886" t="s">
        <v>751</v>
      </c>
    </row>
    <row r="887" spans="1:2" x14ac:dyDescent="0.35">
      <c r="A887" t="s">
        <v>561</v>
      </c>
    </row>
    <row r="888" spans="1:2" x14ac:dyDescent="0.35">
      <c r="A888" t="s">
        <v>907</v>
      </c>
    </row>
    <row r="889" spans="1:2" x14ac:dyDescent="0.35">
      <c r="A889" t="s">
        <v>504</v>
      </c>
      <c r="B889" t="s">
        <v>112</v>
      </c>
    </row>
    <row r="890" spans="1:2" x14ac:dyDescent="0.35">
      <c r="A890" t="s">
        <v>491</v>
      </c>
      <c r="B890" t="s">
        <v>112</v>
      </c>
    </row>
    <row r="891" spans="1:2" x14ac:dyDescent="0.35">
      <c r="A891" t="s">
        <v>290</v>
      </c>
      <c r="B891" t="s">
        <v>113</v>
      </c>
    </row>
    <row r="892" spans="1:2" x14ac:dyDescent="0.35">
      <c r="A892" t="s">
        <v>1133</v>
      </c>
      <c r="B892" t="s">
        <v>113</v>
      </c>
    </row>
    <row r="893" spans="1:2" x14ac:dyDescent="0.35">
      <c r="A893" t="s">
        <v>481</v>
      </c>
      <c r="B893" t="s">
        <v>98</v>
      </c>
    </row>
    <row r="894" spans="1:2" x14ac:dyDescent="0.35">
      <c r="A894" t="s">
        <v>916</v>
      </c>
      <c r="B894" t="s">
        <v>98</v>
      </c>
    </row>
    <row r="895" spans="1:2" x14ac:dyDescent="0.35">
      <c r="A895" t="s">
        <v>965</v>
      </c>
      <c r="B895" t="s">
        <v>147</v>
      </c>
    </row>
    <row r="896" spans="1:2" x14ac:dyDescent="0.35">
      <c r="A896" t="s">
        <v>1117</v>
      </c>
      <c r="B896" t="s">
        <v>147</v>
      </c>
    </row>
    <row r="897" spans="1:2" x14ac:dyDescent="0.35">
      <c r="A897" t="s">
        <v>249</v>
      </c>
      <c r="B897" t="s">
        <v>143</v>
      </c>
    </row>
    <row r="898" spans="1:2" x14ac:dyDescent="0.35">
      <c r="A898" t="s">
        <v>898</v>
      </c>
      <c r="B898" t="s">
        <v>143</v>
      </c>
    </row>
    <row r="899" spans="1:2" x14ac:dyDescent="0.35">
      <c r="A899" t="s">
        <v>1144</v>
      </c>
      <c r="B899" t="s">
        <v>118</v>
      </c>
    </row>
    <row r="900" spans="1:2" x14ac:dyDescent="0.35">
      <c r="A900" t="s">
        <v>224</v>
      </c>
      <c r="B900" t="s">
        <v>118</v>
      </c>
    </row>
    <row r="901" spans="1:2" x14ac:dyDescent="0.35">
      <c r="A901" t="s">
        <v>369</v>
      </c>
      <c r="B901" t="s">
        <v>118</v>
      </c>
    </row>
    <row r="902" spans="1:2" x14ac:dyDescent="0.35">
      <c r="A902" t="s">
        <v>962</v>
      </c>
      <c r="B902" t="s">
        <v>118</v>
      </c>
    </row>
    <row r="903" spans="1:2" x14ac:dyDescent="0.35">
      <c r="A903" t="s">
        <v>595</v>
      </c>
      <c r="B903" t="s">
        <v>118</v>
      </c>
    </row>
    <row r="904" spans="1:2" x14ac:dyDescent="0.35">
      <c r="A904" t="s">
        <v>712</v>
      </c>
      <c r="B904" t="s">
        <v>91</v>
      </c>
    </row>
    <row r="905" spans="1:2" x14ac:dyDescent="0.35">
      <c r="A905" t="s">
        <v>1073</v>
      </c>
      <c r="B905" t="s">
        <v>91</v>
      </c>
    </row>
    <row r="906" spans="1:2" x14ac:dyDescent="0.35">
      <c r="A906" t="s">
        <v>522</v>
      </c>
      <c r="B906" t="s">
        <v>91</v>
      </c>
    </row>
    <row r="907" spans="1:2" x14ac:dyDescent="0.35">
      <c r="A907" t="s">
        <v>179</v>
      </c>
      <c r="B907" t="s">
        <v>91</v>
      </c>
    </row>
    <row r="908" spans="1:2" x14ac:dyDescent="0.35">
      <c r="A908" t="s">
        <v>1074</v>
      </c>
      <c r="B908" t="s">
        <v>91</v>
      </c>
    </row>
    <row r="909" spans="1:2" x14ac:dyDescent="0.35">
      <c r="A909" t="s">
        <v>871</v>
      </c>
      <c r="B909" t="s">
        <v>97</v>
      </c>
    </row>
    <row r="910" spans="1:2" x14ac:dyDescent="0.35">
      <c r="A910" t="s">
        <v>404</v>
      </c>
      <c r="B910" t="s">
        <v>97</v>
      </c>
    </row>
    <row r="911" spans="1:2" x14ac:dyDescent="0.35">
      <c r="A911" t="s">
        <v>707</v>
      </c>
      <c r="B911" t="s">
        <v>86</v>
      </c>
    </row>
    <row r="912" spans="1:2" x14ac:dyDescent="0.35">
      <c r="A912" t="s">
        <v>1126</v>
      </c>
      <c r="B912" t="s">
        <v>86</v>
      </c>
    </row>
    <row r="913" spans="1:2" x14ac:dyDescent="0.35">
      <c r="A913" t="s">
        <v>431</v>
      </c>
      <c r="B913" t="s">
        <v>102</v>
      </c>
    </row>
    <row r="914" spans="1:2" x14ac:dyDescent="0.35">
      <c r="A914" t="s">
        <v>706</v>
      </c>
      <c r="B914" t="s">
        <v>102</v>
      </c>
    </row>
    <row r="915" spans="1:2" x14ac:dyDescent="0.35">
      <c r="A915" t="s">
        <v>966</v>
      </c>
      <c r="B915" t="s">
        <v>128</v>
      </c>
    </row>
    <row r="916" spans="1:2" x14ac:dyDescent="0.35">
      <c r="A916" t="s">
        <v>911</v>
      </c>
      <c r="B916" t="s">
        <v>128</v>
      </c>
    </row>
    <row r="917" spans="1:2" x14ac:dyDescent="0.35">
      <c r="A917" t="s">
        <v>969</v>
      </c>
      <c r="B917" t="s">
        <v>165</v>
      </c>
    </row>
    <row r="918" spans="1:2" x14ac:dyDescent="0.35">
      <c r="A918" t="s">
        <v>847</v>
      </c>
      <c r="B918" t="s">
        <v>165</v>
      </c>
    </row>
    <row r="919" spans="1:2" x14ac:dyDescent="0.35">
      <c r="A919" t="s">
        <v>976</v>
      </c>
      <c r="B919" t="s">
        <v>133</v>
      </c>
    </row>
    <row r="920" spans="1:2" x14ac:dyDescent="0.35">
      <c r="A920" t="s">
        <v>1134</v>
      </c>
      <c r="B920" t="s">
        <v>133</v>
      </c>
    </row>
    <row r="921" spans="1:2" x14ac:dyDescent="0.35">
      <c r="A921" t="s">
        <v>705</v>
      </c>
      <c r="B921" t="s">
        <v>92</v>
      </c>
    </row>
    <row r="922" spans="1:2" x14ac:dyDescent="0.35">
      <c r="A922" t="s">
        <v>1047</v>
      </c>
      <c r="B922" t="s">
        <v>92</v>
      </c>
    </row>
    <row r="923" spans="1:2" x14ac:dyDescent="0.35">
      <c r="A923" t="s">
        <v>1104</v>
      </c>
      <c r="B923" t="s">
        <v>134</v>
      </c>
    </row>
    <row r="924" spans="1:2" x14ac:dyDescent="0.35">
      <c r="A924" t="s">
        <v>231</v>
      </c>
      <c r="B924" t="s">
        <v>134</v>
      </c>
    </row>
    <row r="925" spans="1:2" x14ac:dyDescent="0.35">
      <c r="A925" t="s">
        <v>715</v>
      </c>
      <c r="B925" t="s">
        <v>107</v>
      </c>
    </row>
    <row r="926" spans="1:2" x14ac:dyDescent="0.35">
      <c r="A926" t="s">
        <v>737</v>
      </c>
      <c r="B926" t="s">
        <v>107</v>
      </c>
    </row>
    <row r="927" spans="1:2" x14ac:dyDescent="0.35">
      <c r="A927" t="s">
        <v>464</v>
      </c>
      <c r="B927" t="s">
        <v>103</v>
      </c>
    </row>
    <row r="928" spans="1:2" x14ac:dyDescent="0.35">
      <c r="A928" t="s">
        <v>587</v>
      </c>
      <c r="B928" t="s">
        <v>103</v>
      </c>
    </row>
    <row r="929" spans="1:2" x14ac:dyDescent="0.35">
      <c r="A929" t="s">
        <v>1004</v>
      </c>
      <c r="B929" t="s">
        <v>103</v>
      </c>
    </row>
    <row r="930" spans="1:2" x14ac:dyDescent="0.35">
      <c r="A930" t="s">
        <v>477</v>
      </c>
      <c r="B930" t="s">
        <v>103</v>
      </c>
    </row>
    <row r="931" spans="1:2" x14ac:dyDescent="0.35">
      <c r="A931" t="s">
        <v>1098</v>
      </c>
      <c r="B931" t="s">
        <v>103</v>
      </c>
    </row>
    <row r="932" spans="1:2" x14ac:dyDescent="0.35">
      <c r="A932" t="s">
        <v>601</v>
      </c>
      <c r="B932" t="s">
        <v>129</v>
      </c>
    </row>
    <row r="933" spans="1:2" x14ac:dyDescent="0.35">
      <c r="A933" t="s">
        <v>316</v>
      </c>
      <c r="B933" t="s">
        <v>129</v>
      </c>
    </row>
    <row r="934" spans="1:2" x14ac:dyDescent="0.35">
      <c r="A934" t="s">
        <v>502</v>
      </c>
      <c r="B934" t="s">
        <v>86</v>
      </c>
    </row>
    <row r="935" spans="1:2" x14ac:dyDescent="0.35">
      <c r="A935" t="s">
        <v>769</v>
      </c>
      <c r="B935" t="s">
        <v>86</v>
      </c>
    </row>
    <row r="936" spans="1:2" x14ac:dyDescent="0.35">
      <c r="A936" t="s">
        <v>975</v>
      </c>
      <c r="B936" t="s">
        <v>143</v>
      </c>
    </row>
    <row r="937" spans="1:2" x14ac:dyDescent="0.35">
      <c r="A937" t="s">
        <v>958</v>
      </c>
      <c r="B937" t="s">
        <v>143</v>
      </c>
    </row>
    <row r="938" spans="1:2" x14ac:dyDescent="0.35">
      <c r="A938" t="s">
        <v>322</v>
      </c>
      <c r="B938" t="s">
        <v>112</v>
      </c>
    </row>
    <row r="939" spans="1:2" x14ac:dyDescent="0.35">
      <c r="A939" t="s">
        <v>776</v>
      </c>
      <c r="B939" t="s">
        <v>112</v>
      </c>
    </row>
    <row r="940" spans="1:2" x14ac:dyDescent="0.35">
      <c r="A940" t="s">
        <v>571</v>
      </c>
      <c r="B940" t="s">
        <v>165</v>
      </c>
    </row>
    <row r="941" spans="1:2" x14ac:dyDescent="0.35">
      <c r="A941" t="s">
        <v>247</v>
      </c>
      <c r="B941" t="s">
        <v>165</v>
      </c>
    </row>
    <row r="942" spans="1:2" x14ac:dyDescent="0.35">
      <c r="A942" t="s">
        <v>877</v>
      </c>
      <c r="B942" t="s">
        <v>129</v>
      </c>
    </row>
    <row r="943" spans="1:2" x14ac:dyDescent="0.35">
      <c r="A943" t="s">
        <v>612</v>
      </c>
      <c r="B943" t="s">
        <v>129</v>
      </c>
    </row>
    <row r="944" spans="1:2" x14ac:dyDescent="0.35">
      <c r="A944" t="s">
        <v>318</v>
      </c>
      <c r="B944" t="s">
        <v>113</v>
      </c>
    </row>
    <row r="945" spans="1:2" x14ac:dyDescent="0.35">
      <c r="A945" t="s">
        <v>650</v>
      </c>
      <c r="B945" t="s">
        <v>113</v>
      </c>
    </row>
    <row r="946" spans="1:2" x14ac:dyDescent="0.35">
      <c r="A946" t="s">
        <v>414</v>
      </c>
      <c r="B946" t="s">
        <v>103</v>
      </c>
    </row>
    <row r="947" spans="1:2" x14ac:dyDescent="0.35">
      <c r="A947" t="s">
        <v>745</v>
      </c>
      <c r="B947" t="s">
        <v>103</v>
      </c>
    </row>
    <row r="948" spans="1:2" x14ac:dyDescent="0.35">
      <c r="A948" t="s">
        <v>184</v>
      </c>
      <c r="B948" t="s">
        <v>103</v>
      </c>
    </row>
    <row r="949" spans="1:2" x14ac:dyDescent="0.35">
      <c r="A949" t="s">
        <v>536</v>
      </c>
      <c r="B949" t="s">
        <v>103</v>
      </c>
    </row>
    <row r="950" spans="1:2" x14ac:dyDescent="0.35">
      <c r="A950" t="s">
        <v>1053</v>
      </c>
      <c r="B950" t="s">
        <v>103</v>
      </c>
    </row>
    <row r="951" spans="1:2" x14ac:dyDescent="0.35">
      <c r="A951" t="s">
        <v>302</v>
      </c>
      <c r="B951" t="s">
        <v>128</v>
      </c>
    </row>
    <row r="952" spans="1:2" x14ac:dyDescent="0.35">
      <c r="A952" t="s">
        <v>827</v>
      </c>
      <c r="B952" t="s">
        <v>128</v>
      </c>
    </row>
    <row r="953" spans="1:2" x14ac:dyDescent="0.35">
      <c r="A953" t="s">
        <v>407</v>
      </c>
      <c r="B953" t="s">
        <v>102</v>
      </c>
    </row>
    <row r="954" spans="1:2" x14ac:dyDescent="0.35">
      <c r="A954" t="s">
        <v>992</v>
      </c>
      <c r="B954" t="s">
        <v>102</v>
      </c>
    </row>
    <row r="955" spans="1:2" x14ac:dyDescent="0.35">
      <c r="A955" t="s">
        <v>532</v>
      </c>
      <c r="B955" t="s">
        <v>91</v>
      </c>
    </row>
    <row r="956" spans="1:2" x14ac:dyDescent="0.35">
      <c r="A956" t="s">
        <v>1003</v>
      </c>
      <c r="B956" t="s">
        <v>91</v>
      </c>
    </row>
    <row r="957" spans="1:2" x14ac:dyDescent="0.35">
      <c r="A957" t="s">
        <v>674</v>
      </c>
      <c r="B957" t="s">
        <v>91</v>
      </c>
    </row>
    <row r="958" spans="1:2" x14ac:dyDescent="0.35">
      <c r="A958" t="s">
        <v>373</v>
      </c>
      <c r="B958" t="s">
        <v>91</v>
      </c>
    </row>
    <row r="959" spans="1:2" x14ac:dyDescent="0.35">
      <c r="A959" t="s">
        <v>1102</v>
      </c>
      <c r="B959" t="s">
        <v>91</v>
      </c>
    </row>
    <row r="960" spans="1:2" x14ac:dyDescent="0.35">
      <c r="A960" t="s">
        <v>1131</v>
      </c>
      <c r="B960" t="s">
        <v>134</v>
      </c>
    </row>
    <row r="961" spans="1:2" x14ac:dyDescent="0.35">
      <c r="A961" t="s">
        <v>623</v>
      </c>
      <c r="B961" t="s">
        <v>134</v>
      </c>
    </row>
    <row r="962" spans="1:2" x14ac:dyDescent="0.35">
      <c r="A962" t="s">
        <v>1028</v>
      </c>
      <c r="B962" t="s">
        <v>133</v>
      </c>
    </row>
    <row r="963" spans="1:2" x14ac:dyDescent="0.35">
      <c r="A963" t="s">
        <v>582</v>
      </c>
      <c r="B963" t="s">
        <v>133</v>
      </c>
    </row>
    <row r="964" spans="1:2" x14ac:dyDescent="0.35">
      <c r="A964" t="s">
        <v>424</v>
      </c>
      <c r="B964" t="s">
        <v>98</v>
      </c>
    </row>
    <row r="965" spans="1:2" x14ac:dyDescent="0.35">
      <c r="A965" t="s">
        <v>535</v>
      </c>
      <c r="B965" t="s">
        <v>98</v>
      </c>
    </row>
    <row r="966" spans="1:2" x14ac:dyDescent="0.35">
      <c r="A966" t="s">
        <v>411</v>
      </c>
      <c r="B966" t="s">
        <v>147</v>
      </c>
    </row>
    <row r="967" spans="1:2" x14ac:dyDescent="0.35">
      <c r="A967" t="s">
        <v>506</v>
      </c>
      <c r="B967" t="s">
        <v>147</v>
      </c>
    </row>
    <row r="968" spans="1:2" x14ac:dyDescent="0.35">
      <c r="A968" t="s">
        <v>625</v>
      </c>
      <c r="B968" t="s">
        <v>92</v>
      </c>
    </row>
    <row r="969" spans="1:2" x14ac:dyDescent="0.35">
      <c r="A969" t="s">
        <v>764</v>
      </c>
      <c r="B969" t="s">
        <v>92</v>
      </c>
    </row>
    <row r="970" spans="1:2" x14ac:dyDescent="0.35">
      <c r="A970" t="s">
        <v>864</v>
      </c>
      <c r="B970" t="s">
        <v>118</v>
      </c>
    </row>
    <row r="971" spans="1:2" x14ac:dyDescent="0.35">
      <c r="A971" t="s">
        <v>250</v>
      </c>
      <c r="B971" t="s">
        <v>123</v>
      </c>
    </row>
    <row r="972" spans="1:2" x14ac:dyDescent="0.35">
      <c r="A972" t="s">
        <v>476</v>
      </c>
      <c r="B972" t="s">
        <v>118</v>
      </c>
    </row>
    <row r="973" spans="1:2" x14ac:dyDescent="0.35">
      <c r="A973" t="s">
        <v>364</v>
      </c>
      <c r="B973" t="s">
        <v>118</v>
      </c>
    </row>
    <row r="974" spans="1:2" x14ac:dyDescent="0.35">
      <c r="A974" t="s">
        <v>620</v>
      </c>
      <c r="B974" t="s">
        <v>123</v>
      </c>
    </row>
    <row r="975" spans="1:2" x14ac:dyDescent="0.35">
      <c r="A975" t="s">
        <v>866</v>
      </c>
      <c r="B975" t="s">
        <v>97</v>
      </c>
    </row>
    <row r="976" spans="1:2" x14ac:dyDescent="0.35">
      <c r="A976" t="s">
        <v>850</v>
      </c>
      <c r="B976" t="s">
        <v>97</v>
      </c>
    </row>
    <row r="977" spans="1:2" x14ac:dyDescent="0.35">
      <c r="A977" t="s">
        <v>374</v>
      </c>
      <c r="B977" t="s">
        <v>107</v>
      </c>
    </row>
    <row r="978" spans="1:2" x14ac:dyDescent="0.35">
      <c r="A978" t="s">
        <v>270</v>
      </c>
      <c r="B978" t="s">
        <v>107</v>
      </c>
    </row>
    <row r="979" spans="1:2" x14ac:dyDescent="0.35">
      <c r="A979" t="s">
        <v>512</v>
      </c>
    </row>
    <row r="980" spans="1:2" x14ac:dyDescent="0.35">
      <c r="A980" t="s">
        <v>921</v>
      </c>
      <c r="B980" t="s">
        <v>169</v>
      </c>
    </row>
    <row r="981" spans="1:2" x14ac:dyDescent="0.35">
      <c r="A981" t="s">
        <v>919</v>
      </c>
      <c r="B981" t="s">
        <v>169</v>
      </c>
    </row>
    <row r="982" spans="1:2" x14ac:dyDescent="0.35">
      <c r="A982" t="s">
        <v>807</v>
      </c>
      <c r="B982" t="s">
        <v>92</v>
      </c>
    </row>
    <row r="983" spans="1:2" x14ac:dyDescent="0.35">
      <c r="A983" t="s">
        <v>553</v>
      </c>
      <c r="B983" t="s">
        <v>92</v>
      </c>
    </row>
    <row r="984" spans="1:2" x14ac:dyDescent="0.35">
      <c r="A984" t="s">
        <v>781</v>
      </c>
      <c r="B984" t="s">
        <v>133</v>
      </c>
    </row>
    <row r="985" spans="1:2" x14ac:dyDescent="0.35">
      <c r="A985" t="s">
        <v>378</v>
      </c>
      <c r="B985" t="s">
        <v>133</v>
      </c>
    </row>
    <row r="986" spans="1:2" x14ac:dyDescent="0.35">
      <c r="A986" t="s">
        <v>1052</v>
      </c>
      <c r="B986" t="s">
        <v>98</v>
      </c>
    </row>
    <row r="987" spans="1:2" x14ac:dyDescent="0.35">
      <c r="A987" t="s">
        <v>555</v>
      </c>
      <c r="B987" t="s">
        <v>98</v>
      </c>
    </row>
    <row r="988" spans="1:2" x14ac:dyDescent="0.35">
      <c r="A988" t="s">
        <v>885</v>
      </c>
      <c r="B988" t="s">
        <v>107</v>
      </c>
    </row>
    <row r="989" spans="1:2" x14ac:dyDescent="0.35">
      <c r="A989" t="s">
        <v>799</v>
      </c>
      <c r="B989" t="s">
        <v>107</v>
      </c>
    </row>
    <row r="990" spans="1:2" x14ac:dyDescent="0.35">
      <c r="A990" t="s">
        <v>614</v>
      </c>
      <c r="B990" t="s">
        <v>107</v>
      </c>
    </row>
    <row r="991" spans="1:2" x14ac:dyDescent="0.35">
      <c r="A991" t="s">
        <v>887</v>
      </c>
      <c r="B991" t="s">
        <v>107</v>
      </c>
    </row>
    <row r="992" spans="1:2" x14ac:dyDescent="0.35">
      <c r="A992" t="s">
        <v>836</v>
      </c>
      <c r="B992" t="s">
        <v>107</v>
      </c>
    </row>
    <row r="993" spans="1:2" x14ac:dyDescent="0.35">
      <c r="A993" t="s">
        <v>775</v>
      </c>
      <c r="B993" t="s">
        <v>165</v>
      </c>
    </row>
    <row r="994" spans="1:2" x14ac:dyDescent="0.35">
      <c r="A994" t="s">
        <v>852</v>
      </c>
      <c r="B994" t="s">
        <v>165</v>
      </c>
    </row>
    <row r="995" spans="1:2" x14ac:dyDescent="0.35">
      <c r="A995" t="s">
        <v>610</v>
      </c>
      <c r="B995" t="s">
        <v>112</v>
      </c>
    </row>
    <row r="996" spans="1:2" x14ac:dyDescent="0.35">
      <c r="A996" t="s">
        <v>1148</v>
      </c>
      <c r="B996" t="s">
        <v>112</v>
      </c>
    </row>
    <row r="997" spans="1:2" x14ac:dyDescent="0.35">
      <c r="A997" t="s">
        <v>339</v>
      </c>
      <c r="B997" t="s">
        <v>129</v>
      </c>
    </row>
    <row r="998" spans="1:2" x14ac:dyDescent="0.35">
      <c r="A998" t="s">
        <v>867</v>
      </c>
      <c r="B998" t="s">
        <v>129</v>
      </c>
    </row>
    <row r="999" spans="1:2" x14ac:dyDescent="0.35">
      <c r="A999" t="s">
        <v>868</v>
      </c>
      <c r="B999" t="s">
        <v>118</v>
      </c>
    </row>
    <row r="1000" spans="1:2" x14ac:dyDescent="0.35">
      <c r="A1000" t="s">
        <v>830</v>
      </c>
      <c r="B1000" t="s">
        <v>118</v>
      </c>
    </row>
    <row r="1001" spans="1:2" x14ac:dyDescent="0.35">
      <c r="A1001" t="s">
        <v>927</v>
      </c>
      <c r="B1001" t="s">
        <v>118</v>
      </c>
    </row>
    <row r="1002" spans="1:2" x14ac:dyDescent="0.35">
      <c r="A1002" t="s">
        <v>463</v>
      </c>
      <c r="B1002" t="s">
        <v>118</v>
      </c>
    </row>
    <row r="1003" spans="1:2" x14ac:dyDescent="0.35">
      <c r="A1003" t="s">
        <v>906</v>
      </c>
      <c r="B1003" t="s">
        <v>118</v>
      </c>
    </row>
    <row r="1004" spans="1:2" x14ac:dyDescent="0.35">
      <c r="A1004" t="s">
        <v>932</v>
      </c>
      <c r="B1004" t="s">
        <v>103</v>
      </c>
    </row>
    <row r="1005" spans="1:2" x14ac:dyDescent="0.35">
      <c r="A1005" t="s">
        <v>1159</v>
      </c>
      <c r="B1005" t="s">
        <v>103</v>
      </c>
    </row>
    <row r="1006" spans="1:2" x14ac:dyDescent="0.35">
      <c r="A1006" t="s">
        <v>408</v>
      </c>
      <c r="B1006" t="s">
        <v>103</v>
      </c>
    </row>
    <row r="1007" spans="1:2" x14ac:dyDescent="0.35">
      <c r="A1007" t="s">
        <v>925</v>
      </c>
      <c r="B1007" t="s">
        <v>103</v>
      </c>
    </row>
    <row r="1008" spans="1:2" x14ac:dyDescent="0.35">
      <c r="A1008" t="s">
        <v>546</v>
      </c>
      <c r="B1008" t="s">
        <v>103</v>
      </c>
    </row>
    <row r="1009" spans="1:2" x14ac:dyDescent="0.35">
      <c r="A1009" t="s">
        <v>1111</v>
      </c>
      <c r="B1009" t="s">
        <v>143</v>
      </c>
    </row>
    <row r="1010" spans="1:2" x14ac:dyDescent="0.35">
      <c r="A1010" t="s">
        <v>806</v>
      </c>
      <c r="B1010" t="s">
        <v>143</v>
      </c>
    </row>
    <row r="1011" spans="1:2" x14ac:dyDescent="0.35">
      <c r="A1011" t="s">
        <v>649</v>
      </c>
      <c r="B1011" t="s">
        <v>147</v>
      </c>
    </row>
    <row r="1012" spans="1:2" x14ac:dyDescent="0.35">
      <c r="A1012" t="s">
        <v>297</v>
      </c>
      <c r="B1012" t="s">
        <v>147</v>
      </c>
    </row>
    <row r="1013" spans="1:2" x14ac:dyDescent="0.35">
      <c r="A1013" t="s">
        <v>296</v>
      </c>
      <c r="B1013" t="s">
        <v>147</v>
      </c>
    </row>
    <row r="1014" spans="1:2" x14ac:dyDescent="0.35">
      <c r="A1014" t="s">
        <v>773</v>
      </c>
      <c r="B1014" t="s">
        <v>97</v>
      </c>
    </row>
    <row r="1015" spans="1:2" x14ac:dyDescent="0.35">
      <c r="A1015" t="s">
        <v>570</v>
      </c>
      <c r="B1015" t="s">
        <v>97</v>
      </c>
    </row>
    <row r="1016" spans="1:2" x14ac:dyDescent="0.35">
      <c r="A1016" t="s">
        <v>547</v>
      </c>
      <c r="B1016" t="s">
        <v>113</v>
      </c>
    </row>
    <row r="1017" spans="1:2" x14ac:dyDescent="0.35">
      <c r="A1017" t="s">
        <v>943</v>
      </c>
      <c r="B1017" t="s">
        <v>113</v>
      </c>
    </row>
    <row r="1018" spans="1:2" x14ac:dyDescent="0.35">
      <c r="A1018" t="s">
        <v>808</v>
      </c>
      <c r="B1018" t="s">
        <v>91</v>
      </c>
    </row>
    <row r="1019" spans="1:2" x14ac:dyDescent="0.35">
      <c r="A1019" t="s">
        <v>478</v>
      </c>
      <c r="B1019" t="s">
        <v>91</v>
      </c>
    </row>
    <row r="1020" spans="1:2" x14ac:dyDescent="0.35">
      <c r="A1020" t="s">
        <v>1154</v>
      </c>
      <c r="B1020" t="s">
        <v>91</v>
      </c>
    </row>
    <row r="1021" spans="1:2" x14ac:dyDescent="0.35">
      <c r="A1021" t="s">
        <v>1107</v>
      </c>
      <c r="B1021" t="s">
        <v>91</v>
      </c>
    </row>
    <row r="1022" spans="1:2" x14ac:dyDescent="0.35">
      <c r="A1022" t="s">
        <v>458</v>
      </c>
      <c r="B1022" t="s">
        <v>91</v>
      </c>
    </row>
    <row r="1023" spans="1:2" x14ac:dyDescent="0.35">
      <c r="A1023" t="s">
        <v>419</v>
      </c>
      <c r="B1023" t="s">
        <v>102</v>
      </c>
    </row>
    <row r="1024" spans="1:2" x14ac:dyDescent="0.35">
      <c r="A1024" t="s">
        <v>802</v>
      </c>
      <c r="B1024" t="s">
        <v>102</v>
      </c>
    </row>
    <row r="1025" spans="1:2" x14ac:dyDescent="0.35">
      <c r="A1025" t="s">
        <v>908</v>
      </c>
      <c r="B1025" t="s">
        <v>86</v>
      </c>
    </row>
    <row r="1026" spans="1:2" x14ac:dyDescent="0.35">
      <c r="A1026" t="s">
        <v>1027</v>
      </c>
      <c r="B1026" t="s">
        <v>86</v>
      </c>
    </row>
    <row r="1027" spans="1:2" x14ac:dyDescent="0.35">
      <c r="A1027" t="s">
        <v>438</v>
      </c>
      <c r="B1027" t="s">
        <v>86</v>
      </c>
    </row>
    <row r="1028" spans="1:2" x14ac:dyDescent="0.35">
      <c r="A1028" t="s">
        <v>388</v>
      </c>
      <c r="B1028" t="s">
        <v>128</v>
      </c>
    </row>
    <row r="1029" spans="1:2" x14ac:dyDescent="0.35">
      <c r="A1029" t="s">
        <v>1099</v>
      </c>
      <c r="B1029" t="s">
        <v>128</v>
      </c>
    </row>
    <row r="1030" spans="1:2" x14ac:dyDescent="0.35">
      <c r="A1030" t="s">
        <v>1146</v>
      </c>
      <c r="B1030" t="s">
        <v>134</v>
      </c>
    </row>
    <row r="1031" spans="1:2" x14ac:dyDescent="0.35">
      <c r="A1031" t="s">
        <v>801</v>
      </c>
      <c r="B1031" t="s">
        <v>134</v>
      </c>
    </row>
    <row r="1032" spans="1:2" x14ac:dyDescent="0.35">
      <c r="A1032" t="s">
        <v>652</v>
      </c>
      <c r="B1032" t="s">
        <v>165</v>
      </c>
    </row>
    <row r="1033" spans="1:2" x14ac:dyDescent="0.35">
      <c r="A1033" t="s">
        <v>604</v>
      </c>
      <c r="B1033" t="s">
        <v>165</v>
      </c>
    </row>
    <row r="1034" spans="1:2" x14ac:dyDescent="0.35">
      <c r="A1034" t="s">
        <v>767</v>
      </c>
      <c r="B1034" t="s">
        <v>102</v>
      </c>
    </row>
    <row r="1035" spans="1:2" x14ac:dyDescent="0.35">
      <c r="A1035" t="s">
        <v>228</v>
      </c>
      <c r="B1035" t="s">
        <v>102</v>
      </c>
    </row>
    <row r="1036" spans="1:2" x14ac:dyDescent="0.35">
      <c r="A1036" t="s">
        <v>780</v>
      </c>
      <c r="B1036" t="s">
        <v>113</v>
      </c>
    </row>
    <row r="1037" spans="1:2" x14ac:dyDescent="0.35">
      <c r="A1037" t="s">
        <v>1149</v>
      </c>
      <c r="B1037" t="s">
        <v>113</v>
      </c>
    </row>
    <row r="1038" spans="1:2" x14ac:dyDescent="0.35">
      <c r="A1038" t="s">
        <v>545</v>
      </c>
      <c r="B1038" t="s">
        <v>129</v>
      </c>
    </row>
    <row r="1039" spans="1:2" x14ac:dyDescent="0.35">
      <c r="A1039" t="s">
        <v>979</v>
      </c>
      <c r="B1039" t="s">
        <v>129</v>
      </c>
    </row>
    <row r="1040" spans="1:2" x14ac:dyDescent="0.35">
      <c r="A1040" t="s">
        <v>1123</v>
      </c>
      <c r="B1040" t="s">
        <v>133</v>
      </c>
    </row>
    <row r="1041" spans="1:2" x14ac:dyDescent="0.35">
      <c r="A1041" t="s">
        <v>365</v>
      </c>
      <c r="B1041" t="s">
        <v>133</v>
      </c>
    </row>
    <row r="1042" spans="1:2" x14ac:dyDescent="0.35">
      <c r="A1042" t="s">
        <v>638</v>
      </c>
      <c r="B1042" t="s">
        <v>86</v>
      </c>
    </row>
    <row r="1043" spans="1:2" x14ac:dyDescent="0.35">
      <c r="A1043" t="s">
        <v>760</v>
      </c>
      <c r="B1043" t="s">
        <v>86</v>
      </c>
    </row>
    <row r="1044" spans="1:2" x14ac:dyDescent="0.35">
      <c r="A1044" t="s">
        <v>960</v>
      </c>
      <c r="B1044" t="s">
        <v>103</v>
      </c>
    </row>
    <row r="1045" spans="1:2" x14ac:dyDescent="0.35">
      <c r="A1045" t="s">
        <v>1049</v>
      </c>
      <c r="B1045" t="s">
        <v>103</v>
      </c>
    </row>
    <row r="1046" spans="1:2" x14ac:dyDescent="0.35">
      <c r="A1046" t="s">
        <v>761</v>
      </c>
      <c r="B1046" t="s">
        <v>103</v>
      </c>
    </row>
    <row r="1047" spans="1:2" x14ac:dyDescent="0.35">
      <c r="A1047" t="s">
        <v>955</v>
      </c>
      <c r="B1047" t="s">
        <v>103</v>
      </c>
    </row>
    <row r="1048" spans="1:2" x14ac:dyDescent="0.35">
      <c r="A1048" t="s">
        <v>1080</v>
      </c>
      <c r="B1048" t="s">
        <v>103</v>
      </c>
    </row>
    <row r="1049" spans="1:2" x14ac:dyDescent="0.35">
      <c r="A1049" t="s">
        <v>1156</v>
      </c>
      <c r="B1049" t="s">
        <v>128</v>
      </c>
    </row>
    <row r="1050" spans="1:2" x14ac:dyDescent="0.35">
      <c r="A1050" t="s">
        <v>905</v>
      </c>
      <c r="B1050" t="s">
        <v>128</v>
      </c>
    </row>
    <row r="1051" spans="1:2" x14ac:dyDescent="0.35">
      <c r="A1051" t="s">
        <v>538</v>
      </c>
      <c r="B1051" t="s">
        <v>91</v>
      </c>
    </row>
    <row r="1052" spans="1:2" x14ac:dyDescent="0.35">
      <c r="A1052" t="s">
        <v>1062</v>
      </c>
      <c r="B1052" t="s">
        <v>91</v>
      </c>
    </row>
    <row r="1053" spans="1:2" x14ac:dyDescent="0.35">
      <c r="A1053" t="s">
        <v>1019</v>
      </c>
      <c r="B1053" t="s">
        <v>91</v>
      </c>
    </row>
    <row r="1054" spans="1:2" x14ac:dyDescent="0.35">
      <c r="A1054" t="s">
        <v>821</v>
      </c>
      <c r="B1054" t="s">
        <v>91</v>
      </c>
    </row>
    <row r="1055" spans="1:2" x14ac:dyDescent="0.35">
      <c r="A1055" t="s">
        <v>763</v>
      </c>
      <c r="B1055" t="s">
        <v>91</v>
      </c>
    </row>
    <row r="1056" spans="1:2" x14ac:dyDescent="0.35">
      <c r="A1056" t="s">
        <v>923</v>
      </c>
      <c r="B1056" t="s">
        <v>112</v>
      </c>
    </row>
    <row r="1057" spans="1:2" x14ac:dyDescent="0.35">
      <c r="A1057" t="s">
        <v>685</v>
      </c>
      <c r="B1057" t="s">
        <v>112</v>
      </c>
    </row>
    <row r="1058" spans="1:2" x14ac:dyDescent="0.35">
      <c r="A1058" t="s">
        <v>704</v>
      </c>
      <c r="B1058" t="s">
        <v>98</v>
      </c>
    </row>
    <row r="1059" spans="1:2" x14ac:dyDescent="0.35">
      <c r="A1059" t="s">
        <v>396</v>
      </c>
      <c r="B1059" t="s">
        <v>98</v>
      </c>
    </row>
    <row r="1060" spans="1:2" x14ac:dyDescent="0.35">
      <c r="A1060" t="s">
        <v>622</v>
      </c>
      <c r="B1060" t="s">
        <v>134</v>
      </c>
    </row>
    <row r="1061" spans="1:2" x14ac:dyDescent="0.35">
      <c r="A1061" t="s">
        <v>875</v>
      </c>
      <c r="B1061" t="s">
        <v>134</v>
      </c>
    </row>
    <row r="1062" spans="1:2" x14ac:dyDescent="0.35">
      <c r="A1062" t="s">
        <v>741</v>
      </c>
      <c r="B1062" t="s">
        <v>147</v>
      </c>
    </row>
    <row r="1063" spans="1:2" x14ac:dyDescent="0.35">
      <c r="A1063" t="s">
        <v>789</v>
      </c>
      <c r="B1063" t="s">
        <v>147</v>
      </c>
    </row>
    <row r="1064" spans="1:2" x14ac:dyDescent="0.35">
      <c r="A1064" t="s">
        <v>711</v>
      </c>
      <c r="B1064" t="s">
        <v>107</v>
      </c>
    </row>
    <row r="1065" spans="1:2" x14ac:dyDescent="0.35">
      <c r="A1065" t="s">
        <v>356</v>
      </c>
      <c r="B1065" t="s">
        <v>107</v>
      </c>
    </row>
    <row r="1066" spans="1:2" x14ac:dyDescent="0.35">
      <c r="A1066" t="s">
        <v>730</v>
      </c>
      <c r="B1066" t="s">
        <v>118</v>
      </c>
    </row>
    <row r="1067" spans="1:2" x14ac:dyDescent="0.35">
      <c r="A1067" t="s">
        <v>874</v>
      </c>
      <c r="B1067" t="s">
        <v>123</v>
      </c>
    </row>
    <row r="1068" spans="1:2" x14ac:dyDescent="0.35">
      <c r="A1068" t="s">
        <v>593</v>
      </c>
      <c r="B1068" t="s">
        <v>118</v>
      </c>
    </row>
    <row r="1069" spans="1:2" x14ac:dyDescent="0.35">
      <c r="A1069" t="s">
        <v>1140</v>
      </c>
      <c r="B1069" t="s">
        <v>123</v>
      </c>
    </row>
    <row r="1070" spans="1:2" x14ac:dyDescent="0.35">
      <c r="A1070" t="s">
        <v>592</v>
      </c>
      <c r="B1070" t="s">
        <v>118</v>
      </c>
    </row>
    <row r="1071" spans="1:2" x14ac:dyDescent="0.35">
      <c r="A1071" t="s">
        <v>695</v>
      </c>
      <c r="B1071" t="s">
        <v>92</v>
      </c>
    </row>
    <row r="1072" spans="1:2" x14ac:dyDescent="0.35">
      <c r="A1072" t="s">
        <v>320</v>
      </c>
      <c r="B1072" t="s">
        <v>92</v>
      </c>
    </row>
    <row r="1073" spans="1:2" x14ac:dyDescent="0.35">
      <c r="A1073" t="s">
        <v>399</v>
      </c>
      <c r="B1073" t="s">
        <v>143</v>
      </c>
    </row>
    <row r="1074" spans="1:2" x14ac:dyDescent="0.35">
      <c r="A1074" t="s">
        <v>498</v>
      </c>
      <c r="B1074" t="s">
        <v>143</v>
      </c>
    </row>
    <row r="1075" spans="1:2" x14ac:dyDescent="0.35">
      <c r="A1075" t="s">
        <v>778</v>
      </c>
      <c r="B1075" t="s">
        <v>97</v>
      </c>
    </row>
    <row r="1076" spans="1:2" x14ac:dyDescent="0.35">
      <c r="A1076" t="s">
        <v>1105</v>
      </c>
      <c r="B1076" t="s">
        <v>97</v>
      </c>
    </row>
    <row r="1077" spans="1:2" x14ac:dyDescent="0.35">
      <c r="A1077" t="s">
        <v>644</v>
      </c>
      <c r="B1077" t="s">
        <v>91</v>
      </c>
    </row>
    <row r="1078" spans="1:2" x14ac:dyDescent="0.35">
      <c r="A1078" t="s">
        <v>1033</v>
      </c>
      <c r="B1078" t="s">
        <v>91</v>
      </c>
    </row>
    <row r="1079" spans="1:2" x14ac:dyDescent="0.35">
      <c r="A1079" t="s">
        <v>681</v>
      </c>
      <c r="B1079" t="s">
        <v>91</v>
      </c>
    </row>
    <row r="1080" spans="1:2" x14ac:dyDescent="0.35">
      <c r="A1080" t="s">
        <v>982</v>
      </c>
      <c r="B1080" t="s">
        <v>91</v>
      </c>
    </row>
    <row r="1081" spans="1:2" x14ac:dyDescent="0.35">
      <c r="A1081" t="s">
        <v>1038</v>
      </c>
      <c r="B1081" t="s">
        <v>91</v>
      </c>
    </row>
    <row r="1082" spans="1:2" x14ac:dyDescent="0.35">
      <c r="A1082" t="s">
        <v>680</v>
      </c>
      <c r="B1082" t="s">
        <v>143</v>
      </c>
    </row>
    <row r="1083" spans="1:2" x14ac:dyDescent="0.35">
      <c r="A1083" t="s">
        <v>997</v>
      </c>
      <c r="B1083" t="s">
        <v>143</v>
      </c>
    </row>
    <row r="1084" spans="1:2" x14ac:dyDescent="0.35">
      <c r="A1084" t="s">
        <v>487</v>
      </c>
      <c r="B1084" t="s">
        <v>143</v>
      </c>
    </row>
    <row r="1085" spans="1:2" x14ac:dyDescent="0.35">
      <c r="A1085" t="s">
        <v>1016</v>
      </c>
      <c r="B1085" t="s">
        <v>143</v>
      </c>
    </row>
    <row r="1086" spans="1:2" x14ac:dyDescent="0.35">
      <c r="A1086" t="s">
        <v>663</v>
      </c>
      <c r="B1086" t="s">
        <v>143</v>
      </c>
    </row>
    <row r="1087" spans="1:2" x14ac:dyDescent="0.35">
      <c r="A1087" t="s">
        <v>686</v>
      </c>
      <c r="B1087" t="s">
        <v>129</v>
      </c>
    </row>
    <row r="1088" spans="1:2" x14ac:dyDescent="0.35">
      <c r="A1088" t="s">
        <v>795</v>
      </c>
      <c r="B1088" t="s">
        <v>129</v>
      </c>
    </row>
    <row r="1089" spans="1:2" x14ac:dyDescent="0.35">
      <c r="A1089" t="s">
        <v>358</v>
      </c>
    </row>
    <row r="1090" spans="1:2" x14ac:dyDescent="0.35">
      <c r="A1090" t="s">
        <v>713</v>
      </c>
    </row>
    <row r="1091" spans="1:2" x14ac:dyDescent="0.35">
      <c r="A1091" t="s">
        <v>948</v>
      </c>
      <c r="B1091" t="s">
        <v>118</v>
      </c>
    </row>
    <row r="1092" spans="1:2" x14ac:dyDescent="0.35">
      <c r="A1092" t="s">
        <v>899</v>
      </c>
      <c r="B1092" t="s">
        <v>118</v>
      </c>
    </row>
    <row r="1093" spans="1:2" x14ac:dyDescent="0.35">
      <c r="A1093" t="s">
        <v>621</v>
      </c>
      <c r="B1093" t="s">
        <v>118</v>
      </c>
    </row>
    <row r="1094" spans="1:2" x14ac:dyDescent="0.35">
      <c r="A1094" t="s">
        <v>664</v>
      </c>
      <c r="B1094" t="s">
        <v>118</v>
      </c>
    </row>
    <row r="1095" spans="1:2" x14ac:dyDescent="0.35">
      <c r="A1095" t="s">
        <v>603</v>
      </c>
      <c r="B1095" t="s">
        <v>118</v>
      </c>
    </row>
    <row r="1096" spans="1:2" x14ac:dyDescent="0.35">
      <c r="A1096" t="s">
        <v>722</v>
      </c>
      <c r="B1096" t="s">
        <v>112</v>
      </c>
    </row>
    <row r="1097" spans="1:2" x14ac:dyDescent="0.35">
      <c r="A1097" t="s">
        <v>505</v>
      </c>
      <c r="B1097" t="s">
        <v>112</v>
      </c>
    </row>
    <row r="1098" spans="1:2" x14ac:dyDescent="0.35">
      <c r="A1098" t="s">
        <v>573</v>
      </c>
      <c r="B1098" t="s">
        <v>165</v>
      </c>
    </row>
    <row r="1099" spans="1:2" x14ac:dyDescent="0.35">
      <c r="A1099" t="s">
        <v>605</v>
      </c>
      <c r="B1099" t="s">
        <v>165</v>
      </c>
    </row>
    <row r="1100" spans="1:2" x14ac:dyDescent="0.35">
      <c r="A1100" t="s">
        <v>363</v>
      </c>
      <c r="B1100" t="s">
        <v>107</v>
      </c>
    </row>
    <row r="1101" spans="1:2" x14ac:dyDescent="0.35">
      <c r="A1101" t="s">
        <v>658</v>
      </c>
      <c r="B1101" t="s">
        <v>107</v>
      </c>
    </row>
    <row r="1102" spans="1:2" x14ac:dyDescent="0.35">
      <c r="A1102" t="s">
        <v>1039</v>
      </c>
      <c r="B1102" t="s">
        <v>103</v>
      </c>
    </row>
    <row r="1103" spans="1:2" x14ac:dyDescent="0.35">
      <c r="A1103" t="s">
        <v>688</v>
      </c>
      <c r="B1103" t="s">
        <v>103</v>
      </c>
    </row>
    <row r="1104" spans="1:2" x14ac:dyDescent="0.35">
      <c r="A1104" t="s">
        <v>815</v>
      </c>
      <c r="B1104" t="s">
        <v>103</v>
      </c>
    </row>
    <row r="1105" spans="1:2" x14ac:dyDescent="0.35">
      <c r="A1105" t="s">
        <v>1113</v>
      </c>
      <c r="B1105" t="s">
        <v>103</v>
      </c>
    </row>
    <row r="1106" spans="1:2" x14ac:dyDescent="0.35">
      <c r="A1106" t="s">
        <v>813</v>
      </c>
      <c r="B1106" t="s">
        <v>103</v>
      </c>
    </row>
    <row r="1107" spans="1:2" x14ac:dyDescent="0.35">
      <c r="A1107" t="s">
        <v>1010</v>
      </c>
      <c r="B1107" t="s">
        <v>134</v>
      </c>
    </row>
    <row r="1108" spans="1:2" x14ac:dyDescent="0.35">
      <c r="A1108" t="s">
        <v>748</v>
      </c>
      <c r="B1108" t="s">
        <v>134</v>
      </c>
    </row>
    <row r="1109" spans="1:2" x14ac:dyDescent="0.35">
      <c r="A1109" t="s">
        <v>598</v>
      </c>
      <c r="B1109" t="s">
        <v>98</v>
      </c>
    </row>
    <row r="1110" spans="1:2" x14ac:dyDescent="0.35">
      <c r="A1110" t="s">
        <v>423</v>
      </c>
      <c r="B1110" t="s">
        <v>98</v>
      </c>
    </row>
    <row r="1111" spans="1:2" x14ac:dyDescent="0.35">
      <c r="A1111" t="s">
        <v>837</v>
      </c>
      <c r="B1111" t="s">
        <v>147</v>
      </c>
    </row>
    <row r="1112" spans="1:2" x14ac:dyDescent="0.35">
      <c r="A1112" t="s">
        <v>941</v>
      </c>
      <c r="B1112" t="s">
        <v>147</v>
      </c>
    </row>
    <row r="1113" spans="1:2" x14ac:dyDescent="0.35">
      <c r="A1113" t="s">
        <v>242</v>
      </c>
      <c r="B1113" t="s">
        <v>128</v>
      </c>
    </row>
    <row r="1114" spans="1:2" x14ac:dyDescent="0.35">
      <c r="A1114" t="s">
        <v>717</v>
      </c>
      <c r="B1114" t="s">
        <v>128</v>
      </c>
    </row>
    <row r="1115" spans="1:2" x14ac:dyDescent="0.35">
      <c r="A1115" t="s">
        <v>211</v>
      </c>
      <c r="B1115" t="s">
        <v>92</v>
      </c>
    </row>
    <row r="1116" spans="1:2" x14ac:dyDescent="0.35">
      <c r="A1116" t="s">
        <v>355</v>
      </c>
      <c r="B1116" t="s">
        <v>92</v>
      </c>
    </row>
    <row r="1117" spans="1:2" x14ac:dyDescent="0.35">
      <c r="A1117" t="s">
        <v>1048</v>
      </c>
      <c r="B1117" t="s">
        <v>97</v>
      </c>
    </row>
    <row r="1118" spans="1:2" x14ac:dyDescent="0.35">
      <c r="A1118" t="s">
        <v>880</v>
      </c>
      <c r="B1118" t="s">
        <v>97</v>
      </c>
    </row>
    <row r="1119" spans="1:2" x14ac:dyDescent="0.35">
      <c r="A1119" t="s">
        <v>648</v>
      </c>
      <c r="B1119" t="s">
        <v>86</v>
      </c>
    </row>
    <row r="1120" spans="1:2" x14ac:dyDescent="0.35">
      <c r="A1120" t="s">
        <v>400</v>
      </c>
      <c r="B1120" t="s">
        <v>86</v>
      </c>
    </row>
    <row r="1121" spans="1:2" x14ac:dyDescent="0.35">
      <c r="A1121" t="s">
        <v>747</v>
      </c>
      <c r="B1121" t="s">
        <v>113</v>
      </c>
    </row>
    <row r="1122" spans="1:2" x14ac:dyDescent="0.35">
      <c r="A1122" t="s">
        <v>988</v>
      </c>
      <c r="B1122" t="s">
        <v>113</v>
      </c>
    </row>
    <row r="1123" spans="1:2" x14ac:dyDescent="0.35">
      <c r="A1123" t="s">
        <v>430</v>
      </c>
      <c r="B1123" t="s">
        <v>102</v>
      </c>
    </row>
    <row r="1124" spans="1:2" x14ac:dyDescent="0.35">
      <c r="A1124" t="s">
        <v>566</v>
      </c>
      <c r="B1124" t="s">
        <v>102</v>
      </c>
    </row>
    <row r="1125" spans="1:2" x14ac:dyDescent="0.35">
      <c r="A1125" t="s">
        <v>401</v>
      </c>
      <c r="B1125" t="s">
        <v>133</v>
      </c>
    </row>
    <row r="1126" spans="1:2" x14ac:dyDescent="0.35">
      <c r="A1126" t="s">
        <v>325</v>
      </c>
      <c r="B1126" t="s">
        <v>133</v>
      </c>
    </row>
    <row r="1127" spans="1:2" x14ac:dyDescent="0.35">
      <c r="A1127" t="s">
        <v>609</v>
      </c>
    </row>
    <row r="1128" spans="1:2" x14ac:dyDescent="0.35">
      <c r="A1128" t="s">
        <v>743</v>
      </c>
    </row>
    <row r="1129" spans="1:2" x14ac:dyDescent="0.35">
      <c r="A1129" t="s">
        <v>1012</v>
      </c>
    </row>
    <row r="1130" spans="1:2" x14ac:dyDescent="0.35">
      <c r="A1130" t="s">
        <v>429</v>
      </c>
      <c r="B1130" t="s">
        <v>118</v>
      </c>
    </row>
    <row r="1131" spans="1:2" x14ac:dyDescent="0.35">
      <c r="A1131" t="s">
        <v>409</v>
      </c>
      <c r="B1131" t="s">
        <v>118</v>
      </c>
    </row>
    <row r="1132" spans="1:2" x14ac:dyDescent="0.35">
      <c r="A1132" t="s">
        <v>500</v>
      </c>
      <c r="B1132" t="s">
        <v>118</v>
      </c>
    </row>
    <row r="1133" spans="1:2" x14ac:dyDescent="0.35">
      <c r="A1133" t="s">
        <v>746</v>
      </c>
      <c r="B1133" t="s">
        <v>118</v>
      </c>
    </row>
    <row r="1134" spans="1:2" x14ac:dyDescent="0.35">
      <c r="A1134" t="s">
        <v>1152</v>
      </c>
      <c r="B1134" t="s">
        <v>118</v>
      </c>
    </row>
    <row r="1135" spans="1:2" x14ac:dyDescent="0.35">
      <c r="A1135" t="s">
        <v>720</v>
      </c>
      <c r="B1135" t="s">
        <v>147</v>
      </c>
    </row>
    <row r="1136" spans="1:2" x14ac:dyDescent="0.35">
      <c r="A1136" t="s">
        <v>814</v>
      </c>
      <c r="B1136" t="s">
        <v>147</v>
      </c>
    </row>
    <row r="1137" spans="1:2" x14ac:dyDescent="0.35">
      <c r="A1137" t="s">
        <v>1153</v>
      </c>
      <c r="B1137" t="s">
        <v>113</v>
      </c>
    </row>
    <row r="1138" spans="1:2" x14ac:dyDescent="0.35">
      <c r="A1138" t="s">
        <v>651</v>
      </c>
      <c r="B1138" t="s">
        <v>113</v>
      </c>
    </row>
    <row r="1139" spans="1:2" x14ac:dyDescent="0.35">
      <c r="A1139" t="s">
        <v>817</v>
      </c>
      <c r="B1139" t="s">
        <v>129</v>
      </c>
    </row>
    <row r="1140" spans="1:2" x14ac:dyDescent="0.35">
      <c r="A1140" t="s">
        <v>354</v>
      </c>
      <c r="B1140" t="s">
        <v>129</v>
      </c>
    </row>
    <row r="1141" spans="1:2" x14ac:dyDescent="0.35">
      <c r="A1141" t="s">
        <v>606</v>
      </c>
      <c r="B1141" t="s">
        <v>92</v>
      </c>
    </row>
    <row r="1142" spans="1:2" x14ac:dyDescent="0.35">
      <c r="A1142" t="s">
        <v>1114</v>
      </c>
      <c r="B1142" t="s">
        <v>92</v>
      </c>
    </row>
    <row r="1143" spans="1:2" x14ac:dyDescent="0.35">
      <c r="A1143" t="s">
        <v>890</v>
      </c>
      <c r="B1143" t="s">
        <v>103</v>
      </c>
    </row>
    <row r="1144" spans="1:2" x14ac:dyDescent="0.35">
      <c r="A1144" t="s">
        <v>637</v>
      </c>
      <c r="B1144" t="s">
        <v>103</v>
      </c>
    </row>
    <row r="1145" spans="1:2" x14ac:dyDescent="0.35">
      <c r="A1145" t="s">
        <v>934</v>
      </c>
      <c r="B1145" t="s">
        <v>103</v>
      </c>
    </row>
    <row r="1146" spans="1:2" x14ac:dyDescent="0.35">
      <c r="A1146" t="s">
        <v>507</v>
      </c>
      <c r="B1146" t="s">
        <v>103</v>
      </c>
    </row>
    <row r="1147" spans="1:2" x14ac:dyDescent="0.35">
      <c r="A1147" t="s">
        <v>273</v>
      </c>
      <c r="B1147" t="s">
        <v>103</v>
      </c>
    </row>
    <row r="1148" spans="1:2" x14ac:dyDescent="0.35">
      <c r="A1148" t="s">
        <v>823</v>
      </c>
      <c r="B1148" t="s">
        <v>165</v>
      </c>
    </row>
    <row r="1149" spans="1:2" x14ac:dyDescent="0.35">
      <c r="A1149" t="s">
        <v>970</v>
      </c>
      <c r="B1149" t="s">
        <v>165</v>
      </c>
    </row>
    <row r="1150" spans="1:2" x14ac:dyDescent="0.35">
      <c r="A1150" t="s">
        <v>303</v>
      </c>
      <c r="B1150" t="s">
        <v>128</v>
      </c>
    </row>
    <row r="1151" spans="1:2" x14ac:dyDescent="0.35">
      <c r="A1151" t="s">
        <v>723</v>
      </c>
      <c r="B1151" t="s">
        <v>128</v>
      </c>
    </row>
    <row r="1152" spans="1:2" x14ac:dyDescent="0.35">
      <c r="A1152" t="s">
        <v>894</v>
      </c>
      <c r="B1152" t="s">
        <v>134</v>
      </c>
    </row>
    <row r="1153" spans="1:2" x14ac:dyDescent="0.35">
      <c r="A1153" t="s">
        <v>893</v>
      </c>
      <c r="B1153" t="s">
        <v>134</v>
      </c>
    </row>
    <row r="1154" spans="1:2" x14ac:dyDescent="0.35">
      <c r="A1154" t="s">
        <v>420</v>
      </c>
      <c r="B1154" t="s">
        <v>91</v>
      </c>
    </row>
    <row r="1155" spans="1:2" x14ac:dyDescent="0.35">
      <c r="A1155" t="s">
        <v>1070</v>
      </c>
      <c r="B1155" t="s">
        <v>91</v>
      </c>
    </row>
    <row r="1156" spans="1:2" x14ac:dyDescent="0.35">
      <c r="A1156" t="s">
        <v>215</v>
      </c>
      <c r="B1156" t="s">
        <v>91</v>
      </c>
    </row>
    <row r="1157" spans="1:2" x14ac:dyDescent="0.35">
      <c r="A1157" t="s">
        <v>676</v>
      </c>
      <c r="B1157" t="s">
        <v>91</v>
      </c>
    </row>
    <row r="1158" spans="1:2" x14ac:dyDescent="0.35">
      <c r="A1158" t="s">
        <v>272</v>
      </c>
      <c r="B1158" t="s">
        <v>91</v>
      </c>
    </row>
    <row r="1159" spans="1:2" x14ac:dyDescent="0.35">
      <c r="A1159" t="s">
        <v>1103</v>
      </c>
      <c r="B1159" t="s">
        <v>97</v>
      </c>
    </row>
    <row r="1160" spans="1:2" x14ac:dyDescent="0.35">
      <c r="A1160" t="s">
        <v>434</v>
      </c>
      <c r="B1160" t="s">
        <v>97</v>
      </c>
    </row>
    <row r="1161" spans="1:2" x14ac:dyDescent="0.35">
      <c r="A1161" t="s">
        <v>591</v>
      </c>
      <c r="B1161" t="s">
        <v>133</v>
      </c>
    </row>
    <row r="1162" spans="1:2" x14ac:dyDescent="0.35">
      <c r="A1162" t="s">
        <v>618</v>
      </c>
      <c r="B1162" t="s">
        <v>133</v>
      </c>
    </row>
    <row r="1163" spans="1:2" x14ac:dyDescent="0.35">
      <c r="A1163" t="s">
        <v>798</v>
      </c>
      <c r="B1163" t="s">
        <v>107</v>
      </c>
    </row>
    <row r="1164" spans="1:2" x14ac:dyDescent="0.35">
      <c r="A1164" t="s">
        <v>833</v>
      </c>
      <c r="B1164" t="s">
        <v>107</v>
      </c>
    </row>
    <row r="1165" spans="1:2" x14ac:dyDescent="0.35">
      <c r="A1165" t="s">
        <v>846</v>
      </c>
      <c r="B1165" t="s">
        <v>102</v>
      </c>
    </row>
    <row r="1166" spans="1:2" x14ac:dyDescent="0.35">
      <c r="A1166" t="s">
        <v>454</v>
      </c>
      <c r="B1166" t="s">
        <v>102</v>
      </c>
    </row>
    <row r="1167" spans="1:2" x14ac:dyDescent="0.35">
      <c r="A1167" t="s">
        <v>987</v>
      </c>
      <c r="B1167" t="s">
        <v>86</v>
      </c>
    </row>
    <row r="1168" spans="1:2" x14ac:dyDescent="0.35">
      <c r="A1168" t="s">
        <v>794</v>
      </c>
      <c r="B1168" t="s">
        <v>86</v>
      </c>
    </row>
    <row r="1169" spans="1:2" x14ac:dyDescent="0.35">
      <c r="A1169" t="s">
        <v>678</v>
      </c>
      <c r="B1169" t="s">
        <v>112</v>
      </c>
    </row>
    <row r="1170" spans="1:2" x14ac:dyDescent="0.35">
      <c r="A1170" t="s">
        <v>873</v>
      </c>
      <c r="B1170" t="s">
        <v>112</v>
      </c>
    </row>
    <row r="1171" spans="1:2" x14ac:dyDescent="0.35">
      <c r="A1171" t="s">
        <v>564</v>
      </c>
      <c r="B1171" t="s">
        <v>143</v>
      </c>
    </row>
    <row r="1172" spans="1:2" x14ac:dyDescent="0.35">
      <c r="A1172" t="s">
        <v>826</v>
      </c>
      <c r="B1172" t="s">
        <v>143</v>
      </c>
    </row>
    <row r="1173" spans="1:2" x14ac:dyDescent="0.35">
      <c r="A1173" t="s">
        <v>377</v>
      </c>
      <c r="B1173" t="s">
        <v>98</v>
      </c>
    </row>
    <row r="1174" spans="1:2" x14ac:dyDescent="0.35">
      <c r="A1174" t="s">
        <v>216</v>
      </c>
      <c r="B1174" t="s">
        <v>98</v>
      </c>
    </row>
    <row r="1175" spans="1:2" x14ac:dyDescent="0.35">
      <c r="A1175" t="s">
        <v>412</v>
      </c>
      <c r="B1175" t="s">
        <v>102</v>
      </c>
    </row>
    <row r="1176" spans="1:2" x14ac:dyDescent="0.35">
      <c r="A1176" t="s">
        <v>413</v>
      </c>
      <c r="B1176" t="s">
        <v>102</v>
      </c>
    </row>
    <row r="1177" spans="1:2" x14ac:dyDescent="0.35">
      <c r="A1177" t="s">
        <v>267</v>
      </c>
      <c r="B1177" t="s">
        <v>86</v>
      </c>
    </row>
    <row r="1178" spans="1:2" x14ac:dyDescent="0.35">
      <c r="A1178" t="s">
        <v>719</v>
      </c>
      <c r="B1178" t="s">
        <v>86</v>
      </c>
    </row>
    <row r="1179" spans="1:2" x14ac:dyDescent="0.35">
      <c r="A1179" t="s">
        <v>1124</v>
      </c>
      <c r="B1179" t="s">
        <v>134</v>
      </c>
    </row>
    <row r="1180" spans="1:2" x14ac:dyDescent="0.35">
      <c r="A1180" t="s">
        <v>468</v>
      </c>
      <c r="B1180" t="s">
        <v>134</v>
      </c>
    </row>
    <row r="1181" spans="1:2" x14ac:dyDescent="0.35">
      <c r="A1181" t="s">
        <v>379</v>
      </c>
      <c r="B1181" t="s">
        <v>113</v>
      </c>
    </row>
    <row r="1182" spans="1:2" x14ac:dyDescent="0.35">
      <c r="A1182" t="s">
        <v>513</v>
      </c>
      <c r="B1182" t="s">
        <v>113</v>
      </c>
    </row>
    <row r="1183" spans="1:2" x14ac:dyDescent="0.35">
      <c r="A1183" t="s">
        <v>653</v>
      </c>
      <c r="B1183" t="s">
        <v>147</v>
      </c>
    </row>
    <row r="1184" spans="1:2" x14ac:dyDescent="0.35">
      <c r="A1184" t="s">
        <v>357</v>
      </c>
      <c r="B1184" t="s">
        <v>147</v>
      </c>
    </row>
    <row r="1185" spans="1:2" x14ac:dyDescent="0.35">
      <c r="A1185" t="s">
        <v>869</v>
      </c>
      <c r="B1185" t="s">
        <v>92</v>
      </c>
    </row>
    <row r="1186" spans="1:2" x14ac:dyDescent="0.35">
      <c r="A1186" t="s">
        <v>671</v>
      </c>
      <c r="B1186" t="s">
        <v>92</v>
      </c>
    </row>
    <row r="1187" spans="1:2" x14ac:dyDescent="0.35">
      <c r="A1187" t="s">
        <v>495</v>
      </c>
      <c r="B1187" t="s">
        <v>118</v>
      </c>
    </row>
    <row r="1188" spans="1:2" x14ac:dyDescent="0.35">
      <c r="A1188" t="s">
        <v>552</v>
      </c>
      <c r="B1188" t="s">
        <v>118</v>
      </c>
    </row>
    <row r="1189" spans="1:2" x14ac:dyDescent="0.35">
      <c r="A1189" t="s">
        <v>436</v>
      </c>
      <c r="B1189" t="s">
        <v>118</v>
      </c>
    </row>
    <row r="1190" spans="1:2" x14ac:dyDescent="0.35">
      <c r="A1190" t="s">
        <v>1143</v>
      </c>
      <c r="B1190" t="s">
        <v>118</v>
      </c>
    </row>
    <row r="1191" spans="1:2" x14ac:dyDescent="0.35">
      <c r="A1191" t="s">
        <v>446</v>
      </c>
      <c r="B1191" t="s">
        <v>118</v>
      </c>
    </row>
    <row r="1192" spans="1:2" x14ac:dyDescent="0.35">
      <c r="A1192" t="s">
        <v>348</v>
      </c>
      <c r="B1192" t="s">
        <v>98</v>
      </c>
    </row>
    <row r="1193" spans="1:2" x14ac:dyDescent="0.35">
      <c r="A1193" t="s">
        <v>714</v>
      </c>
      <c r="B1193" t="s">
        <v>98</v>
      </c>
    </row>
    <row r="1194" spans="1:2" x14ac:dyDescent="0.35">
      <c r="A1194" t="s">
        <v>661</v>
      </c>
      <c r="B1194" t="s">
        <v>112</v>
      </c>
    </row>
    <row r="1195" spans="1:2" x14ac:dyDescent="0.35">
      <c r="A1195" t="s">
        <v>1082</v>
      </c>
      <c r="B1195" t="s">
        <v>112</v>
      </c>
    </row>
    <row r="1196" spans="1:2" x14ac:dyDescent="0.35">
      <c r="A1196" t="s">
        <v>938</v>
      </c>
      <c r="B1196" t="s">
        <v>112</v>
      </c>
    </row>
    <row r="1197" spans="1:2" x14ac:dyDescent="0.35">
      <c r="A1197" t="s">
        <v>301</v>
      </c>
      <c r="B1197" t="s">
        <v>107</v>
      </c>
    </row>
    <row r="1198" spans="1:2" x14ac:dyDescent="0.35">
      <c r="A1198" t="s">
        <v>1097</v>
      </c>
      <c r="B1198" t="s">
        <v>107</v>
      </c>
    </row>
    <row r="1199" spans="1:2" x14ac:dyDescent="0.35">
      <c r="A1199" t="s">
        <v>453</v>
      </c>
      <c r="B1199" t="s">
        <v>133</v>
      </c>
    </row>
    <row r="1200" spans="1:2" x14ac:dyDescent="0.35">
      <c r="A1200" t="s">
        <v>269</v>
      </c>
      <c r="B1200" t="s">
        <v>133</v>
      </c>
    </row>
    <row r="1201" spans="1:2" x14ac:dyDescent="0.35">
      <c r="A1201" t="s">
        <v>949</v>
      </c>
      <c r="B1201" t="s">
        <v>128</v>
      </c>
    </row>
    <row r="1202" spans="1:2" x14ac:dyDescent="0.35">
      <c r="A1202" t="s">
        <v>221</v>
      </c>
      <c r="B1202" t="s">
        <v>128</v>
      </c>
    </row>
    <row r="1203" spans="1:2" x14ac:dyDescent="0.35">
      <c r="A1203" t="s">
        <v>642</v>
      </c>
      <c r="B1203" t="s">
        <v>129</v>
      </c>
    </row>
    <row r="1204" spans="1:2" x14ac:dyDescent="0.35">
      <c r="A1204" t="s">
        <v>542</v>
      </c>
      <c r="B1204" t="s">
        <v>129</v>
      </c>
    </row>
    <row r="1205" spans="1:2" x14ac:dyDescent="0.35">
      <c r="A1205" t="s">
        <v>266</v>
      </c>
      <c r="B1205" t="s">
        <v>165</v>
      </c>
    </row>
    <row r="1206" spans="1:2" x14ac:dyDescent="0.35">
      <c r="A1206" t="s">
        <v>1008</v>
      </c>
      <c r="B1206" t="s">
        <v>165</v>
      </c>
    </row>
    <row r="1207" spans="1:2" x14ac:dyDescent="0.35">
      <c r="A1207" t="s">
        <v>732</v>
      </c>
      <c r="B1207" t="s">
        <v>143</v>
      </c>
    </row>
    <row r="1208" spans="1:2" x14ac:dyDescent="0.35">
      <c r="A1208" t="s">
        <v>177</v>
      </c>
      <c r="B1208" t="s">
        <v>143</v>
      </c>
    </row>
    <row r="1209" spans="1:2" x14ac:dyDescent="0.35">
      <c r="A1209" t="s">
        <v>1110</v>
      </c>
      <c r="B1209" t="s">
        <v>97</v>
      </c>
    </row>
    <row r="1210" spans="1:2" x14ac:dyDescent="0.35">
      <c r="A1210" t="s">
        <v>963</v>
      </c>
      <c r="B1210" t="s">
        <v>97</v>
      </c>
    </row>
    <row r="1211" spans="1:2" x14ac:dyDescent="0.35">
      <c r="A1211" t="s">
        <v>1094</v>
      </c>
      <c r="B1211" t="s">
        <v>103</v>
      </c>
    </row>
    <row r="1212" spans="1:2" x14ac:dyDescent="0.35">
      <c r="A1212" t="s">
        <v>349</v>
      </c>
      <c r="B1212" t="s">
        <v>103</v>
      </c>
    </row>
    <row r="1213" spans="1:2" x14ac:dyDescent="0.35">
      <c r="A1213" t="s">
        <v>1078</v>
      </c>
      <c r="B1213" t="s">
        <v>103</v>
      </c>
    </row>
    <row r="1214" spans="1:2" x14ac:dyDescent="0.35">
      <c r="A1214" t="s">
        <v>892</v>
      </c>
      <c r="B1214" t="s">
        <v>103</v>
      </c>
    </row>
    <row r="1215" spans="1:2" x14ac:dyDescent="0.35">
      <c r="A1215" t="s">
        <v>362</v>
      </c>
      <c r="B1215" t="s">
        <v>103</v>
      </c>
    </row>
    <row r="1216" spans="1:2" x14ac:dyDescent="0.35">
      <c r="A1216" t="s">
        <v>797</v>
      </c>
      <c r="B1216" t="s">
        <v>91</v>
      </c>
    </row>
    <row r="1217" spans="1:2" x14ac:dyDescent="0.35">
      <c r="A1217" t="s">
        <v>1051</v>
      </c>
      <c r="B1217" t="s">
        <v>91</v>
      </c>
    </row>
    <row r="1218" spans="1:2" x14ac:dyDescent="0.35">
      <c r="A1218" t="s">
        <v>1100</v>
      </c>
      <c r="B1218" t="s">
        <v>91</v>
      </c>
    </row>
    <row r="1219" spans="1:2" x14ac:dyDescent="0.35">
      <c r="A1219" t="s">
        <v>917</v>
      </c>
      <c r="B1219" t="s">
        <v>91</v>
      </c>
    </row>
    <row r="1220" spans="1:2" x14ac:dyDescent="0.35">
      <c r="A1220" t="s">
        <v>895</v>
      </c>
      <c r="B1220" t="s">
        <v>91</v>
      </c>
    </row>
    <row r="1221" spans="1:2" x14ac:dyDescent="0.35">
      <c r="A1221" t="s">
        <v>751</v>
      </c>
    </row>
    <row r="1222" spans="1:2" x14ac:dyDescent="0.35">
      <c r="A1222" t="s">
        <v>561</v>
      </c>
    </row>
    <row r="1223" spans="1:2" x14ac:dyDescent="0.35">
      <c r="A1223" t="s">
        <v>853</v>
      </c>
      <c r="B1223" t="s">
        <v>165</v>
      </c>
    </row>
    <row r="1224" spans="1:2" x14ac:dyDescent="0.35">
      <c r="A1224" t="s">
        <v>278</v>
      </c>
      <c r="B1224" t="s">
        <v>165</v>
      </c>
    </row>
    <row r="1225" spans="1:2" x14ac:dyDescent="0.35">
      <c r="A1225" t="s">
        <v>772</v>
      </c>
      <c r="B1225" t="s">
        <v>118</v>
      </c>
    </row>
    <row r="1226" spans="1:2" x14ac:dyDescent="0.35">
      <c r="A1226" t="s">
        <v>824</v>
      </c>
      <c r="B1226" t="s">
        <v>118</v>
      </c>
    </row>
    <row r="1227" spans="1:2" x14ac:dyDescent="0.35">
      <c r="A1227" t="s">
        <v>213</v>
      </c>
      <c r="B1227" t="s">
        <v>123</v>
      </c>
    </row>
    <row r="1228" spans="1:2" x14ac:dyDescent="0.35">
      <c r="A1228" t="s">
        <v>731</v>
      </c>
      <c r="B1228" t="s">
        <v>118</v>
      </c>
    </row>
    <row r="1229" spans="1:2" x14ac:dyDescent="0.35">
      <c r="A1229" t="s">
        <v>291</v>
      </c>
      <c r="B1229" t="s">
        <v>123</v>
      </c>
    </row>
    <row r="1230" spans="1:2" x14ac:dyDescent="0.35">
      <c r="A1230" t="s">
        <v>271</v>
      </c>
      <c r="B1230" t="s">
        <v>107</v>
      </c>
    </row>
    <row r="1231" spans="1:2" x14ac:dyDescent="0.35">
      <c r="A1231" t="s">
        <v>588</v>
      </c>
      <c r="B1231" t="s">
        <v>107</v>
      </c>
    </row>
    <row r="1232" spans="1:2" x14ac:dyDescent="0.35">
      <c r="A1232" t="s">
        <v>383</v>
      </c>
      <c r="B1232" t="s">
        <v>128</v>
      </c>
    </row>
    <row r="1233" spans="1:2" x14ac:dyDescent="0.35">
      <c r="A1233" t="s">
        <v>1043</v>
      </c>
      <c r="B1233" t="s">
        <v>128</v>
      </c>
    </row>
    <row r="1234" spans="1:2" x14ac:dyDescent="0.35">
      <c r="A1234" t="s">
        <v>403</v>
      </c>
      <c r="B1234" t="s">
        <v>143</v>
      </c>
    </row>
    <row r="1235" spans="1:2" x14ac:dyDescent="0.35">
      <c r="A1235" t="s">
        <v>924</v>
      </c>
      <c r="B1235" t="s">
        <v>143</v>
      </c>
    </row>
    <row r="1236" spans="1:2" x14ac:dyDescent="0.35">
      <c r="A1236" t="s">
        <v>562</v>
      </c>
      <c r="B1236" t="s">
        <v>102</v>
      </c>
    </row>
    <row r="1237" spans="1:2" x14ac:dyDescent="0.35">
      <c r="A1237" t="s">
        <v>1071</v>
      </c>
      <c r="B1237" t="s">
        <v>102</v>
      </c>
    </row>
    <row r="1238" spans="1:2" x14ac:dyDescent="0.35">
      <c r="A1238" t="s">
        <v>796</v>
      </c>
      <c r="B1238" t="s">
        <v>86</v>
      </c>
    </row>
    <row r="1239" spans="1:2" x14ac:dyDescent="0.35">
      <c r="A1239" t="s">
        <v>524</v>
      </c>
      <c r="B1239" t="s">
        <v>86</v>
      </c>
    </row>
    <row r="1240" spans="1:2" x14ac:dyDescent="0.35">
      <c r="A1240" t="s">
        <v>366</v>
      </c>
      <c r="B1240" t="s">
        <v>112</v>
      </c>
    </row>
    <row r="1241" spans="1:2" x14ac:dyDescent="0.35">
      <c r="A1241" t="s">
        <v>956</v>
      </c>
      <c r="B1241" t="s">
        <v>112</v>
      </c>
    </row>
    <row r="1242" spans="1:2" x14ac:dyDescent="0.35">
      <c r="A1242" t="s">
        <v>548</v>
      </c>
      <c r="B1242" t="s">
        <v>147</v>
      </c>
    </row>
    <row r="1243" spans="1:2" x14ac:dyDescent="0.35">
      <c r="A1243" t="s">
        <v>631</v>
      </c>
      <c r="B1243" t="s">
        <v>147</v>
      </c>
    </row>
    <row r="1244" spans="1:2" x14ac:dyDescent="0.35">
      <c r="A1244" t="s">
        <v>428</v>
      </c>
      <c r="B1244" t="s">
        <v>103</v>
      </c>
    </row>
    <row r="1245" spans="1:2" x14ac:dyDescent="0.35">
      <c r="A1245" t="s">
        <v>338</v>
      </c>
      <c r="B1245" t="s">
        <v>103</v>
      </c>
    </row>
    <row r="1246" spans="1:2" x14ac:dyDescent="0.35">
      <c r="A1246" t="s">
        <v>804</v>
      </c>
      <c r="B1246" t="s">
        <v>103</v>
      </c>
    </row>
    <row r="1247" spans="1:2" x14ac:dyDescent="0.35">
      <c r="A1247" t="s">
        <v>639</v>
      </c>
      <c r="B1247" t="s">
        <v>103</v>
      </c>
    </row>
    <row r="1248" spans="1:2" x14ac:dyDescent="0.35">
      <c r="A1248" t="s">
        <v>239</v>
      </c>
      <c r="B1248" t="s">
        <v>103</v>
      </c>
    </row>
    <row r="1249" spans="1:2" x14ac:dyDescent="0.35">
      <c r="A1249" t="s">
        <v>725</v>
      </c>
      <c r="B1249" t="s">
        <v>129</v>
      </c>
    </row>
    <row r="1250" spans="1:2" x14ac:dyDescent="0.35">
      <c r="A1250" t="s">
        <v>1084</v>
      </c>
      <c r="B1250" t="s">
        <v>129</v>
      </c>
    </row>
    <row r="1251" spans="1:2" x14ac:dyDescent="0.35">
      <c r="A1251" t="s">
        <v>918</v>
      </c>
      <c r="B1251" t="s">
        <v>91</v>
      </c>
    </row>
    <row r="1252" spans="1:2" x14ac:dyDescent="0.35">
      <c r="A1252" t="s">
        <v>1086</v>
      </c>
      <c r="B1252" t="s">
        <v>91</v>
      </c>
    </row>
    <row r="1253" spans="1:2" x14ac:dyDescent="0.35">
      <c r="A1253" t="s">
        <v>1132</v>
      </c>
      <c r="B1253" t="s">
        <v>91</v>
      </c>
    </row>
    <row r="1254" spans="1:2" x14ac:dyDescent="0.35">
      <c r="A1254" t="s">
        <v>863</v>
      </c>
      <c r="B1254" t="s">
        <v>91</v>
      </c>
    </row>
    <row r="1255" spans="1:2" x14ac:dyDescent="0.35">
      <c r="A1255" t="s">
        <v>533</v>
      </c>
      <c r="B1255" t="s">
        <v>91</v>
      </c>
    </row>
    <row r="1256" spans="1:2" x14ac:dyDescent="0.35">
      <c r="A1256" t="s">
        <v>912</v>
      </c>
      <c r="B1256" t="s">
        <v>92</v>
      </c>
    </row>
    <row r="1257" spans="1:2" x14ac:dyDescent="0.35">
      <c r="A1257" t="s">
        <v>816</v>
      </c>
      <c r="B1257" t="s">
        <v>92</v>
      </c>
    </row>
    <row r="1258" spans="1:2" x14ac:dyDescent="0.35">
      <c r="A1258" t="s">
        <v>265</v>
      </c>
      <c r="B1258" t="s">
        <v>97</v>
      </c>
    </row>
    <row r="1259" spans="1:2" x14ac:dyDescent="0.35">
      <c r="A1259" t="s">
        <v>986</v>
      </c>
      <c r="B1259" t="s">
        <v>97</v>
      </c>
    </row>
    <row r="1260" spans="1:2" x14ac:dyDescent="0.35">
      <c r="A1260" t="s">
        <v>845</v>
      </c>
      <c r="B1260" t="s">
        <v>113</v>
      </c>
    </row>
    <row r="1261" spans="1:2" x14ac:dyDescent="0.35">
      <c r="A1261" t="s">
        <v>740</v>
      </c>
      <c r="B1261" t="s">
        <v>113</v>
      </c>
    </row>
    <row r="1262" spans="1:2" x14ac:dyDescent="0.35">
      <c r="A1262" t="s">
        <v>883</v>
      </c>
      <c r="B1262" t="s">
        <v>133</v>
      </c>
    </row>
    <row r="1263" spans="1:2" x14ac:dyDescent="0.35">
      <c r="A1263" t="s">
        <v>736</v>
      </c>
      <c r="B1263" t="s">
        <v>133</v>
      </c>
    </row>
    <row r="1264" spans="1:2" x14ac:dyDescent="0.35">
      <c r="A1264" t="s">
        <v>624</v>
      </c>
      <c r="B1264" t="s">
        <v>134</v>
      </c>
    </row>
    <row r="1265" spans="1:2" x14ac:dyDescent="0.35">
      <c r="A1265" t="s">
        <v>1147</v>
      </c>
      <c r="B1265" t="s">
        <v>134</v>
      </c>
    </row>
    <row r="1266" spans="1:2" x14ac:dyDescent="0.35">
      <c r="A1266" t="s">
        <v>445</v>
      </c>
      <c r="B1266" t="s">
        <v>98</v>
      </c>
    </row>
    <row r="1267" spans="1:2" x14ac:dyDescent="0.35">
      <c r="A1267" t="s">
        <v>321</v>
      </c>
      <c r="B1267" t="s">
        <v>98</v>
      </c>
    </row>
    <row r="1268" spans="1:2" x14ac:dyDescent="0.35">
      <c r="A1268" t="s">
        <v>907</v>
      </c>
    </row>
    <row r="1269" spans="1:2" x14ac:dyDescent="0.35">
      <c r="A1269" t="s">
        <v>182</v>
      </c>
      <c r="B1269" t="s">
        <v>86</v>
      </c>
    </row>
    <row r="1270" spans="1:2" x14ac:dyDescent="0.35">
      <c r="A1270" t="s">
        <v>233</v>
      </c>
      <c r="B1270" t="s">
        <v>86</v>
      </c>
    </row>
    <row r="1271" spans="1:2" x14ac:dyDescent="0.35">
      <c r="A1271" t="s">
        <v>264</v>
      </c>
      <c r="B1271" t="s">
        <v>86</v>
      </c>
    </row>
    <row r="1272" spans="1:2" x14ac:dyDescent="0.35">
      <c r="A1272" t="s">
        <v>306</v>
      </c>
      <c r="B1272" t="s">
        <v>86</v>
      </c>
    </row>
    <row r="1273" spans="1:2" x14ac:dyDescent="0.35">
      <c r="A1273" t="s">
        <v>361</v>
      </c>
      <c r="B1273" t="s">
        <v>86</v>
      </c>
    </row>
    <row r="1274" spans="1:2" x14ac:dyDescent="0.35">
      <c r="A1274" t="s">
        <v>395</v>
      </c>
      <c r="B1274" t="s">
        <v>86</v>
      </c>
    </row>
    <row r="1275" spans="1:2" x14ac:dyDescent="0.35">
      <c r="A1275" t="s">
        <v>417</v>
      </c>
      <c r="B1275" t="s">
        <v>86</v>
      </c>
    </row>
    <row r="1276" spans="1:2" x14ac:dyDescent="0.35">
      <c r="A1276" t="s">
        <v>452</v>
      </c>
      <c r="B1276" t="s">
        <v>86</v>
      </c>
    </row>
    <row r="1277" spans="1:2" x14ac:dyDescent="0.35">
      <c r="A1277" t="s">
        <v>482</v>
      </c>
      <c r="B1277" t="s">
        <v>86</v>
      </c>
    </row>
    <row r="1278" spans="1:2" x14ac:dyDescent="0.35">
      <c r="A1278" t="s">
        <v>489</v>
      </c>
      <c r="B1278" t="s">
        <v>86</v>
      </c>
    </row>
    <row r="1279" spans="1:2" x14ac:dyDescent="0.35">
      <c r="A1279" t="s">
        <v>526</v>
      </c>
      <c r="B1279" t="s">
        <v>86</v>
      </c>
    </row>
    <row r="1280" spans="1:2" x14ac:dyDescent="0.35">
      <c r="A1280" t="s">
        <v>607</v>
      </c>
      <c r="B1280" t="s">
        <v>86</v>
      </c>
    </row>
    <row r="1281" spans="1:2" x14ac:dyDescent="0.35">
      <c r="A1281" t="s">
        <v>608</v>
      </c>
      <c r="B1281" t="s">
        <v>86</v>
      </c>
    </row>
    <row r="1282" spans="1:2" x14ac:dyDescent="0.35">
      <c r="A1282" t="s">
        <v>633</v>
      </c>
      <c r="B1282" t="s">
        <v>86</v>
      </c>
    </row>
    <row r="1283" spans="1:2" x14ac:dyDescent="0.35">
      <c r="A1283" t="s">
        <v>634</v>
      </c>
      <c r="B1283" t="s">
        <v>86</v>
      </c>
    </row>
    <row r="1284" spans="1:2" x14ac:dyDescent="0.35">
      <c r="A1284" t="s">
        <v>640</v>
      </c>
      <c r="B1284" t="s">
        <v>86</v>
      </c>
    </row>
    <row r="1285" spans="1:2" x14ac:dyDescent="0.35">
      <c r="A1285" t="s">
        <v>668</v>
      </c>
      <c r="B1285" t="s">
        <v>86</v>
      </c>
    </row>
    <row r="1286" spans="1:2" x14ac:dyDescent="0.35">
      <c r="A1286" t="s">
        <v>690</v>
      </c>
      <c r="B1286" t="s">
        <v>86</v>
      </c>
    </row>
    <row r="1287" spans="1:2" x14ac:dyDescent="0.35">
      <c r="A1287" t="s">
        <v>724</v>
      </c>
      <c r="B1287" t="s">
        <v>86</v>
      </c>
    </row>
    <row r="1288" spans="1:2" x14ac:dyDescent="0.35">
      <c r="A1288" t="s">
        <v>727</v>
      </c>
      <c r="B1288" t="s">
        <v>86</v>
      </c>
    </row>
    <row r="1289" spans="1:2" x14ac:dyDescent="0.35">
      <c r="A1289" t="s">
        <v>784</v>
      </c>
      <c r="B1289" t="s">
        <v>86</v>
      </c>
    </row>
    <row r="1290" spans="1:2" x14ac:dyDescent="0.35">
      <c r="A1290" t="s">
        <v>809</v>
      </c>
      <c r="B1290" t="s">
        <v>86</v>
      </c>
    </row>
    <row r="1291" spans="1:2" x14ac:dyDescent="0.35">
      <c r="A1291" t="s">
        <v>812</v>
      </c>
      <c r="B1291" t="s">
        <v>86</v>
      </c>
    </row>
    <row r="1292" spans="1:2" x14ac:dyDescent="0.35">
      <c r="A1292" t="s">
        <v>825</v>
      </c>
      <c r="B1292" t="s">
        <v>86</v>
      </c>
    </row>
    <row r="1293" spans="1:2" x14ac:dyDescent="0.35">
      <c r="A1293" t="s">
        <v>838</v>
      </c>
      <c r="B1293" t="s">
        <v>86</v>
      </c>
    </row>
    <row r="1294" spans="1:2" x14ac:dyDescent="0.35">
      <c r="A1294" t="s">
        <v>854</v>
      </c>
      <c r="B1294" t="s">
        <v>86</v>
      </c>
    </row>
    <row r="1295" spans="1:2" x14ac:dyDescent="0.35">
      <c r="A1295" t="s">
        <v>872</v>
      </c>
      <c r="B1295" t="s">
        <v>86</v>
      </c>
    </row>
    <row r="1296" spans="1:2" x14ac:dyDescent="0.35">
      <c r="A1296" t="s">
        <v>881</v>
      </c>
      <c r="B1296" t="s">
        <v>86</v>
      </c>
    </row>
    <row r="1297" spans="1:2" x14ac:dyDescent="0.35">
      <c r="A1297" t="s">
        <v>882</v>
      </c>
      <c r="B1297" t="s">
        <v>86</v>
      </c>
    </row>
    <row r="1298" spans="1:2" x14ac:dyDescent="0.35">
      <c r="A1298" t="s">
        <v>896</v>
      </c>
      <c r="B1298" t="s">
        <v>86</v>
      </c>
    </row>
    <row r="1299" spans="1:2" x14ac:dyDescent="0.35">
      <c r="A1299" t="s">
        <v>904</v>
      </c>
      <c r="B1299" t="s">
        <v>86</v>
      </c>
    </row>
    <row r="1300" spans="1:2" x14ac:dyDescent="0.35">
      <c r="A1300" t="s">
        <v>909</v>
      </c>
      <c r="B1300" t="s">
        <v>86</v>
      </c>
    </row>
    <row r="1301" spans="1:2" x14ac:dyDescent="0.35">
      <c r="A1301" t="s">
        <v>915</v>
      </c>
      <c r="B1301" t="s">
        <v>86</v>
      </c>
    </row>
    <row r="1302" spans="1:2" x14ac:dyDescent="0.35">
      <c r="A1302" t="s">
        <v>930</v>
      </c>
      <c r="B1302" t="s">
        <v>86</v>
      </c>
    </row>
    <row r="1303" spans="1:2" x14ac:dyDescent="0.35">
      <c r="A1303" t="s">
        <v>936</v>
      </c>
      <c r="B1303" t="s">
        <v>86</v>
      </c>
    </row>
    <row r="1304" spans="1:2" x14ac:dyDescent="0.35">
      <c r="A1304" t="s">
        <v>947</v>
      </c>
      <c r="B1304" t="s">
        <v>86</v>
      </c>
    </row>
    <row r="1305" spans="1:2" x14ac:dyDescent="0.35">
      <c r="A1305" t="s">
        <v>974</v>
      </c>
      <c r="B1305" t="s">
        <v>86</v>
      </c>
    </row>
    <row r="1306" spans="1:2" x14ac:dyDescent="0.35">
      <c r="A1306" t="s">
        <v>985</v>
      </c>
      <c r="B1306" t="s">
        <v>86</v>
      </c>
    </row>
    <row r="1307" spans="1:2" x14ac:dyDescent="0.35">
      <c r="A1307" t="s">
        <v>1007</v>
      </c>
      <c r="B1307" t="s">
        <v>86</v>
      </c>
    </row>
    <row r="1308" spans="1:2" x14ac:dyDescent="0.35">
      <c r="A1308" t="s">
        <v>1059</v>
      </c>
      <c r="B1308" t="s">
        <v>86</v>
      </c>
    </row>
    <row r="1309" spans="1:2" x14ac:dyDescent="0.35">
      <c r="A1309" t="s">
        <v>1066</v>
      </c>
      <c r="B1309" t="s">
        <v>86</v>
      </c>
    </row>
    <row r="1310" spans="1:2" x14ac:dyDescent="0.35">
      <c r="A1310" t="s">
        <v>1130</v>
      </c>
      <c r="B1310" t="s">
        <v>86</v>
      </c>
    </row>
    <row r="1311" spans="1:2" x14ac:dyDescent="0.35">
      <c r="A1311" t="s">
        <v>1145</v>
      </c>
      <c r="B1311" t="s">
        <v>86</v>
      </c>
    </row>
    <row r="1312" spans="1:2" x14ac:dyDescent="0.35">
      <c r="A1312" t="s">
        <v>448</v>
      </c>
      <c r="B1312" t="s">
        <v>92</v>
      </c>
    </row>
    <row r="1313" spans="1:2" x14ac:dyDescent="0.35">
      <c r="A1313" t="s">
        <v>521</v>
      </c>
      <c r="B1313" t="s">
        <v>92</v>
      </c>
    </row>
    <row r="1314" spans="1:2" x14ac:dyDescent="0.35">
      <c r="A1314" t="s">
        <v>886</v>
      </c>
      <c r="B1314" t="s">
        <v>92</v>
      </c>
    </row>
    <row r="1315" spans="1:2" x14ac:dyDescent="0.35">
      <c r="A1315" t="s">
        <v>459</v>
      </c>
      <c r="B1315" t="s">
        <v>98</v>
      </c>
    </row>
    <row r="1316" spans="1:2" x14ac:dyDescent="0.35">
      <c r="A1316" t="s">
        <v>493</v>
      </c>
      <c r="B1316" t="s">
        <v>98</v>
      </c>
    </row>
    <row r="1317" spans="1:2" x14ac:dyDescent="0.35">
      <c r="A1317" t="s">
        <v>220</v>
      </c>
      <c r="B1317" t="s">
        <v>103</v>
      </c>
    </row>
    <row r="1318" spans="1:2" x14ac:dyDescent="0.35">
      <c r="A1318" t="s">
        <v>245</v>
      </c>
      <c r="B1318" t="s">
        <v>103</v>
      </c>
    </row>
    <row r="1319" spans="1:2" x14ac:dyDescent="0.35">
      <c r="A1319" t="s">
        <v>246</v>
      </c>
      <c r="B1319" t="s">
        <v>103</v>
      </c>
    </row>
    <row r="1320" spans="1:2" x14ac:dyDescent="0.35">
      <c r="A1320" t="s">
        <v>258</v>
      </c>
      <c r="B1320" t="s">
        <v>103</v>
      </c>
    </row>
    <row r="1321" spans="1:2" x14ac:dyDescent="0.35">
      <c r="A1321" t="s">
        <v>279</v>
      </c>
      <c r="B1321" t="s">
        <v>103</v>
      </c>
    </row>
    <row r="1322" spans="1:2" x14ac:dyDescent="0.35">
      <c r="A1322" t="s">
        <v>282</v>
      </c>
      <c r="B1322" t="s">
        <v>103</v>
      </c>
    </row>
    <row r="1323" spans="1:2" x14ac:dyDescent="0.35">
      <c r="A1323" t="s">
        <v>284</v>
      </c>
      <c r="B1323" t="s">
        <v>103</v>
      </c>
    </row>
    <row r="1324" spans="1:2" x14ac:dyDescent="0.35">
      <c r="A1324" t="s">
        <v>333</v>
      </c>
      <c r="B1324" t="s">
        <v>103</v>
      </c>
    </row>
    <row r="1325" spans="1:2" x14ac:dyDescent="0.35">
      <c r="A1325" t="s">
        <v>336</v>
      </c>
      <c r="B1325" t="s">
        <v>103</v>
      </c>
    </row>
    <row r="1326" spans="1:2" x14ac:dyDescent="0.35">
      <c r="A1326" t="s">
        <v>337</v>
      </c>
      <c r="B1326" t="s">
        <v>103</v>
      </c>
    </row>
    <row r="1327" spans="1:2" x14ac:dyDescent="0.35">
      <c r="A1327" t="s">
        <v>341</v>
      </c>
      <c r="B1327" t="s">
        <v>103</v>
      </c>
    </row>
    <row r="1328" spans="1:2" x14ac:dyDescent="0.35">
      <c r="A1328" t="s">
        <v>353</v>
      </c>
      <c r="B1328" t="s">
        <v>103</v>
      </c>
    </row>
    <row r="1329" spans="1:2" x14ac:dyDescent="0.35">
      <c r="A1329" t="s">
        <v>368</v>
      </c>
      <c r="B1329" t="s">
        <v>103</v>
      </c>
    </row>
    <row r="1330" spans="1:2" x14ac:dyDescent="0.35">
      <c r="A1330" t="s">
        <v>385</v>
      </c>
      <c r="B1330" t="s">
        <v>103</v>
      </c>
    </row>
    <row r="1331" spans="1:2" x14ac:dyDescent="0.35">
      <c r="A1331" t="s">
        <v>390</v>
      </c>
      <c r="B1331" t="s">
        <v>103</v>
      </c>
    </row>
    <row r="1332" spans="1:2" x14ac:dyDescent="0.35">
      <c r="A1332" t="s">
        <v>391</v>
      </c>
      <c r="B1332" t="s">
        <v>103</v>
      </c>
    </row>
    <row r="1333" spans="1:2" x14ac:dyDescent="0.35">
      <c r="A1333" t="s">
        <v>435</v>
      </c>
      <c r="B1333" t="s">
        <v>103</v>
      </c>
    </row>
    <row r="1334" spans="1:2" x14ac:dyDescent="0.35">
      <c r="A1334" t="s">
        <v>437</v>
      </c>
      <c r="B1334" t="s">
        <v>103</v>
      </c>
    </row>
    <row r="1335" spans="1:2" x14ac:dyDescent="0.35">
      <c r="A1335" t="s">
        <v>442</v>
      </c>
      <c r="B1335" t="s">
        <v>103</v>
      </c>
    </row>
    <row r="1336" spans="1:2" x14ac:dyDescent="0.35">
      <c r="A1336" t="s">
        <v>443</v>
      </c>
      <c r="B1336" t="s">
        <v>103</v>
      </c>
    </row>
    <row r="1337" spans="1:2" x14ac:dyDescent="0.35">
      <c r="A1337" t="s">
        <v>472</v>
      </c>
      <c r="B1337" t="s">
        <v>103</v>
      </c>
    </row>
    <row r="1338" spans="1:2" x14ac:dyDescent="0.35">
      <c r="A1338" t="s">
        <v>484</v>
      </c>
      <c r="B1338" t="s">
        <v>103</v>
      </c>
    </row>
    <row r="1339" spans="1:2" x14ac:dyDescent="0.35">
      <c r="A1339" t="s">
        <v>490</v>
      </c>
      <c r="B1339" t="s">
        <v>103</v>
      </c>
    </row>
    <row r="1340" spans="1:2" x14ac:dyDescent="0.35">
      <c r="A1340" t="s">
        <v>503</v>
      </c>
      <c r="B1340" t="s">
        <v>103</v>
      </c>
    </row>
    <row r="1341" spans="1:2" x14ac:dyDescent="0.35">
      <c r="A1341" t="s">
        <v>510</v>
      </c>
      <c r="B1341" t="s">
        <v>103</v>
      </c>
    </row>
    <row r="1342" spans="1:2" x14ac:dyDescent="0.35">
      <c r="A1342" t="s">
        <v>518</v>
      </c>
      <c r="B1342" t="s">
        <v>103</v>
      </c>
    </row>
    <row r="1343" spans="1:2" x14ac:dyDescent="0.35">
      <c r="A1343" t="s">
        <v>525</v>
      </c>
      <c r="B1343" t="s">
        <v>103</v>
      </c>
    </row>
    <row r="1344" spans="1:2" x14ac:dyDescent="0.35">
      <c r="A1344" t="s">
        <v>528</v>
      </c>
      <c r="B1344" t="s">
        <v>103</v>
      </c>
    </row>
    <row r="1345" spans="1:2" x14ac:dyDescent="0.35">
      <c r="A1345" t="s">
        <v>551</v>
      </c>
      <c r="B1345" t="s">
        <v>103</v>
      </c>
    </row>
    <row r="1346" spans="1:2" x14ac:dyDescent="0.35">
      <c r="A1346" t="s">
        <v>558</v>
      </c>
      <c r="B1346" t="s">
        <v>103</v>
      </c>
    </row>
    <row r="1347" spans="1:2" x14ac:dyDescent="0.35">
      <c r="A1347" t="s">
        <v>585</v>
      </c>
      <c r="B1347" t="s">
        <v>103</v>
      </c>
    </row>
    <row r="1348" spans="1:2" x14ac:dyDescent="0.35">
      <c r="A1348" t="s">
        <v>600</v>
      </c>
      <c r="B1348" t="s">
        <v>103</v>
      </c>
    </row>
    <row r="1349" spans="1:2" x14ac:dyDescent="0.35">
      <c r="A1349" t="s">
        <v>602</v>
      </c>
      <c r="B1349" t="s">
        <v>103</v>
      </c>
    </row>
    <row r="1350" spans="1:2" x14ac:dyDescent="0.35">
      <c r="A1350" t="s">
        <v>616</v>
      </c>
      <c r="B1350" t="s">
        <v>103</v>
      </c>
    </row>
    <row r="1351" spans="1:2" x14ac:dyDescent="0.35">
      <c r="A1351" t="s">
        <v>626</v>
      </c>
      <c r="B1351" t="s">
        <v>103</v>
      </c>
    </row>
    <row r="1352" spans="1:2" x14ac:dyDescent="0.35">
      <c r="A1352" t="s">
        <v>635</v>
      </c>
      <c r="B1352" t="s">
        <v>103</v>
      </c>
    </row>
    <row r="1353" spans="1:2" x14ac:dyDescent="0.35">
      <c r="A1353" t="s">
        <v>666</v>
      </c>
      <c r="B1353" t="s">
        <v>103</v>
      </c>
    </row>
    <row r="1354" spans="1:2" x14ac:dyDescent="0.35">
      <c r="A1354" t="s">
        <v>670</v>
      </c>
      <c r="B1354" t="s">
        <v>103</v>
      </c>
    </row>
    <row r="1355" spans="1:2" x14ac:dyDescent="0.35">
      <c r="A1355" t="s">
        <v>699</v>
      </c>
      <c r="B1355" t="s">
        <v>103</v>
      </c>
    </row>
    <row r="1356" spans="1:2" x14ac:dyDescent="0.35">
      <c r="A1356" t="s">
        <v>700</v>
      </c>
      <c r="B1356" t="s">
        <v>103</v>
      </c>
    </row>
    <row r="1357" spans="1:2" x14ac:dyDescent="0.35">
      <c r="A1357" t="s">
        <v>718</v>
      </c>
      <c r="B1357" t="s">
        <v>103</v>
      </c>
    </row>
    <row r="1358" spans="1:2" x14ac:dyDescent="0.35">
      <c r="A1358" t="s">
        <v>729</v>
      </c>
      <c r="B1358" t="s">
        <v>103</v>
      </c>
    </row>
    <row r="1359" spans="1:2" x14ac:dyDescent="0.35">
      <c r="A1359" t="s">
        <v>749</v>
      </c>
      <c r="B1359" t="s">
        <v>103</v>
      </c>
    </row>
    <row r="1360" spans="1:2" x14ac:dyDescent="0.35">
      <c r="A1360" t="s">
        <v>753</v>
      </c>
      <c r="B1360" t="s">
        <v>103</v>
      </c>
    </row>
    <row r="1361" spans="1:2" x14ac:dyDescent="0.35">
      <c r="A1361" t="s">
        <v>755</v>
      </c>
      <c r="B1361" t="s">
        <v>103</v>
      </c>
    </row>
    <row r="1362" spans="1:2" x14ac:dyDescent="0.35">
      <c r="A1362" t="s">
        <v>762</v>
      </c>
      <c r="B1362" t="s">
        <v>103</v>
      </c>
    </row>
    <row r="1363" spans="1:2" x14ac:dyDescent="0.35">
      <c r="A1363" t="s">
        <v>770</v>
      </c>
      <c r="B1363" t="s">
        <v>103</v>
      </c>
    </row>
    <row r="1364" spans="1:2" x14ac:dyDescent="0.35">
      <c r="A1364" t="s">
        <v>771</v>
      </c>
      <c r="B1364" t="s">
        <v>103</v>
      </c>
    </row>
    <row r="1365" spans="1:2" x14ac:dyDescent="0.35">
      <c r="A1365" t="s">
        <v>774</v>
      </c>
      <c r="B1365" t="s">
        <v>103</v>
      </c>
    </row>
    <row r="1366" spans="1:2" x14ac:dyDescent="0.35">
      <c r="A1366" t="s">
        <v>790</v>
      </c>
      <c r="B1366" t="s">
        <v>103</v>
      </c>
    </row>
    <row r="1367" spans="1:2" x14ac:dyDescent="0.35">
      <c r="A1367" t="s">
        <v>811</v>
      </c>
      <c r="B1367" t="s">
        <v>103</v>
      </c>
    </row>
    <row r="1368" spans="1:2" x14ac:dyDescent="0.35">
      <c r="A1368" t="s">
        <v>819</v>
      </c>
      <c r="B1368" t="s">
        <v>103</v>
      </c>
    </row>
    <row r="1369" spans="1:2" x14ac:dyDescent="0.35">
      <c r="A1369" t="s">
        <v>820</v>
      </c>
      <c r="B1369" t="s">
        <v>103</v>
      </c>
    </row>
    <row r="1370" spans="1:2" x14ac:dyDescent="0.35">
      <c r="A1370" t="s">
        <v>843</v>
      </c>
      <c r="B1370" t="s">
        <v>103</v>
      </c>
    </row>
    <row r="1371" spans="1:2" x14ac:dyDescent="0.35">
      <c r="A1371" t="s">
        <v>844</v>
      </c>
      <c r="B1371" t="s">
        <v>103</v>
      </c>
    </row>
    <row r="1372" spans="1:2" x14ac:dyDescent="0.35">
      <c r="A1372" t="s">
        <v>865</v>
      </c>
      <c r="B1372" t="s">
        <v>103</v>
      </c>
    </row>
    <row r="1373" spans="1:2" x14ac:dyDescent="0.35">
      <c r="A1373" t="s">
        <v>870</v>
      </c>
      <c r="B1373" t="s">
        <v>103</v>
      </c>
    </row>
    <row r="1374" spans="1:2" x14ac:dyDescent="0.35">
      <c r="A1374" t="s">
        <v>901</v>
      </c>
      <c r="B1374" t="s">
        <v>103</v>
      </c>
    </row>
    <row r="1375" spans="1:2" x14ac:dyDescent="0.35">
      <c r="A1375" t="s">
        <v>928</v>
      </c>
      <c r="B1375" t="s">
        <v>103</v>
      </c>
    </row>
    <row r="1376" spans="1:2" x14ac:dyDescent="0.35">
      <c r="A1376" t="s">
        <v>929</v>
      </c>
      <c r="B1376" t="s">
        <v>103</v>
      </c>
    </row>
    <row r="1377" spans="1:2" x14ac:dyDescent="0.35">
      <c r="A1377" t="s">
        <v>933</v>
      </c>
      <c r="B1377" t="s">
        <v>103</v>
      </c>
    </row>
    <row r="1378" spans="1:2" x14ac:dyDescent="0.35">
      <c r="A1378" t="s">
        <v>935</v>
      </c>
      <c r="B1378" t="s">
        <v>103</v>
      </c>
    </row>
    <row r="1379" spans="1:2" x14ac:dyDescent="0.35">
      <c r="A1379" t="s">
        <v>959</v>
      </c>
      <c r="B1379" t="s">
        <v>103</v>
      </c>
    </row>
    <row r="1380" spans="1:2" x14ac:dyDescent="0.35">
      <c r="A1380" t="s">
        <v>977</v>
      </c>
      <c r="B1380" t="s">
        <v>103</v>
      </c>
    </row>
    <row r="1381" spans="1:2" x14ac:dyDescent="0.35">
      <c r="A1381" t="s">
        <v>978</v>
      </c>
      <c r="B1381" t="s">
        <v>103</v>
      </c>
    </row>
    <row r="1382" spans="1:2" x14ac:dyDescent="0.35">
      <c r="A1382" t="s">
        <v>981</v>
      </c>
      <c r="B1382" t="s">
        <v>103</v>
      </c>
    </row>
    <row r="1383" spans="1:2" x14ac:dyDescent="0.35">
      <c r="A1383" t="s">
        <v>993</v>
      </c>
      <c r="B1383" t="s">
        <v>103</v>
      </c>
    </row>
    <row r="1384" spans="1:2" x14ac:dyDescent="0.35">
      <c r="A1384" t="s">
        <v>998</v>
      </c>
      <c r="B1384" t="s">
        <v>103</v>
      </c>
    </row>
    <row r="1385" spans="1:2" x14ac:dyDescent="0.35">
      <c r="A1385" t="s">
        <v>1002</v>
      </c>
      <c r="B1385" t="s">
        <v>103</v>
      </c>
    </row>
    <row r="1386" spans="1:2" x14ac:dyDescent="0.35">
      <c r="A1386" t="s">
        <v>1005</v>
      </c>
      <c r="B1386" t="s">
        <v>103</v>
      </c>
    </row>
    <row r="1387" spans="1:2" x14ac:dyDescent="0.35">
      <c r="A1387" t="s">
        <v>1006</v>
      </c>
      <c r="B1387" t="s">
        <v>103</v>
      </c>
    </row>
    <row r="1388" spans="1:2" x14ac:dyDescent="0.35">
      <c r="A1388" t="s">
        <v>1009</v>
      </c>
      <c r="B1388" t="s">
        <v>103</v>
      </c>
    </row>
    <row r="1389" spans="1:2" x14ac:dyDescent="0.35">
      <c r="A1389" t="s">
        <v>1015</v>
      </c>
      <c r="B1389" t="s">
        <v>103</v>
      </c>
    </row>
    <row r="1390" spans="1:2" x14ac:dyDescent="0.35">
      <c r="A1390" t="s">
        <v>1023</v>
      </c>
      <c r="B1390" t="s">
        <v>103</v>
      </c>
    </row>
    <row r="1391" spans="1:2" x14ac:dyDescent="0.35">
      <c r="A1391" t="s">
        <v>1025</v>
      </c>
      <c r="B1391" t="s">
        <v>103</v>
      </c>
    </row>
    <row r="1392" spans="1:2" x14ac:dyDescent="0.35">
      <c r="A1392" t="s">
        <v>1044</v>
      </c>
      <c r="B1392" t="s">
        <v>103</v>
      </c>
    </row>
    <row r="1393" spans="1:2" x14ac:dyDescent="0.35">
      <c r="A1393" t="s">
        <v>1060</v>
      </c>
      <c r="B1393" t="s">
        <v>103</v>
      </c>
    </row>
    <row r="1394" spans="1:2" x14ac:dyDescent="0.35">
      <c r="A1394" t="s">
        <v>1065</v>
      </c>
      <c r="B1394" t="s">
        <v>103</v>
      </c>
    </row>
    <row r="1395" spans="1:2" x14ac:dyDescent="0.35">
      <c r="A1395" t="s">
        <v>1068</v>
      </c>
      <c r="B1395" t="s">
        <v>103</v>
      </c>
    </row>
    <row r="1396" spans="1:2" x14ac:dyDescent="0.35">
      <c r="A1396" t="s">
        <v>1076</v>
      </c>
      <c r="B1396" t="s">
        <v>103</v>
      </c>
    </row>
    <row r="1397" spans="1:2" x14ac:dyDescent="0.35">
      <c r="A1397" t="s">
        <v>1081</v>
      </c>
      <c r="B1397" t="s">
        <v>103</v>
      </c>
    </row>
    <row r="1398" spans="1:2" x14ac:dyDescent="0.35">
      <c r="A1398" t="s">
        <v>1083</v>
      </c>
      <c r="B1398" t="s">
        <v>103</v>
      </c>
    </row>
    <row r="1399" spans="1:2" x14ac:dyDescent="0.35">
      <c r="A1399" t="s">
        <v>1085</v>
      </c>
      <c r="B1399" t="s">
        <v>103</v>
      </c>
    </row>
    <row r="1400" spans="1:2" x14ac:dyDescent="0.35">
      <c r="A1400" t="s">
        <v>1088</v>
      </c>
      <c r="B1400" t="s">
        <v>103</v>
      </c>
    </row>
    <row r="1401" spans="1:2" x14ac:dyDescent="0.35">
      <c r="A1401" t="s">
        <v>1119</v>
      </c>
      <c r="B1401" t="s">
        <v>103</v>
      </c>
    </row>
    <row r="1402" spans="1:2" x14ac:dyDescent="0.35">
      <c r="A1402" t="s">
        <v>1127</v>
      </c>
      <c r="B1402" t="s">
        <v>103</v>
      </c>
    </row>
    <row r="1403" spans="1:2" x14ac:dyDescent="0.35">
      <c r="A1403" t="s">
        <v>1138</v>
      </c>
      <c r="B1403" t="s">
        <v>103</v>
      </c>
    </row>
    <row r="1404" spans="1:2" x14ac:dyDescent="0.35">
      <c r="A1404" t="s">
        <v>1158</v>
      </c>
      <c r="B1404" t="s">
        <v>103</v>
      </c>
    </row>
    <row r="1405" spans="1:2" x14ac:dyDescent="0.35">
      <c r="A1405" t="s">
        <v>186</v>
      </c>
      <c r="B1405" t="s">
        <v>91</v>
      </c>
    </row>
    <row r="1406" spans="1:2" x14ac:dyDescent="0.35">
      <c r="A1406" t="s">
        <v>195</v>
      </c>
      <c r="B1406" t="s">
        <v>91</v>
      </c>
    </row>
    <row r="1407" spans="1:2" x14ac:dyDescent="0.35">
      <c r="A1407" t="s">
        <v>197</v>
      </c>
      <c r="B1407" t="s">
        <v>91</v>
      </c>
    </row>
    <row r="1408" spans="1:2" x14ac:dyDescent="0.35">
      <c r="A1408" t="s">
        <v>207</v>
      </c>
      <c r="B1408" t="s">
        <v>91</v>
      </c>
    </row>
    <row r="1409" spans="1:2" x14ac:dyDescent="0.35">
      <c r="A1409" t="s">
        <v>287</v>
      </c>
      <c r="B1409" t="s">
        <v>91</v>
      </c>
    </row>
    <row r="1410" spans="1:2" x14ac:dyDescent="0.35">
      <c r="A1410" t="s">
        <v>294</v>
      </c>
      <c r="B1410" t="s">
        <v>91</v>
      </c>
    </row>
    <row r="1411" spans="1:2" x14ac:dyDescent="0.35">
      <c r="A1411" t="s">
        <v>308</v>
      </c>
      <c r="B1411" t="s">
        <v>91</v>
      </c>
    </row>
    <row r="1412" spans="1:2" x14ac:dyDescent="0.35">
      <c r="A1412" t="s">
        <v>312</v>
      </c>
      <c r="B1412" t="s">
        <v>91</v>
      </c>
    </row>
    <row r="1413" spans="1:2" x14ac:dyDescent="0.35">
      <c r="A1413" t="s">
        <v>317</v>
      </c>
      <c r="B1413" t="s">
        <v>91</v>
      </c>
    </row>
    <row r="1414" spans="1:2" x14ac:dyDescent="0.35">
      <c r="A1414" t="s">
        <v>327</v>
      </c>
      <c r="B1414" t="s">
        <v>91</v>
      </c>
    </row>
    <row r="1415" spans="1:2" x14ac:dyDescent="0.35">
      <c r="A1415" t="s">
        <v>335</v>
      </c>
      <c r="B1415" t="s">
        <v>91</v>
      </c>
    </row>
    <row r="1416" spans="1:2" x14ac:dyDescent="0.35">
      <c r="A1416" t="s">
        <v>343</v>
      </c>
      <c r="B1416" t="s">
        <v>91</v>
      </c>
    </row>
    <row r="1417" spans="1:2" x14ac:dyDescent="0.35">
      <c r="A1417" t="s">
        <v>347</v>
      </c>
      <c r="B1417" t="s">
        <v>91</v>
      </c>
    </row>
    <row r="1418" spans="1:2" x14ac:dyDescent="0.35">
      <c r="A1418" t="s">
        <v>359</v>
      </c>
      <c r="B1418" t="s">
        <v>91</v>
      </c>
    </row>
    <row r="1419" spans="1:2" x14ac:dyDescent="0.35">
      <c r="A1419" t="s">
        <v>386</v>
      </c>
      <c r="B1419" t="s">
        <v>91</v>
      </c>
    </row>
    <row r="1420" spans="1:2" x14ac:dyDescent="0.35">
      <c r="A1420" t="s">
        <v>398</v>
      </c>
      <c r="B1420" t="s">
        <v>91</v>
      </c>
    </row>
    <row r="1421" spans="1:2" x14ac:dyDescent="0.35">
      <c r="A1421" t="s">
        <v>410</v>
      </c>
      <c r="B1421" t="s">
        <v>91</v>
      </c>
    </row>
    <row r="1422" spans="1:2" x14ac:dyDescent="0.35">
      <c r="A1422" t="s">
        <v>418</v>
      </c>
      <c r="B1422" t="s">
        <v>91</v>
      </c>
    </row>
    <row r="1423" spans="1:2" x14ac:dyDescent="0.35">
      <c r="A1423" t="s">
        <v>422</v>
      </c>
      <c r="B1423" t="s">
        <v>91</v>
      </c>
    </row>
    <row r="1424" spans="1:2" x14ac:dyDescent="0.35">
      <c r="A1424" t="s">
        <v>426</v>
      </c>
      <c r="B1424" t="s">
        <v>91</v>
      </c>
    </row>
    <row r="1425" spans="1:2" x14ac:dyDescent="0.35">
      <c r="A1425" t="s">
        <v>433</v>
      </c>
      <c r="B1425" t="s">
        <v>91</v>
      </c>
    </row>
    <row r="1426" spans="1:2" x14ac:dyDescent="0.35">
      <c r="A1426" t="s">
        <v>439</v>
      </c>
      <c r="B1426" t="s">
        <v>91</v>
      </c>
    </row>
    <row r="1427" spans="1:2" x14ac:dyDescent="0.35">
      <c r="A1427" t="s">
        <v>450</v>
      </c>
      <c r="B1427" t="s">
        <v>91</v>
      </c>
    </row>
    <row r="1428" spans="1:2" x14ac:dyDescent="0.35">
      <c r="A1428" t="s">
        <v>455</v>
      </c>
      <c r="B1428" t="s">
        <v>91</v>
      </c>
    </row>
    <row r="1429" spans="1:2" x14ac:dyDescent="0.35">
      <c r="A1429" t="s">
        <v>462</v>
      </c>
      <c r="B1429" t="s">
        <v>91</v>
      </c>
    </row>
    <row r="1430" spans="1:2" x14ac:dyDescent="0.35">
      <c r="A1430" t="s">
        <v>470</v>
      </c>
      <c r="B1430" t="s">
        <v>91</v>
      </c>
    </row>
    <row r="1431" spans="1:2" x14ac:dyDescent="0.35">
      <c r="A1431" t="s">
        <v>475</v>
      </c>
      <c r="B1431" t="s">
        <v>91</v>
      </c>
    </row>
    <row r="1432" spans="1:2" x14ac:dyDescent="0.35">
      <c r="A1432" t="s">
        <v>480</v>
      </c>
      <c r="B1432" t="s">
        <v>91</v>
      </c>
    </row>
    <row r="1433" spans="1:2" x14ac:dyDescent="0.35">
      <c r="A1433" t="s">
        <v>501</v>
      </c>
      <c r="B1433" t="s">
        <v>91</v>
      </c>
    </row>
    <row r="1434" spans="1:2" x14ac:dyDescent="0.35">
      <c r="A1434" t="s">
        <v>511</v>
      </c>
      <c r="B1434" t="s">
        <v>91</v>
      </c>
    </row>
    <row r="1435" spans="1:2" x14ac:dyDescent="0.35">
      <c r="A1435" t="s">
        <v>520</v>
      </c>
      <c r="B1435" t="s">
        <v>91</v>
      </c>
    </row>
    <row r="1436" spans="1:2" x14ac:dyDescent="0.35">
      <c r="A1436" t="s">
        <v>523</v>
      </c>
      <c r="B1436" t="s">
        <v>91</v>
      </c>
    </row>
    <row r="1437" spans="1:2" x14ac:dyDescent="0.35">
      <c r="A1437" t="s">
        <v>534</v>
      </c>
      <c r="B1437" t="s">
        <v>91</v>
      </c>
    </row>
    <row r="1438" spans="1:2" x14ac:dyDescent="0.35">
      <c r="A1438" t="s">
        <v>554</v>
      </c>
      <c r="B1438" t="s">
        <v>91</v>
      </c>
    </row>
    <row r="1439" spans="1:2" x14ac:dyDescent="0.35">
      <c r="A1439" t="s">
        <v>557</v>
      </c>
      <c r="B1439" t="s">
        <v>91</v>
      </c>
    </row>
    <row r="1440" spans="1:2" x14ac:dyDescent="0.35">
      <c r="A1440" t="s">
        <v>572</v>
      </c>
      <c r="B1440" t="s">
        <v>91</v>
      </c>
    </row>
    <row r="1441" spans="1:2" x14ac:dyDescent="0.35">
      <c r="A1441" t="s">
        <v>575</v>
      </c>
      <c r="B1441" t="s">
        <v>91</v>
      </c>
    </row>
    <row r="1442" spans="1:2" x14ac:dyDescent="0.35">
      <c r="A1442" t="s">
        <v>577</v>
      </c>
      <c r="B1442" t="s">
        <v>91</v>
      </c>
    </row>
    <row r="1443" spans="1:2" x14ac:dyDescent="0.35">
      <c r="A1443" t="s">
        <v>578</v>
      </c>
      <c r="B1443" t="s">
        <v>91</v>
      </c>
    </row>
    <row r="1444" spans="1:2" x14ac:dyDescent="0.35">
      <c r="A1444" t="s">
        <v>594</v>
      </c>
      <c r="B1444" t="s">
        <v>91</v>
      </c>
    </row>
    <row r="1445" spans="1:2" x14ac:dyDescent="0.35">
      <c r="A1445" t="s">
        <v>597</v>
      </c>
      <c r="B1445" t="s">
        <v>91</v>
      </c>
    </row>
    <row r="1446" spans="1:2" x14ac:dyDescent="0.35">
      <c r="A1446" t="s">
        <v>615</v>
      </c>
      <c r="B1446" t="s">
        <v>91</v>
      </c>
    </row>
    <row r="1447" spans="1:2" x14ac:dyDescent="0.35">
      <c r="A1447" t="s">
        <v>617</v>
      </c>
      <c r="B1447" t="s">
        <v>91</v>
      </c>
    </row>
    <row r="1448" spans="1:2" x14ac:dyDescent="0.35">
      <c r="A1448" t="s">
        <v>627</v>
      </c>
      <c r="B1448" t="s">
        <v>91</v>
      </c>
    </row>
    <row r="1449" spans="1:2" x14ac:dyDescent="0.35">
      <c r="A1449" t="s">
        <v>647</v>
      </c>
      <c r="B1449" t="s">
        <v>91</v>
      </c>
    </row>
    <row r="1450" spans="1:2" x14ac:dyDescent="0.35">
      <c r="A1450" t="s">
        <v>659</v>
      </c>
      <c r="B1450" t="s">
        <v>91</v>
      </c>
    </row>
    <row r="1451" spans="1:2" x14ac:dyDescent="0.35">
      <c r="A1451" t="s">
        <v>660</v>
      </c>
      <c r="B1451" t="s">
        <v>91</v>
      </c>
    </row>
    <row r="1452" spans="1:2" x14ac:dyDescent="0.35">
      <c r="A1452" t="s">
        <v>677</v>
      </c>
      <c r="B1452" t="s">
        <v>91</v>
      </c>
    </row>
    <row r="1453" spans="1:2" x14ac:dyDescent="0.35">
      <c r="A1453" t="s">
        <v>682</v>
      </c>
      <c r="B1453" t="s">
        <v>91</v>
      </c>
    </row>
    <row r="1454" spans="1:2" x14ac:dyDescent="0.35">
      <c r="A1454" t="s">
        <v>694</v>
      </c>
      <c r="B1454" t="s">
        <v>91</v>
      </c>
    </row>
    <row r="1455" spans="1:2" x14ac:dyDescent="0.35">
      <c r="A1455" t="s">
        <v>739</v>
      </c>
      <c r="B1455" t="s">
        <v>91</v>
      </c>
    </row>
    <row r="1456" spans="1:2" x14ac:dyDescent="0.35">
      <c r="A1456" t="s">
        <v>744</v>
      </c>
      <c r="B1456" t="s">
        <v>91</v>
      </c>
    </row>
    <row r="1457" spans="1:2" x14ac:dyDescent="0.35">
      <c r="A1457" t="s">
        <v>758</v>
      </c>
      <c r="B1457" t="s">
        <v>91</v>
      </c>
    </row>
    <row r="1458" spans="1:2" x14ac:dyDescent="0.35">
      <c r="A1458" t="s">
        <v>766</v>
      </c>
      <c r="B1458" t="s">
        <v>91</v>
      </c>
    </row>
    <row r="1459" spans="1:2" x14ac:dyDescent="0.35">
      <c r="A1459" t="s">
        <v>782</v>
      </c>
      <c r="B1459" t="s">
        <v>91</v>
      </c>
    </row>
    <row r="1460" spans="1:2" x14ac:dyDescent="0.35">
      <c r="A1460" t="s">
        <v>786</v>
      </c>
      <c r="B1460" t="s">
        <v>91</v>
      </c>
    </row>
    <row r="1461" spans="1:2" x14ac:dyDescent="0.35">
      <c r="A1461" t="s">
        <v>787</v>
      </c>
      <c r="B1461" t="s">
        <v>91</v>
      </c>
    </row>
    <row r="1462" spans="1:2" x14ac:dyDescent="0.35">
      <c r="A1462" t="s">
        <v>803</v>
      </c>
      <c r="B1462" t="s">
        <v>91</v>
      </c>
    </row>
    <row r="1463" spans="1:2" x14ac:dyDescent="0.35">
      <c r="A1463" t="s">
        <v>805</v>
      </c>
      <c r="B1463" t="s">
        <v>91</v>
      </c>
    </row>
    <row r="1464" spans="1:2" x14ac:dyDescent="0.35">
      <c r="A1464" t="s">
        <v>841</v>
      </c>
      <c r="B1464" t="s">
        <v>91</v>
      </c>
    </row>
    <row r="1465" spans="1:2" x14ac:dyDescent="0.35">
      <c r="A1465" t="s">
        <v>861</v>
      </c>
      <c r="B1465" t="s">
        <v>91</v>
      </c>
    </row>
    <row r="1466" spans="1:2" x14ac:dyDescent="0.35">
      <c r="A1466" t="s">
        <v>878</v>
      </c>
      <c r="B1466" t="s">
        <v>91</v>
      </c>
    </row>
    <row r="1467" spans="1:2" x14ac:dyDescent="0.35">
      <c r="A1467" t="s">
        <v>879</v>
      </c>
      <c r="B1467" t="s">
        <v>91</v>
      </c>
    </row>
    <row r="1468" spans="1:2" x14ac:dyDescent="0.35">
      <c r="A1468" t="s">
        <v>889</v>
      </c>
      <c r="B1468" t="s">
        <v>91</v>
      </c>
    </row>
    <row r="1469" spans="1:2" x14ac:dyDescent="0.35">
      <c r="A1469" t="s">
        <v>900</v>
      </c>
      <c r="B1469" t="s">
        <v>91</v>
      </c>
    </row>
    <row r="1470" spans="1:2" x14ac:dyDescent="0.35">
      <c r="A1470" t="s">
        <v>939</v>
      </c>
      <c r="B1470" t="s">
        <v>91</v>
      </c>
    </row>
    <row r="1471" spans="1:2" x14ac:dyDescent="0.35">
      <c r="A1471" t="s">
        <v>944</v>
      </c>
      <c r="B1471" t="s">
        <v>91</v>
      </c>
    </row>
    <row r="1472" spans="1:2" x14ac:dyDescent="0.35">
      <c r="A1472" t="s">
        <v>945</v>
      </c>
      <c r="B1472" t="s">
        <v>91</v>
      </c>
    </row>
    <row r="1473" spans="1:2" x14ac:dyDescent="0.35">
      <c r="A1473" t="s">
        <v>946</v>
      </c>
      <c r="B1473" t="s">
        <v>91</v>
      </c>
    </row>
    <row r="1474" spans="1:2" x14ac:dyDescent="0.35">
      <c r="A1474" t="s">
        <v>954</v>
      </c>
      <c r="B1474" t="s">
        <v>91</v>
      </c>
    </row>
    <row r="1475" spans="1:2" x14ac:dyDescent="0.35">
      <c r="A1475" t="s">
        <v>968</v>
      </c>
      <c r="B1475" t="s">
        <v>91</v>
      </c>
    </row>
    <row r="1476" spans="1:2" x14ac:dyDescent="0.35">
      <c r="A1476" t="s">
        <v>991</v>
      </c>
      <c r="B1476" t="s">
        <v>91</v>
      </c>
    </row>
    <row r="1477" spans="1:2" x14ac:dyDescent="0.35">
      <c r="A1477" t="s">
        <v>995</v>
      </c>
      <c r="B1477" t="s">
        <v>91</v>
      </c>
    </row>
    <row r="1478" spans="1:2" x14ac:dyDescent="0.35">
      <c r="A1478" t="s">
        <v>996</v>
      </c>
      <c r="B1478" t="s">
        <v>91</v>
      </c>
    </row>
    <row r="1479" spans="1:2" x14ac:dyDescent="0.35">
      <c r="A1479" t="s">
        <v>1037</v>
      </c>
      <c r="B1479" t="s">
        <v>91</v>
      </c>
    </row>
    <row r="1480" spans="1:2" x14ac:dyDescent="0.35">
      <c r="A1480" t="s">
        <v>1040</v>
      </c>
      <c r="B1480" t="s">
        <v>91</v>
      </c>
    </row>
    <row r="1481" spans="1:2" x14ac:dyDescent="0.35">
      <c r="A1481" t="s">
        <v>1041</v>
      </c>
      <c r="B1481" t="s">
        <v>91</v>
      </c>
    </row>
    <row r="1482" spans="1:2" x14ac:dyDescent="0.35">
      <c r="A1482" t="s">
        <v>1056</v>
      </c>
      <c r="B1482" t="s">
        <v>91</v>
      </c>
    </row>
    <row r="1483" spans="1:2" x14ac:dyDescent="0.35">
      <c r="A1483" t="s">
        <v>1063</v>
      </c>
      <c r="B1483" t="s">
        <v>91</v>
      </c>
    </row>
    <row r="1484" spans="1:2" x14ac:dyDescent="0.35">
      <c r="A1484" t="s">
        <v>1064</v>
      </c>
      <c r="B1484" t="s">
        <v>91</v>
      </c>
    </row>
    <row r="1485" spans="1:2" x14ac:dyDescent="0.35">
      <c r="A1485" t="s">
        <v>1069</v>
      </c>
      <c r="B1485" t="s">
        <v>91</v>
      </c>
    </row>
    <row r="1486" spans="1:2" x14ac:dyDescent="0.35">
      <c r="A1486" t="s">
        <v>1075</v>
      </c>
      <c r="B1486" t="s">
        <v>91</v>
      </c>
    </row>
    <row r="1487" spans="1:2" x14ac:dyDescent="0.35">
      <c r="A1487" t="s">
        <v>1079</v>
      </c>
      <c r="B1487" t="s">
        <v>91</v>
      </c>
    </row>
    <row r="1488" spans="1:2" x14ac:dyDescent="0.35">
      <c r="A1488" t="s">
        <v>1118</v>
      </c>
      <c r="B1488" t="s">
        <v>91</v>
      </c>
    </row>
    <row r="1489" spans="1:2" x14ac:dyDescent="0.35">
      <c r="A1489" t="s">
        <v>1128</v>
      </c>
      <c r="B1489" t="s">
        <v>91</v>
      </c>
    </row>
    <row r="1490" spans="1:2" x14ac:dyDescent="0.35">
      <c r="A1490" t="s">
        <v>1137</v>
      </c>
      <c r="B1490" t="s">
        <v>91</v>
      </c>
    </row>
    <row r="1491" spans="1:2" x14ac:dyDescent="0.35">
      <c r="A1491" t="s">
        <v>1139</v>
      </c>
      <c r="B1491" t="s">
        <v>91</v>
      </c>
    </row>
    <row r="1492" spans="1:2" x14ac:dyDescent="0.35">
      <c r="A1492" t="s">
        <v>1150</v>
      </c>
      <c r="B1492" t="s">
        <v>91</v>
      </c>
    </row>
    <row r="1493" spans="1:2" x14ac:dyDescent="0.35">
      <c r="A1493" t="s">
        <v>319</v>
      </c>
      <c r="B1493" t="s">
        <v>113</v>
      </c>
    </row>
    <row r="1494" spans="1:2" x14ac:dyDescent="0.35">
      <c r="A1494" t="s">
        <v>539</v>
      </c>
      <c r="B1494" t="s">
        <v>102</v>
      </c>
    </row>
    <row r="1495" spans="1:2" x14ac:dyDescent="0.35">
      <c r="A1495" t="s">
        <v>860</v>
      </c>
      <c r="B1495" t="s">
        <v>102</v>
      </c>
    </row>
    <row r="1496" spans="1:2" x14ac:dyDescent="0.35">
      <c r="A1496" t="s">
        <v>903</v>
      </c>
      <c r="B1496" t="s">
        <v>102</v>
      </c>
    </row>
    <row r="1497" spans="1:2" x14ac:dyDescent="0.35">
      <c r="A1497" t="s">
        <v>1034</v>
      </c>
      <c r="B1497" t="s">
        <v>102</v>
      </c>
    </row>
    <row r="1498" spans="1:2" x14ac:dyDescent="0.35">
      <c r="A1498" t="s">
        <v>1057</v>
      </c>
      <c r="B1498" t="s">
        <v>102</v>
      </c>
    </row>
    <row r="1499" spans="1:2" x14ac:dyDescent="0.35">
      <c r="A1499" t="s">
        <v>1058</v>
      </c>
      <c r="B1499" t="s">
        <v>102</v>
      </c>
    </row>
    <row r="1500" spans="1:2" x14ac:dyDescent="0.35">
      <c r="A1500" t="s">
        <v>234</v>
      </c>
      <c r="B1500" t="s">
        <v>107</v>
      </c>
    </row>
    <row r="1501" spans="1:2" x14ac:dyDescent="0.35">
      <c r="A1501" t="s">
        <v>248</v>
      </c>
      <c r="B1501" t="s">
        <v>107</v>
      </c>
    </row>
    <row r="1502" spans="1:2" x14ac:dyDescent="0.35">
      <c r="A1502" t="s">
        <v>376</v>
      </c>
      <c r="B1502" t="s">
        <v>107</v>
      </c>
    </row>
    <row r="1503" spans="1:2" x14ac:dyDescent="0.35">
      <c r="A1503" t="s">
        <v>444</v>
      </c>
      <c r="B1503" t="s">
        <v>107</v>
      </c>
    </row>
    <row r="1504" spans="1:2" x14ac:dyDescent="0.35">
      <c r="A1504" t="s">
        <v>544</v>
      </c>
      <c r="B1504" t="s">
        <v>107</v>
      </c>
    </row>
    <row r="1505" spans="1:2" x14ac:dyDescent="0.35">
      <c r="A1505" t="s">
        <v>971</v>
      </c>
      <c r="B1505" t="s">
        <v>107</v>
      </c>
    </row>
    <row r="1506" spans="1:2" x14ac:dyDescent="0.35">
      <c r="A1506" t="s">
        <v>1022</v>
      </c>
      <c r="B1506" t="s">
        <v>107</v>
      </c>
    </row>
    <row r="1507" spans="1:2" x14ac:dyDescent="0.35">
      <c r="A1507" t="s">
        <v>1054</v>
      </c>
      <c r="B1507" t="s">
        <v>107</v>
      </c>
    </row>
    <row r="1508" spans="1:2" x14ac:dyDescent="0.35">
      <c r="A1508" t="s">
        <v>1077</v>
      </c>
      <c r="B1508" t="s">
        <v>107</v>
      </c>
    </row>
    <row r="1509" spans="1:2" x14ac:dyDescent="0.35">
      <c r="A1509" t="s">
        <v>1091</v>
      </c>
      <c r="B1509" t="s">
        <v>107</v>
      </c>
    </row>
    <row r="1510" spans="1:2" x14ac:dyDescent="0.35">
      <c r="A1510" t="s">
        <v>229</v>
      </c>
      <c r="B1510" t="s">
        <v>97</v>
      </c>
    </row>
    <row r="1511" spans="1:2" x14ac:dyDescent="0.35">
      <c r="A1511" t="s">
        <v>275</v>
      </c>
      <c r="B1511" t="s">
        <v>97</v>
      </c>
    </row>
    <row r="1512" spans="1:2" x14ac:dyDescent="0.35">
      <c r="A1512" t="s">
        <v>304</v>
      </c>
      <c r="B1512" t="s">
        <v>97</v>
      </c>
    </row>
    <row r="1513" spans="1:2" x14ac:dyDescent="0.35">
      <c r="A1513" t="s">
        <v>310</v>
      </c>
      <c r="B1513" t="s">
        <v>97</v>
      </c>
    </row>
    <row r="1514" spans="1:2" x14ac:dyDescent="0.35">
      <c r="A1514" t="s">
        <v>340</v>
      </c>
      <c r="B1514" t="s">
        <v>97</v>
      </c>
    </row>
    <row r="1515" spans="1:2" x14ac:dyDescent="0.35">
      <c r="A1515" t="s">
        <v>387</v>
      </c>
      <c r="B1515" t="s">
        <v>97</v>
      </c>
    </row>
    <row r="1516" spans="1:2" x14ac:dyDescent="0.35">
      <c r="A1516" t="s">
        <v>514</v>
      </c>
      <c r="B1516" t="s">
        <v>97</v>
      </c>
    </row>
    <row r="1517" spans="1:2" x14ac:dyDescent="0.35">
      <c r="A1517" t="s">
        <v>516</v>
      </c>
      <c r="B1517" t="s">
        <v>97</v>
      </c>
    </row>
    <row r="1518" spans="1:2" x14ac:dyDescent="0.35">
      <c r="A1518" t="s">
        <v>559</v>
      </c>
      <c r="B1518" t="s">
        <v>97</v>
      </c>
    </row>
    <row r="1519" spans="1:2" x14ac:dyDescent="0.35">
      <c r="A1519" t="s">
        <v>641</v>
      </c>
      <c r="B1519" t="s">
        <v>97</v>
      </c>
    </row>
    <row r="1520" spans="1:2" x14ac:dyDescent="0.35">
      <c r="A1520" t="s">
        <v>672</v>
      </c>
      <c r="B1520" t="s">
        <v>97</v>
      </c>
    </row>
    <row r="1521" spans="1:2" x14ac:dyDescent="0.35">
      <c r="A1521" t="s">
        <v>673</v>
      </c>
      <c r="B1521" t="s">
        <v>97</v>
      </c>
    </row>
    <row r="1522" spans="1:2" x14ac:dyDescent="0.35">
      <c r="A1522" t="s">
        <v>692</v>
      </c>
      <c r="B1522" t="s">
        <v>97</v>
      </c>
    </row>
    <row r="1523" spans="1:2" x14ac:dyDescent="0.35">
      <c r="A1523" t="s">
        <v>710</v>
      </c>
      <c r="B1523" t="s">
        <v>97</v>
      </c>
    </row>
    <row r="1524" spans="1:2" x14ac:dyDescent="0.35">
      <c r="A1524" t="s">
        <v>728</v>
      </c>
      <c r="B1524" t="s">
        <v>97</v>
      </c>
    </row>
    <row r="1525" spans="1:2" x14ac:dyDescent="0.35">
      <c r="A1525" t="s">
        <v>793</v>
      </c>
      <c r="B1525" t="s">
        <v>97</v>
      </c>
    </row>
    <row r="1526" spans="1:2" x14ac:dyDescent="0.35">
      <c r="A1526" t="s">
        <v>829</v>
      </c>
      <c r="B1526" t="s">
        <v>97</v>
      </c>
    </row>
    <row r="1527" spans="1:2" x14ac:dyDescent="0.35">
      <c r="A1527" t="s">
        <v>849</v>
      </c>
      <c r="B1527" t="s">
        <v>97</v>
      </c>
    </row>
    <row r="1528" spans="1:2" x14ac:dyDescent="0.35">
      <c r="A1528" t="s">
        <v>858</v>
      </c>
      <c r="B1528" t="s">
        <v>97</v>
      </c>
    </row>
    <row r="1529" spans="1:2" x14ac:dyDescent="0.35">
      <c r="A1529" t="s">
        <v>859</v>
      </c>
      <c r="B1529" t="s">
        <v>97</v>
      </c>
    </row>
    <row r="1530" spans="1:2" x14ac:dyDescent="0.35">
      <c r="A1530" t="s">
        <v>902</v>
      </c>
      <c r="B1530" t="s">
        <v>97</v>
      </c>
    </row>
    <row r="1531" spans="1:2" x14ac:dyDescent="0.35">
      <c r="A1531" t="s">
        <v>922</v>
      </c>
      <c r="B1531" t="s">
        <v>97</v>
      </c>
    </row>
    <row r="1532" spans="1:2" x14ac:dyDescent="0.35">
      <c r="A1532" t="s">
        <v>1032</v>
      </c>
      <c r="B1532" t="s">
        <v>97</v>
      </c>
    </row>
    <row r="1533" spans="1:2" x14ac:dyDescent="0.35">
      <c r="A1533" t="s">
        <v>199</v>
      </c>
      <c r="B1533" t="s">
        <v>118</v>
      </c>
    </row>
    <row r="1534" spans="1:2" x14ac:dyDescent="0.35">
      <c r="A1534" t="s">
        <v>209</v>
      </c>
      <c r="B1534" t="s">
        <v>118</v>
      </c>
    </row>
    <row r="1535" spans="1:2" x14ac:dyDescent="0.35">
      <c r="A1535" t="s">
        <v>253</v>
      </c>
      <c r="B1535" t="s">
        <v>118</v>
      </c>
    </row>
    <row r="1536" spans="1:2" x14ac:dyDescent="0.35">
      <c r="A1536" t="s">
        <v>255</v>
      </c>
      <c r="B1536" t="s">
        <v>118</v>
      </c>
    </row>
    <row r="1537" spans="1:2" x14ac:dyDescent="0.35">
      <c r="A1537" t="s">
        <v>281</v>
      </c>
      <c r="B1537" t="s">
        <v>118</v>
      </c>
    </row>
    <row r="1538" spans="1:2" x14ac:dyDescent="0.35">
      <c r="A1538" t="s">
        <v>293</v>
      </c>
      <c r="B1538" t="s">
        <v>118</v>
      </c>
    </row>
    <row r="1539" spans="1:2" x14ac:dyDescent="0.35">
      <c r="A1539" t="s">
        <v>298</v>
      </c>
      <c r="B1539" t="s">
        <v>118</v>
      </c>
    </row>
    <row r="1540" spans="1:2" x14ac:dyDescent="0.35">
      <c r="A1540" t="s">
        <v>314</v>
      </c>
      <c r="B1540" t="s">
        <v>118</v>
      </c>
    </row>
    <row r="1541" spans="1:2" x14ac:dyDescent="0.35">
      <c r="A1541" t="s">
        <v>330</v>
      </c>
      <c r="B1541" t="s">
        <v>118</v>
      </c>
    </row>
    <row r="1542" spans="1:2" x14ac:dyDescent="0.35">
      <c r="A1542" t="s">
        <v>370</v>
      </c>
      <c r="B1542" t="s">
        <v>118</v>
      </c>
    </row>
    <row r="1543" spans="1:2" x14ac:dyDescent="0.35">
      <c r="A1543" t="s">
        <v>372</v>
      </c>
      <c r="B1543" t="s">
        <v>118</v>
      </c>
    </row>
    <row r="1544" spans="1:2" x14ac:dyDescent="0.35">
      <c r="A1544" t="s">
        <v>427</v>
      </c>
      <c r="B1544" t="s">
        <v>118</v>
      </c>
    </row>
    <row r="1545" spans="1:2" x14ac:dyDescent="0.35">
      <c r="A1545" t="s">
        <v>447</v>
      </c>
      <c r="B1545" t="s">
        <v>118</v>
      </c>
    </row>
    <row r="1546" spans="1:2" x14ac:dyDescent="0.35">
      <c r="A1546" t="s">
        <v>461</v>
      </c>
      <c r="B1546" t="s">
        <v>118</v>
      </c>
    </row>
    <row r="1547" spans="1:2" x14ac:dyDescent="0.35">
      <c r="A1547" t="s">
        <v>471</v>
      </c>
      <c r="B1547" t="s">
        <v>118</v>
      </c>
    </row>
    <row r="1548" spans="1:2" x14ac:dyDescent="0.35">
      <c r="A1548" t="s">
        <v>479</v>
      </c>
      <c r="B1548" t="s">
        <v>118</v>
      </c>
    </row>
    <row r="1549" spans="1:2" x14ac:dyDescent="0.35">
      <c r="A1549" t="s">
        <v>485</v>
      </c>
      <c r="B1549" t="s">
        <v>118</v>
      </c>
    </row>
    <row r="1550" spans="1:2" x14ac:dyDescent="0.35">
      <c r="A1550" t="s">
        <v>492</v>
      </c>
      <c r="B1550" t="s">
        <v>118</v>
      </c>
    </row>
    <row r="1551" spans="1:2" x14ac:dyDescent="0.35">
      <c r="A1551" t="s">
        <v>496</v>
      </c>
      <c r="B1551" t="s">
        <v>118</v>
      </c>
    </row>
    <row r="1552" spans="1:2" x14ac:dyDescent="0.35">
      <c r="A1552" t="s">
        <v>499</v>
      </c>
      <c r="B1552" t="s">
        <v>118</v>
      </c>
    </row>
    <row r="1553" spans="1:2" x14ac:dyDescent="0.35">
      <c r="A1553" t="s">
        <v>540</v>
      </c>
      <c r="B1553" t="s">
        <v>118</v>
      </c>
    </row>
    <row r="1554" spans="1:2" x14ac:dyDescent="0.35">
      <c r="A1554" t="s">
        <v>541</v>
      </c>
      <c r="B1554" t="s">
        <v>118</v>
      </c>
    </row>
    <row r="1555" spans="1:2" x14ac:dyDescent="0.35">
      <c r="A1555" t="s">
        <v>549</v>
      </c>
      <c r="B1555" t="s">
        <v>118</v>
      </c>
    </row>
    <row r="1556" spans="1:2" x14ac:dyDescent="0.35">
      <c r="A1556" t="s">
        <v>568</v>
      </c>
      <c r="B1556" t="s">
        <v>118</v>
      </c>
    </row>
    <row r="1557" spans="1:2" x14ac:dyDescent="0.35">
      <c r="A1557" t="s">
        <v>579</v>
      </c>
      <c r="B1557" t="s">
        <v>118</v>
      </c>
    </row>
    <row r="1558" spans="1:2" x14ac:dyDescent="0.35">
      <c r="A1558" t="s">
        <v>580</v>
      </c>
      <c r="B1558" t="s">
        <v>118</v>
      </c>
    </row>
    <row r="1559" spans="1:2" x14ac:dyDescent="0.35">
      <c r="A1559" t="s">
        <v>583</v>
      </c>
      <c r="B1559" t="s">
        <v>118</v>
      </c>
    </row>
    <row r="1560" spans="1:2" x14ac:dyDescent="0.35">
      <c r="A1560" t="s">
        <v>586</v>
      </c>
      <c r="B1560" t="s">
        <v>118</v>
      </c>
    </row>
    <row r="1561" spans="1:2" x14ac:dyDescent="0.35">
      <c r="A1561" t="s">
        <v>599</v>
      </c>
      <c r="B1561" t="s">
        <v>118</v>
      </c>
    </row>
    <row r="1562" spans="1:2" x14ac:dyDescent="0.35">
      <c r="A1562" t="s">
        <v>611</v>
      </c>
      <c r="B1562" t="s">
        <v>118</v>
      </c>
    </row>
    <row r="1563" spans="1:2" x14ac:dyDescent="0.35">
      <c r="A1563" t="s">
        <v>645</v>
      </c>
      <c r="B1563" t="s">
        <v>118</v>
      </c>
    </row>
    <row r="1564" spans="1:2" x14ac:dyDescent="0.35">
      <c r="A1564" t="s">
        <v>646</v>
      </c>
      <c r="B1564" t="s">
        <v>118</v>
      </c>
    </row>
    <row r="1565" spans="1:2" x14ac:dyDescent="0.35">
      <c r="A1565" t="s">
        <v>654</v>
      </c>
      <c r="B1565" t="s">
        <v>118</v>
      </c>
    </row>
    <row r="1566" spans="1:2" x14ac:dyDescent="0.35">
      <c r="A1566" t="s">
        <v>655</v>
      </c>
      <c r="B1566" t="s">
        <v>118</v>
      </c>
    </row>
    <row r="1567" spans="1:2" x14ac:dyDescent="0.35">
      <c r="A1567" t="s">
        <v>656</v>
      </c>
      <c r="B1567" t="s">
        <v>118</v>
      </c>
    </row>
    <row r="1568" spans="1:2" x14ac:dyDescent="0.35">
      <c r="A1568" t="s">
        <v>662</v>
      </c>
      <c r="B1568" t="s">
        <v>118</v>
      </c>
    </row>
    <row r="1569" spans="1:2" x14ac:dyDescent="0.35">
      <c r="A1569" t="s">
        <v>679</v>
      </c>
      <c r="B1569" t="s">
        <v>118</v>
      </c>
    </row>
    <row r="1570" spans="1:2" x14ac:dyDescent="0.35">
      <c r="A1570" t="s">
        <v>683</v>
      </c>
      <c r="B1570" t="s">
        <v>118</v>
      </c>
    </row>
    <row r="1571" spans="1:2" x14ac:dyDescent="0.35">
      <c r="A1571" t="s">
        <v>689</v>
      </c>
    </row>
    <row r="1572" spans="1:2" x14ac:dyDescent="0.35">
      <c r="A1572" t="s">
        <v>696</v>
      </c>
      <c r="B1572" t="s">
        <v>118</v>
      </c>
    </row>
    <row r="1573" spans="1:2" x14ac:dyDescent="0.35">
      <c r="A1573" t="s">
        <v>721</v>
      </c>
      <c r="B1573" t="s">
        <v>118</v>
      </c>
    </row>
    <row r="1574" spans="1:2" x14ac:dyDescent="0.35">
      <c r="A1574" t="s">
        <v>734</v>
      </c>
      <c r="B1574" t="s">
        <v>118</v>
      </c>
    </row>
    <row r="1575" spans="1:2" x14ac:dyDescent="0.35">
      <c r="A1575" t="s">
        <v>742</v>
      </c>
      <c r="B1575" t="s">
        <v>118</v>
      </c>
    </row>
    <row r="1576" spans="1:2" x14ac:dyDescent="0.35">
      <c r="A1576" t="s">
        <v>756</v>
      </c>
      <c r="B1576" t="s">
        <v>118</v>
      </c>
    </row>
    <row r="1577" spans="1:2" x14ac:dyDescent="0.35">
      <c r="A1577" t="s">
        <v>759</v>
      </c>
      <c r="B1577" t="s">
        <v>118</v>
      </c>
    </row>
    <row r="1578" spans="1:2" x14ac:dyDescent="0.35">
      <c r="A1578" t="s">
        <v>785</v>
      </c>
      <c r="B1578" t="s">
        <v>118</v>
      </c>
    </row>
    <row r="1579" spans="1:2" x14ac:dyDescent="0.35">
      <c r="A1579" t="s">
        <v>791</v>
      </c>
      <c r="B1579" t="s">
        <v>118</v>
      </c>
    </row>
    <row r="1580" spans="1:2" x14ac:dyDescent="0.35">
      <c r="A1580" t="s">
        <v>792</v>
      </c>
      <c r="B1580" t="s">
        <v>118</v>
      </c>
    </row>
    <row r="1581" spans="1:2" x14ac:dyDescent="0.35">
      <c r="A1581" t="s">
        <v>810</v>
      </c>
      <c r="B1581" t="s">
        <v>118</v>
      </c>
    </row>
    <row r="1582" spans="1:2" x14ac:dyDescent="0.35">
      <c r="A1582" t="s">
        <v>822</v>
      </c>
      <c r="B1582" t="s">
        <v>118</v>
      </c>
    </row>
    <row r="1583" spans="1:2" x14ac:dyDescent="0.35">
      <c r="A1583" t="s">
        <v>831</v>
      </c>
      <c r="B1583" t="s">
        <v>118</v>
      </c>
    </row>
    <row r="1584" spans="1:2" x14ac:dyDescent="0.35">
      <c r="A1584" t="s">
        <v>835</v>
      </c>
      <c r="B1584" t="s">
        <v>118</v>
      </c>
    </row>
    <row r="1585" spans="1:2" x14ac:dyDescent="0.35">
      <c r="A1585" t="s">
        <v>842</v>
      </c>
      <c r="B1585" t="s">
        <v>118</v>
      </c>
    </row>
    <row r="1586" spans="1:2" x14ac:dyDescent="0.35">
      <c r="A1586" t="s">
        <v>857</v>
      </c>
      <c r="B1586" t="s">
        <v>118</v>
      </c>
    </row>
    <row r="1587" spans="1:2" x14ac:dyDescent="0.35">
      <c r="A1587" t="s">
        <v>876</v>
      </c>
      <c r="B1587" t="s">
        <v>118</v>
      </c>
    </row>
    <row r="1588" spans="1:2" x14ac:dyDescent="0.35">
      <c r="A1588" t="s">
        <v>888</v>
      </c>
      <c r="B1588" t="s">
        <v>118</v>
      </c>
    </row>
    <row r="1589" spans="1:2" x14ac:dyDescent="0.35">
      <c r="A1589" t="s">
        <v>891</v>
      </c>
      <c r="B1589" t="s">
        <v>118</v>
      </c>
    </row>
    <row r="1590" spans="1:2" x14ac:dyDescent="0.35">
      <c r="A1590" t="s">
        <v>897</v>
      </c>
      <c r="B1590" t="s">
        <v>118</v>
      </c>
    </row>
    <row r="1591" spans="1:2" x14ac:dyDescent="0.35">
      <c r="A1591" t="s">
        <v>910</v>
      </c>
      <c r="B1591" t="s">
        <v>118</v>
      </c>
    </row>
    <row r="1592" spans="1:2" x14ac:dyDescent="0.35">
      <c r="A1592" t="s">
        <v>937</v>
      </c>
      <c r="B1592" t="s">
        <v>118</v>
      </c>
    </row>
    <row r="1593" spans="1:2" x14ac:dyDescent="0.35">
      <c r="A1593" t="s">
        <v>951</v>
      </c>
      <c r="B1593" t="s">
        <v>118</v>
      </c>
    </row>
    <row r="1594" spans="1:2" x14ac:dyDescent="0.35">
      <c r="A1594" t="s">
        <v>961</v>
      </c>
      <c r="B1594" t="s">
        <v>118</v>
      </c>
    </row>
    <row r="1595" spans="1:2" x14ac:dyDescent="0.35">
      <c r="A1595" t="s">
        <v>967</v>
      </c>
      <c r="B1595" t="s">
        <v>118</v>
      </c>
    </row>
    <row r="1596" spans="1:2" x14ac:dyDescent="0.35">
      <c r="A1596" t="s">
        <v>984</v>
      </c>
      <c r="B1596" t="s">
        <v>118</v>
      </c>
    </row>
    <row r="1597" spans="1:2" x14ac:dyDescent="0.35">
      <c r="A1597" t="s">
        <v>989</v>
      </c>
      <c r="B1597" t="s">
        <v>118</v>
      </c>
    </row>
    <row r="1598" spans="1:2" x14ac:dyDescent="0.35">
      <c r="A1598" t="s">
        <v>994</v>
      </c>
      <c r="B1598" t="s">
        <v>118</v>
      </c>
    </row>
    <row r="1599" spans="1:2" x14ac:dyDescent="0.35">
      <c r="A1599" t="s">
        <v>1014</v>
      </c>
      <c r="B1599" t="s">
        <v>118</v>
      </c>
    </row>
    <row r="1600" spans="1:2" x14ac:dyDescent="0.35">
      <c r="A1600" t="s">
        <v>1017</v>
      </c>
      <c r="B1600" t="s">
        <v>118</v>
      </c>
    </row>
    <row r="1601" spans="1:2" x14ac:dyDescent="0.35">
      <c r="A1601" t="s">
        <v>1029</v>
      </c>
      <c r="B1601" t="s">
        <v>118</v>
      </c>
    </row>
    <row r="1602" spans="1:2" x14ac:dyDescent="0.35">
      <c r="A1602" t="s">
        <v>1030</v>
      </c>
      <c r="B1602" t="s">
        <v>118</v>
      </c>
    </row>
    <row r="1603" spans="1:2" x14ac:dyDescent="0.35">
      <c r="A1603" t="s">
        <v>1036</v>
      </c>
      <c r="B1603" t="s">
        <v>118</v>
      </c>
    </row>
    <row r="1604" spans="1:2" x14ac:dyDescent="0.35">
      <c r="A1604" t="s">
        <v>1042</v>
      </c>
      <c r="B1604" t="s">
        <v>118</v>
      </c>
    </row>
    <row r="1605" spans="1:2" x14ac:dyDescent="0.35">
      <c r="A1605" t="s">
        <v>1067</v>
      </c>
      <c r="B1605" t="s">
        <v>118</v>
      </c>
    </row>
    <row r="1606" spans="1:2" x14ac:dyDescent="0.35">
      <c r="A1606" t="s">
        <v>1087</v>
      </c>
      <c r="B1606" t="s">
        <v>118</v>
      </c>
    </row>
    <row r="1607" spans="1:2" x14ac:dyDescent="0.35">
      <c r="A1607" t="s">
        <v>1101</v>
      </c>
      <c r="B1607" t="s">
        <v>118</v>
      </c>
    </row>
    <row r="1608" spans="1:2" x14ac:dyDescent="0.35">
      <c r="A1608" t="s">
        <v>1109</v>
      </c>
      <c r="B1608" t="s">
        <v>118</v>
      </c>
    </row>
    <row r="1609" spans="1:2" x14ac:dyDescent="0.35">
      <c r="A1609" t="s">
        <v>1115</v>
      </c>
      <c r="B1609" t="s">
        <v>118</v>
      </c>
    </row>
    <row r="1610" spans="1:2" x14ac:dyDescent="0.35">
      <c r="A1610" t="s">
        <v>1121</v>
      </c>
      <c r="B1610" t="s">
        <v>118</v>
      </c>
    </row>
    <row r="1611" spans="1:2" x14ac:dyDescent="0.35">
      <c r="A1611" t="s">
        <v>1125</v>
      </c>
      <c r="B1611" t="s">
        <v>118</v>
      </c>
    </row>
    <row r="1612" spans="1:2" x14ac:dyDescent="0.35">
      <c r="A1612" t="s">
        <v>1141</v>
      </c>
      <c r="B1612" t="s">
        <v>118</v>
      </c>
    </row>
    <row r="1613" spans="1:2" x14ac:dyDescent="0.35">
      <c r="A1613" t="s">
        <v>324</v>
      </c>
      <c r="B1613" t="s">
        <v>112</v>
      </c>
    </row>
    <row r="1614" spans="1:2" x14ac:dyDescent="0.35">
      <c r="A1614" t="s">
        <v>384</v>
      </c>
      <c r="B1614" t="s">
        <v>112</v>
      </c>
    </row>
    <row r="1615" spans="1:2" x14ac:dyDescent="0.35">
      <c r="A1615" t="s">
        <v>494</v>
      </c>
      <c r="B1615" t="s">
        <v>112</v>
      </c>
    </row>
    <row r="1616" spans="1:2" x14ac:dyDescent="0.35">
      <c r="A1616" t="s">
        <v>957</v>
      </c>
      <c r="B1616" t="s">
        <v>112</v>
      </c>
    </row>
    <row r="1617" spans="1:2" x14ac:dyDescent="0.35">
      <c r="A1617" t="s">
        <v>486</v>
      </c>
      <c r="B1617" t="s">
        <v>128</v>
      </c>
    </row>
    <row r="1618" spans="1:2" x14ac:dyDescent="0.35">
      <c r="A1618" t="s">
        <v>691</v>
      </c>
      <c r="B1618" t="s">
        <v>128</v>
      </c>
    </row>
    <row r="1619" spans="1:2" x14ac:dyDescent="0.35">
      <c r="A1619" t="s">
        <v>828</v>
      </c>
      <c r="B1619" t="s">
        <v>128</v>
      </c>
    </row>
    <row r="1620" spans="1:2" x14ac:dyDescent="0.35">
      <c r="A1620" t="s">
        <v>952</v>
      </c>
      <c r="B1620" t="s">
        <v>128</v>
      </c>
    </row>
    <row r="1621" spans="1:2" x14ac:dyDescent="0.35">
      <c r="A1621" t="s">
        <v>953</v>
      </c>
      <c r="B1621" t="s">
        <v>128</v>
      </c>
    </row>
    <row r="1622" spans="1:2" x14ac:dyDescent="0.35">
      <c r="A1622" t="s">
        <v>1031</v>
      </c>
      <c r="B1622" t="s">
        <v>128</v>
      </c>
    </row>
    <row r="1623" spans="1:2" x14ac:dyDescent="0.35">
      <c r="A1623" t="s">
        <v>1055</v>
      </c>
      <c r="B1623" t="s">
        <v>128</v>
      </c>
    </row>
    <row r="1624" spans="1:2" x14ac:dyDescent="0.35">
      <c r="A1624" t="s">
        <v>1135</v>
      </c>
      <c r="B1624" t="s">
        <v>128</v>
      </c>
    </row>
    <row r="1625" spans="1:2" x14ac:dyDescent="0.35">
      <c r="A1625" t="s">
        <v>218</v>
      </c>
      <c r="B1625" t="s">
        <v>133</v>
      </c>
    </row>
    <row r="1626" spans="1:2" x14ac:dyDescent="0.35">
      <c r="A1626" t="s">
        <v>260</v>
      </c>
      <c r="B1626" t="s">
        <v>133</v>
      </c>
    </row>
    <row r="1627" spans="1:2" x14ac:dyDescent="0.35">
      <c r="A1627" t="s">
        <v>285</v>
      </c>
      <c r="B1627" t="s">
        <v>133</v>
      </c>
    </row>
    <row r="1628" spans="1:2" x14ac:dyDescent="0.35">
      <c r="A1628" t="s">
        <v>619</v>
      </c>
      <c r="B1628" t="s">
        <v>133</v>
      </c>
    </row>
    <row r="1629" spans="1:2" x14ac:dyDescent="0.35">
      <c r="A1629" t="s">
        <v>684</v>
      </c>
      <c r="B1629" t="s">
        <v>133</v>
      </c>
    </row>
    <row r="1630" spans="1:2" x14ac:dyDescent="0.35">
      <c r="A1630" t="s">
        <v>818</v>
      </c>
      <c r="B1630" t="s">
        <v>133</v>
      </c>
    </row>
    <row r="1631" spans="1:2" x14ac:dyDescent="0.35">
      <c r="A1631" t="s">
        <v>884</v>
      </c>
      <c r="B1631" t="s">
        <v>133</v>
      </c>
    </row>
    <row r="1632" spans="1:2" x14ac:dyDescent="0.35">
      <c r="A1632" t="s">
        <v>914</v>
      </c>
      <c r="B1632" t="s">
        <v>133</v>
      </c>
    </row>
    <row r="1633" spans="1:2" x14ac:dyDescent="0.35">
      <c r="A1633" t="s">
        <v>983</v>
      </c>
      <c r="B1633" t="s">
        <v>133</v>
      </c>
    </row>
    <row r="1634" spans="1:2" x14ac:dyDescent="0.35">
      <c r="A1634" t="s">
        <v>1108</v>
      </c>
      <c r="B1634" t="s">
        <v>133</v>
      </c>
    </row>
    <row r="1635" spans="1:2" x14ac:dyDescent="0.35">
      <c r="A1635" t="s">
        <v>1136</v>
      </c>
      <c r="B1635" t="s">
        <v>133</v>
      </c>
    </row>
    <row r="1636" spans="1:2" x14ac:dyDescent="0.35">
      <c r="A1636" t="s">
        <v>300</v>
      </c>
      <c r="B1636" t="s">
        <v>123</v>
      </c>
    </row>
    <row r="1637" spans="1:2" x14ac:dyDescent="0.35">
      <c r="A1637" t="s">
        <v>315</v>
      </c>
      <c r="B1637" t="s">
        <v>123</v>
      </c>
    </row>
    <row r="1638" spans="1:2" x14ac:dyDescent="0.35">
      <c r="A1638" t="s">
        <v>328</v>
      </c>
      <c r="B1638" t="s">
        <v>123</v>
      </c>
    </row>
    <row r="1639" spans="1:2" x14ac:dyDescent="0.35">
      <c r="A1639" t="s">
        <v>402</v>
      </c>
      <c r="B1639" t="s">
        <v>123</v>
      </c>
    </row>
    <row r="1640" spans="1:2" x14ac:dyDescent="0.35">
      <c r="A1640" t="s">
        <v>669</v>
      </c>
      <c r="B1640" t="s">
        <v>123</v>
      </c>
    </row>
    <row r="1641" spans="1:2" x14ac:dyDescent="0.35">
      <c r="A1641" t="s">
        <v>779</v>
      </c>
      <c r="B1641" t="s">
        <v>123</v>
      </c>
    </row>
    <row r="1642" spans="1:2" x14ac:dyDescent="0.35">
      <c r="A1642" t="s">
        <v>856</v>
      </c>
      <c r="B1642" t="s">
        <v>123</v>
      </c>
    </row>
    <row r="1643" spans="1:2" x14ac:dyDescent="0.35">
      <c r="A1643" t="s">
        <v>972</v>
      </c>
      <c r="B1643" t="s">
        <v>123</v>
      </c>
    </row>
    <row r="1644" spans="1:2" x14ac:dyDescent="0.35">
      <c r="A1644" t="s">
        <v>990</v>
      </c>
      <c r="B1644" t="s">
        <v>123</v>
      </c>
    </row>
    <row r="1645" spans="1:2" x14ac:dyDescent="0.35">
      <c r="A1645" t="s">
        <v>1116</v>
      </c>
      <c r="B1645" t="s">
        <v>123</v>
      </c>
    </row>
    <row r="1646" spans="1:2" x14ac:dyDescent="0.35">
      <c r="A1646" t="s">
        <v>189</v>
      </c>
      <c r="B1646" t="s">
        <v>143</v>
      </c>
    </row>
    <row r="1647" spans="1:2" x14ac:dyDescent="0.35">
      <c r="A1647" t="s">
        <v>191</v>
      </c>
      <c r="B1647" t="s">
        <v>143</v>
      </c>
    </row>
    <row r="1648" spans="1:2" x14ac:dyDescent="0.35">
      <c r="A1648" t="s">
        <v>750</v>
      </c>
      <c r="B1648" t="s">
        <v>143</v>
      </c>
    </row>
    <row r="1649" spans="1:2" x14ac:dyDescent="0.35">
      <c r="A1649" t="s">
        <v>752</v>
      </c>
      <c r="B1649" t="s">
        <v>143</v>
      </c>
    </row>
    <row r="1650" spans="1:2" x14ac:dyDescent="0.35">
      <c r="A1650" t="s">
        <v>964</v>
      </c>
      <c r="B1650" t="s">
        <v>143</v>
      </c>
    </row>
    <row r="1651" spans="1:2" x14ac:dyDescent="0.35">
      <c r="A1651" t="s">
        <v>1013</v>
      </c>
      <c r="B1651" t="s">
        <v>143</v>
      </c>
    </row>
    <row r="1652" spans="1:2" x14ac:dyDescent="0.35">
      <c r="A1652" t="s">
        <v>1020</v>
      </c>
      <c r="B1652" t="s">
        <v>143</v>
      </c>
    </row>
    <row r="1653" spans="1:2" x14ac:dyDescent="0.35">
      <c r="A1653" t="s">
        <v>1106</v>
      </c>
      <c r="B1653" t="s">
        <v>143</v>
      </c>
    </row>
    <row r="1654" spans="1:2" x14ac:dyDescent="0.35">
      <c r="A1654" t="s">
        <v>1151</v>
      </c>
      <c r="B1654" t="s">
        <v>143</v>
      </c>
    </row>
    <row r="1655" spans="1:2" x14ac:dyDescent="0.35">
      <c r="A1655" t="s">
        <v>1157</v>
      </c>
      <c r="B1655" t="s">
        <v>143</v>
      </c>
    </row>
    <row r="1656" spans="1:2" x14ac:dyDescent="0.35">
      <c r="A1656" t="s">
        <v>205</v>
      </c>
      <c r="B1656" t="s">
        <v>147</v>
      </c>
    </row>
    <row r="1657" spans="1:2" x14ac:dyDescent="0.35">
      <c r="A1657" t="s">
        <v>241</v>
      </c>
      <c r="B1657" t="s">
        <v>147</v>
      </c>
    </row>
    <row r="1658" spans="1:2" x14ac:dyDescent="0.35">
      <c r="A1658" t="s">
        <v>262</v>
      </c>
      <c r="B1658" t="s">
        <v>147</v>
      </c>
    </row>
    <row r="1659" spans="1:2" x14ac:dyDescent="0.35">
      <c r="A1659" t="s">
        <v>344</v>
      </c>
      <c r="B1659" t="s">
        <v>147</v>
      </c>
    </row>
    <row r="1660" spans="1:2" x14ac:dyDescent="0.35">
      <c r="A1660" t="s">
        <v>457</v>
      </c>
      <c r="B1660" t="s">
        <v>147</v>
      </c>
    </row>
    <row r="1661" spans="1:2" x14ac:dyDescent="0.35">
      <c r="A1661" t="s">
        <v>560</v>
      </c>
      <c r="B1661" t="s">
        <v>147</v>
      </c>
    </row>
    <row r="1662" spans="1:2" x14ac:dyDescent="0.35">
      <c r="A1662" t="s">
        <v>569</v>
      </c>
      <c r="B1662" t="s">
        <v>147</v>
      </c>
    </row>
    <row r="1663" spans="1:2" x14ac:dyDescent="0.35">
      <c r="A1663" t="s">
        <v>589</v>
      </c>
      <c r="B1663" t="s">
        <v>147</v>
      </c>
    </row>
    <row r="1664" spans="1:2" x14ac:dyDescent="0.35">
      <c r="A1664" t="s">
        <v>643</v>
      </c>
      <c r="B1664" t="s">
        <v>147</v>
      </c>
    </row>
    <row r="1665" spans="1:2" x14ac:dyDescent="0.35">
      <c r="A1665" t="s">
        <v>693</v>
      </c>
      <c r="B1665" t="s">
        <v>147</v>
      </c>
    </row>
    <row r="1666" spans="1:2" x14ac:dyDescent="0.35">
      <c r="A1666" t="s">
        <v>703</v>
      </c>
      <c r="B1666" t="s">
        <v>147</v>
      </c>
    </row>
    <row r="1667" spans="1:2" x14ac:dyDescent="0.35">
      <c r="A1667" t="s">
        <v>788</v>
      </c>
      <c r="B1667" t="s">
        <v>147</v>
      </c>
    </row>
    <row r="1668" spans="1:2" x14ac:dyDescent="0.35">
      <c r="A1668" t="s">
        <v>834</v>
      </c>
      <c r="B1668" t="s">
        <v>147</v>
      </c>
    </row>
    <row r="1669" spans="1:2" x14ac:dyDescent="0.35">
      <c r="A1669" t="s">
        <v>913</v>
      </c>
      <c r="B1669" t="s">
        <v>147</v>
      </c>
    </row>
    <row r="1670" spans="1:2" x14ac:dyDescent="0.35">
      <c r="A1670" t="s">
        <v>940</v>
      </c>
      <c r="B1670" t="s">
        <v>147</v>
      </c>
    </row>
    <row r="1671" spans="1:2" x14ac:dyDescent="0.35">
      <c r="A1671" t="s">
        <v>950</v>
      </c>
      <c r="B1671" t="s">
        <v>147</v>
      </c>
    </row>
    <row r="1672" spans="1:2" x14ac:dyDescent="0.35">
      <c r="A1672" t="s">
        <v>1021</v>
      </c>
      <c r="B1672" t="s">
        <v>147</v>
      </c>
    </row>
    <row r="1673" spans="1:2" x14ac:dyDescent="0.35">
      <c r="A1673" t="s">
        <v>1026</v>
      </c>
      <c r="B1673" t="s">
        <v>147</v>
      </c>
    </row>
    <row r="1674" spans="1:2" x14ac:dyDescent="0.35">
      <c r="A1674" t="s">
        <v>193</v>
      </c>
    </row>
    <row r="1675" spans="1:2" x14ac:dyDescent="0.35">
      <c r="A1675" t="s">
        <v>201</v>
      </c>
    </row>
    <row r="1676" spans="1:2" x14ac:dyDescent="0.35">
      <c r="A1676" t="s">
        <v>203</v>
      </c>
    </row>
    <row r="1677" spans="1:2" x14ac:dyDescent="0.35">
      <c r="A1677" t="s">
        <v>223</v>
      </c>
    </row>
    <row r="1678" spans="1:2" x14ac:dyDescent="0.35">
      <c r="A1678" t="s">
        <v>226</v>
      </c>
    </row>
    <row r="1679" spans="1:2" x14ac:dyDescent="0.35">
      <c r="A1679" t="s">
        <v>230</v>
      </c>
    </row>
    <row r="1680" spans="1:2" x14ac:dyDescent="0.35">
      <c r="A1680" t="s">
        <v>236</v>
      </c>
    </row>
    <row r="1681" spans="1:1" x14ac:dyDescent="0.35">
      <c r="A1681" t="s">
        <v>238</v>
      </c>
    </row>
    <row r="1682" spans="1:1" x14ac:dyDescent="0.35">
      <c r="A1682" t="s">
        <v>243</v>
      </c>
    </row>
    <row r="1683" spans="1:1" x14ac:dyDescent="0.35">
      <c r="A1683" t="s">
        <v>251</v>
      </c>
    </row>
    <row r="1684" spans="1:1" x14ac:dyDescent="0.35">
      <c r="A1684" t="s">
        <v>256</v>
      </c>
    </row>
    <row r="1685" spans="1:1" x14ac:dyDescent="0.35">
      <c r="A1685" t="s">
        <v>268</v>
      </c>
    </row>
    <row r="1686" spans="1:1" x14ac:dyDescent="0.35">
      <c r="A1686" t="s">
        <v>277</v>
      </c>
    </row>
    <row r="1687" spans="1:1" x14ac:dyDescent="0.35">
      <c r="A1687" t="s">
        <v>288</v>
      </c>
    </row>
    <row r="1688" spans="1:1" x14ac:dyDescent="0.35">
      <c r="A1688" t="s">
        <v>289</v>
      </c>
    </row>
    <row r="1689" spans="1:1" x14ac:dyDescent="0.35">
      <c r="A1689" t="s">
        <v>331</v>
      </c>
    </row>
    <row r="1690" spans="1:1" x14ac:dyDescent="0.35">
      <c r="A1690" t="s">
        <v>345</v>
      </c>
    </row>
    <row r="1691" spans="1:1" x14ac:dyDescent="0.35">
      <c r="A1691" t="s">
        <v>351</v>
      </c>
    </row>
    <row r="1692" spans="1:1" x14ac:dyDescent="0.35">
      <c r="A1692" t="s">
        <v>381</v>
      </c>
    </row>
    <row r="1693" spans="1:1" x14ac:dyDescent="0.35">
      <c r="A1693" t="s">
        <v>382</v>
      </c>
    </row>
    <row r="1694" spans="1:1" x14ac:dyDescent="0.35">
      <c r="A1694" t="s">
        <v>393</v>
      </c>
    </row>
    <row r="1695" spans="1:1" x14ac:dyDescent="0.35">
      <c r="A1695" t="s">
        <v>406</v>
      </c>
    </row>
    <row r="1696" spans="1:1" x14ac:dyDescent="0.35">
      <c r="A1696" t="s">
        <v>415</v>
      </c>
    </row>
    <row r="1697" spans="1:1" x14ac:dyDescent="0.35">
      <c r="A1697" t="s">
        <v>441</v>
      </c>
    </row>
    <row r="1698" spans="1:1" x14ac:dyDescent="0.35">
      <c r="A1698" t="s">
        <v>465</v>
      </c>
    </row>
    <row r="1699" spans="1:1" x14ac:dyDescent="0.35">
      <c r="A1699" t="s">
        <v>466</v>
      </c>
    </row>
    <row r="1700" spans="1:1" x14ac:dyDescent="0.35">
      <c r="A1700" t="s">
        <v>467</v>
      </c>
    </row>
    <row r="1701" spans="1:1" x14ac:dyDescent="0.35">
      <c r="A1701" t="s">
        <v>473</v>
      </c>
    </row>
    <row r="1702" spans="1:1" x14ac:dyDescent="0.35">
      <c r="A1702" t="s">
        <v>497</v>
      </c>
    </row>
    <row r="1703" spans="1:1" x14ac:dyDescent="0.35">
      <c r="A1703" t="s">
        <v>509</v>
      </c>
    </row>
    <row r="1704" spans="1:1" x14ac:dyDescent="0.35">
      <c r="A1704" t="s">
        <v>529</v>
      </c>
    </row>
    <row r="1705" spans="1:1" x14ac:dyDescent="0.35">
      <c r="A1705" t="s">
        <v>530</v>
      </c>
    </row>
    <row r="1706" spans="1:1" x14ac:dyDescent="0.35">
      <c r="A1706" t="s">
        <v>531</v>
      </c>
    </row>
    <row r="1707" spans="1:1" x14ac:dyDescent="0.35">
      <c r="A1707" t="s">
        <v>537</v>
      </c>
    </row>
    <row r="1708" spans="1:1" x14ac:dyDescent="0.35">
      <c r="A1708" t="s">
        <v>556</v>
      </c>
    </row>
    <row r="1709" spans="1:1" x14ac:dyDescent="0.35">
      <c r="A1709" t="s">
        <v>563</v>
      </c>
    </row>
    <row r="1710" spans="1:1" x14ac:dyDescent="0.35">
      <c r="A1710" t="s">
        <v>565</v>
      </c>
    </row>
    <row r="1711" spans="1:1" x14ac:dyDescent="0.35">
      <c r="A1711" t="s">
        <v>581</v>
      </c>
    </row>
    <row r="1712" spans="1:1" x14ac:dyDescent="0.35">
      <c r="A1712" t="s">
        <v>590</v>
      </c>
    </row>
    <row r="1713" spans="1:1" x14ac:dyDescent="0.35">
      <c r="A1713" t="s">
        <v>596</v>
      </c>
    </row>
    <row r="1714" spans="1:1" x14ac:dyDescent="0.35">
      <c r="A1714" t="s">
        <v>613</v>
      </c>
    </row>
    <row r="1715" spans="1:1" x14ac:dyDescent="0.35">
      <c r="A1715" t="s">
        <v>628</v>
      </c>
    </row>
    <row r="1716" spans="1:1" x14ac:dyDescent="0.35">
      <c r="A1716" t="s">
        <v>630</v>
      </c>
    </row>
    <row r="1717" spans="1:1" x14ac:dyDescent="0.35">
      <c r="A1717" t="s">
        <v>636</v>
      </c>
    </row>
    <row r="1718" spans="1:1" x14ac:dyDescent="0.35">
      <c r="A1718" t="s">
        <v>657</v>
      </c>
    </row>
    <row r="1719" spans="1:1" x14ac:dyDescent="0.35">
      <c r="A1719" t="s">
        <v>665</v>
      </c>
    </row>
    <row r="1720" spans="1:1" x14ac:dyDescent="0.35">
      <c r="A1720" t="s">
        <v>675</v>
      </c>
    </row>
    <row r="1721" spans="1:1" x14ac:dyDescent="0.35">
      <c r="A1721" t="s">
        <v>687</v>
      </c>
    </row>
    <row r="1722" spans="1:1" x14ac:dyDescent="0.35">
      <c r="A1722" t="s">
        <v>697</v>
      </c>
    </row>
    <row r="1723" spans="1:1" x14ac:dyDescent="0.35">
      <c r="A1723" t="s">
        <v>698</v>
      </c>
    </row>
    <row r="1724" spans="1:1" x14ac:dyDescent="0.35">
      <c r="A1724" t="s">
        <v>701</v>
      </c>
    </row>
    <row r="1725" spans="1:1" x14ac:dyDescent="0.35">
      <c r="A1725" t="s">
        <v>702</v>
      </c>
    </row>
    <row r="1726" spans="1:1" x14ac:dyDescent="0.35">
      <c r="A1726" t="s">
        <v>708</v>
      </c>
    </row>
    <row r="1727" spans="1:1" x14ac:dyDescent="0.35">
      <c r="A1727" t="s">
        <v>709</v>
      </c>
    </row>
    <row r="1728" spans="1:1" x14ac:dyDescent="0.35">
      <c r="A1728" t="s">
        <v>716</v>
      </c>
    </row>
    <row r="1729" spans="1:1" x14ac:dyDescent="0.35">
      <c r="A1729" t="s">
        <v>726</v>
      </c>
    </row>
    <row r="1730" spans="1:1" x14ac:dyDescent="0.35">
      <c r="A1730" t="s">
        <v>733</v>
      </c>
    </row>
    <row r="1731" spans="1:1" x14ac:dyDescent="0.35">
      <c r="A1731" t="s">
        <v>735</v>
      </c>
    </row>
    <row r="1732" spans="1:1" x14ac:dyDescent="0.35">
      <c r="A1732" t="s">
        <v>738</v>
      </c>
    </row>
    <row r="1733" spans="1:1" x14ac:dyDescent="0.35">
      <c r="A1733" t="s">
        <v>754</v>
      </c>
    </row>
    <row r="1734" spans="1:1" x14ac:dyDescent="0.35">
      <c r="A1734" t="s">
        <v>757</v>
      </c>
    </row>
    <row r="1735" spans="1:1" x14ac:dyDescent="0.35">
      <c r="A1735" t="s">
        <v>765</v>
      </c>
    </row>
    <row r="1736" spans="1:1" x14ac:dyDescent="0.35">
      <c r="A1736" t="s">
        <v>768</v>
      </c>
    </row>
    <row r="1737" spans="1:1" x14ac:dyDescent="0.35">
      <c r="A1737" t="s">
        <v>777</v>
      </c>
    </row>
    <row r="1738" spans="1:1" x14ac:dyDescent="0.35">
      <c r="A1738" t="s">
        <v>800</v>
      </c>
    </row>
    <row r="1739" spans="1:1" x14ac:dyDescent="0.35">
      <c r="A1739" t="s">
        <v>832</v>
      </c>
    </row>
    <row r="1740" spans="1:1" x14ac:dyDescent="0.35">
      <c r="A1740" t="s">
        <v>839</v>
      </c>
    </row>
    <row r="1741" spans="1:1" x14ac:dyDescent="0.35">
      <c r="A1741" t="s">
        <v>840</v>
      </c>
    </row>
    <row r="1742" spans="1:1" x14ac:dyDescent="0.35">
      <c r="A1742" t="s">
        <v>848</v>
      </c>
    </row>
    <row r="1743" spans="1:1" x14ac:dyDescent="0.35">
      <c r="A1743" t="s">
        <v>851</v>
      </c>
    </row>
    <row r="1744" spans="1:1" x14ac:dyDescent="0.35">
      <c r="A1744" t="s">
        <v>862</v>
      </c>
    </row>
    <row r="1745" spans="1:1" x14ac:dyDescent="0.35">
      <c r="A1745" t="s">
        <v>920</v>
      </c>
    </row>
    <row r="1746" spans="1:1" x14ac:dyDescent="0.35">
      <c r="A1746" t="s">
        <v>926</v>
      </c>
    </row>
    <row r="1747" spans="1:1" x14ac:dyDescent="0.35">
      <c r="A1747" t="s">
        <v>931</v>
      </c>
    </row>
    <row r="1748" spans="1:1" x14ac:dyDescent="0.35">
      <c r="A1748" t="s">
        <v>942</v>
      </c>
    </row>
    <row r="1749" spans="1:1" x14ac:dyDescent="0.35">
      <c r="A1749" t="s">
        <v>973</v>
      </c>
    </row>
    <row r="1750" spans="1:1" x14ac:dyDescent="0.35">
      <c r="A1750" t="s">
        <v>980</v>
      </c>
    </row>
    <row r="1751" spans="1:1" x14ac:dyDescent="0.35">
      <c r="A1751" t="s">
        <v>999</v>
      </c>
    </row>
    <row r="1752" spans="1:1" x14ac:dyDescent="0.35">
      <c r="A1752" t="s">
        <v>1000</v>
      </c>
    </row>
    <row r="1753" spans="1:1" x14ac:dyDescent="0.35">
      <c r="A1753" t="s">
        <v>1001</v>
      </c>
    </row>
    <row r="1754" spans="1:1" x14ac:dyDescent="0.35">
      <c r="A1754" t="s">
        <v>1011</v>
      </c>
    </row>
    <row r="1755" spans="1:1" x14ac:dyDescent="0.35">
      <c r="A1755" t="s">
        <v>1018</v>
      </c>
    </row>
    <row r="1756" spans="1:1" x14ac:dyDescent="0.35">
      <c r="A1756" t="s">
        <v>1024</v>
      </c>
    </row>
    <row r="1757" spans="1:1" x14ac:dyDescent="0.35">
      <c r="A1757" t="s">
        <v>1035</v>
      </c>
    </row>
    <row r="1758" spans="1:1" x14ac:dyDescent="0.35">
      <c r="A1758" t="s">
        <v>1045</v>
      </c>
    </row>
    <row r="1759" spans="1:1" x14ac:dyDescent="0.35">
      <c r="A1759" t="s">
        <v>1046</v>
      </c>
    </row>
    <row r="1760" spans="1:1" x14ac:dyDescent="0.35">
      <c r="A1760" t="s">
        <v>1050</v>
      </c>
    </row>
    <row r="1761" spans="1:1" x14ac:dyDescent="0.35">
      <c r="A1761" t="s">
        <v>1061</v>
      </c>
    </row>
    <row r="1762" spans="1:1" x14ac:dyDescent="0.35">
      <c r="A1762" t="s">
        <v>1072</v>
      </c>
    </row>
    <row r="1763" spans="1:1" x14ac:dyDescent="0.35">
      <c r="A1763" t="s">
        <v>1089</v>
      </c>
    </row>
    <row r="1764" spans="1:1" x14ac:dyDescent="0.35">
      <c r="A1764" t="s">
        <v>1090</v>
      </c>
    </row>
    <row r="1765" spans="1:1" x14ac:dyDescent="0.35">
      <c r="A1765" t="s">
        <v>1092</v>
      </c>
    </row>
    <row r="1766" spans="1:1" x14ac:dyDescent="0.35">
      <c r="A1766" t="s">
        <v>1093</v>
      </c>
    </row>
    <row r="1767" spans="1:1" x14ac:dyDescent="0.35">
      <c r="A1767" t="s">
        <v>1095</v>
      </c>
    </row>
    <row r="1768" spans="1:1" x14ac:dyDescent="0.35">
      <c r="A1768" t="s">
        <v>1096</v>
      </c>
    </row>
    <row r="1769" spans="1:1" x14ac:dyDescent="0.35">
      <c r="A1769" t="s">
        <v>1112</v>
      </c>
    </row>
    <row r="1770" spans="1:1" x14ac:dyDescent="0.35">
      <c r="A1770" t="s">
        <v>1120</v>
      </c>
    </row>
    <row r="1771" spans="1:1" x14ac:dyDescent="0.35">
      <c r="A1771" t="s">
        <v>1122</v>
      </c>
    </row>
    <row r="1772" spans="1:1" x14ac:dyDescent="0.35">
      <c r="A1772" t="s">
        <v>1129</v>
      </c>
    </row>
    <row r="1773" spans="1:1" x14ac:dyDescent="0.35">
      <c r="A1773" t="s">
        <v>1142</v>
      </c>
    </row>
    <row r="1774" spans="1:1" x14ac:dyDescent="0.35">
      <c r="A1774" t="s">
        <v>1155</v>
      </c>
    </row>
    <row r="1775" spans="1:1" x14ac:dyDescent="0.35">
      <c r="A1775" t="s">
        <v>1160</v>
      </c>
    </row>
  </sheetData>
  <autoFilter ref="A1:AB1775" xr:uid="{822C6B44-F898-4AA1-B9F6-AD97B1A1C2CA}"/>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2d3e4d8c-86b1-4eee-8356-b02c606ab54c">EDRM042-1968665209-13462</_dlc_DocId>
    <_dlc_DocIdUrl xmlns="2d3e4d8c-86b1-4eee-8356-b02c606ab54c">
      <Url>https://vec365.sharepoint.com/sites/EDRM-042/_layouts/15/DocIdRedir.aspx?ID=EDRM042-1968665209-13462</Url>
      <Description>EDRM042-1968665209-13462</Description>
    </_dlc_DocIdUrl>
    <TaxCatchAll xmlns="2d3e4d8c-86b1-4eee-8356-b02c606ab54c">
      <Value>11</Value>
      <Value>4</Value>
    </TaxCatchAll>
    <lcf76f155ced4ddcb4097134ff3c332f xmlns="cbeeca48-84a0-4393-b7bc-3e0e4c140f2e"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466EAFD7928524681602B74CD613726" ma:contentTypeVersion="21" ma:contentTypeDescription="Create a new document." ma:contentTypeScope="" ma:versionID="92aa697be8decb2f2397cb12d91bc0e3">
  <xsd:schema xmlns:xsd="http://www.w3.org/2001/XMLSchema" xmlns:xs="http://www.w3.org/2001/XMLSchema" xmlns:p="http://schemas.microsoft.com/office/2006/metadata/properties" xmlns:ns2="2d3e4d8c-86b1-4eee-8356-b02c606ab54c" xmlns:ns3="cbeeca48-84a0-4393-b7bc-3e0e4c140f2e" xmlns:ns4="7f666f6e-47a5-4d63-9445-6f47a8f3e56f" targetNamespace="http://schemas.microsoft.com/office/2006/metadata/properties" ma:root="true" ma:fieldsID="7daef00818d83b45b1d9c2efc50c09a8" ns2:_="" ns3:_="" ns4:_="">
    <xsd:import namespace="2d3e4d8c-86b1-4eee-8356-b02c606ab54c"/>
    <xsd:import namespace="cbeeca48-84a0-4393-b7bc-3e0e4c140f2e"/>
    <xsd:import namespace="7f666f6e-47a5-4d63-9445-6f47a8f3e56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TaxCatchAll" minOccurs="0"/>
                <xsd:element ref="ns4:RecordsRelated" minOccurs="0"/>
                <xsd:element ref="ns3:MediaServiceAutoKeyPoints" minOccurs="0"/>
                <xsd:element ref="ns3:MediaServiceKeyPoints" minOccurs="0"/>
                <xsd:element ref="ns4:SharedWithUsers" minOccurs="0"/>
                <xsd:element ref="ns4:SharedWithDetail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3e4d8c-86b1-4eee-8356-b02c606ab54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3" nillable="true" ma:displayName="Taxonomy Catch All Column" ma:hidden="true" ma:list="{2d108537-e68a-4375-9d1e-1557568b463d}" ma:internalName="TaxCatchAll" ma:showField="CatchAllData" ma:web="7f666f6e-47a5-4d63-9445-6f47a8f3e56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eeca48-84a0-4393-b7bc-3e0e4c140f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lcf76f155ced4ddcb4097134ff3c332f" ma:index="24"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666f6e-47a5-4d63-9445-6f47a8f3e56f" elementFormDefault="qualified">
    <xsd:import namespace="http://schemas.microsoft.com/office/2006/documentManagement/types"/>
    <xsd:import namespace="http://schemas.microsoft.com/office/infopath/2007/PartnerControls"/>
    <xsd:element name="RecordsRelated" ma:index="14" nillable="true" ma:displayName="Related Records" ma:internalName="RecordsRelated" ma:readOnly="true">
      <xsd:simpleType>
        <xsd:restriction base="dms:Not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AE484D-FB8C-4A35-9731-D601A8743EA7}">
  <ds:schemaRefs>
    <ds:schemaRef ds:uri="http://schemas.microsoft.com/sharepoint/events"/>
  </ds:schemaRefs>
</ds:datastoreItem>
</file>

<file path=customXml/itemProps2.xml><?xml version="1.0" encoding="utf-8"?>
<ds:datastoreItem xmlns:ds="http://schemas.openxmlformats.org/officeDocument/2006/customXml" ds:itemID="{C13D5210-1F23-4119-AAB5-6934675350F4}">
  <ds:schemaRefs>
    <ds:schemaRef ds:uri="http://schemas.microsoft.com/sharepoint/v3/contenttype/forms"/>
  </ds:schemaRefs>
</ds:datastoreItem>
</file>

<file path=customXml/itemProps3.xml><?xml version="1.0" encoding="utf-8"?>
<ds:datastoreItem xmlns:ds="http://schemas.openxmlformats.org/officeDocument/2006/customXml" ds:itemID="{479D4413-3FB3-44B9-9086-C799410CA523}">
  <ds:schemaRefs>
    <ds:schemaRef ds:uri="2d3e4d8c-86b1-4eee-8356-b02c606ab54c"/>
    <ds:schemaRef ds:uri="http://schemas.microsoft.com/office/2006/documentManagement/types"/>
    <ds:schemaRef ds:uri="http://purl.org/dc/elements/1.1/"/>
    <ds:schemaRef ds:uri="http://schemas.microsoft.com/office/2006/metadata/properties"/>
    <ds:schemaRef ds:uri="cbeeca48-84a0-4393-b7bc-3e0e4c140f2e"/>
    <ds:schemaRef ds:uri="http://schemas.microsoft.com/office/infopath/2007/PartnerControls"/>
    <ds:schemaRef ds:uri="http://schemas.openxmlformats.org/package/2006/metadata/core-properties"/>
    <ds:schemaRef ds:uri="7f666f6e-47a5-4d63-9445-6f47a8f3e56f"/>
    <ds:schemaRef ds:uri="http://www.w3.org/XML/1998/namespace"/>
    <ds:schemaRef ds:uri="http://purl.org/dc/dcmitype/"/>
    <ds:schemaRef ds:uri="http://purl.org/dc/terms/"/>
  </ds:schemaRefs>
</ds:datastoreItem>
</file>

<file path=customXml/itemProps4.xml><?xml version="1.0" encoding="utf-8"?>
<ds:datastoreItem xmlns:ds="http://schemas.openxmlformats.org/officeDocument/2006/customXml" ds:itemID="{F6EFA245-F6D6-42D6-A455-BC2E22E3C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3e4d8c-86b1-4eee-8356-b02c606ab54c"/>
    <ds:schemaRef ds:uri="cbeeca48-84a0-4393-b7bc-3e0e4c140f2e"/>
    <ds:schemaRef ds:uri="7f666f6e-47a5-4d63-9445-6f47a8f3e5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PF candidate list</vt:lpstr>
      <vt:lpstr>RPP mapping table</vt:lpstr>
      <vt:lpstr>data check</vt:lpstr>
      <vt:lpstr>2022 final AEF recipients</vt:lpstr>
      <vt:lpstr>Lower House 2018</vt:lpstr>
      <vt:lpstr>Upper House 2018</vt:lpstr>
      <vt:lpstr>Totals</vt:lpstr>
      <vt:lpstr>consol data check</vt:lpstr>
      <vt:lpstr>candidate and party list</vt:lpstr>
      <vt:lpstr>Lower House 2022</vt:lpstr>
      <vt:lpstr>Upper House 2022</vt:lpstr>
      <vt:lpstr>PF calc-RPP SoE &lt; entitle</vt:lpstr>
      <vt:lpstr>Public Funding SE2022</vt:lpstr>
      <vt:lpstr>Advance Public Funding SE2026</vt:lpstr>
      <vt:lpstr>Public Funding Narracan 2023</vt:lpstr>
      <vt:lpstr>Policy Development Funding</vt:lpstr>
      <vt:lpstr>Applications &amp; Calculations</vt:lpstr>
      <vt:lpstr>'Public Funding SE2022'!Print_Titles</vt:lpstr>
    </vt:vector>
  </TitlesOfParts>
  <Manager/>
  <Company>Victorian Electoral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Taree</dc:creator>
  <cp:keywords/>
  <dc:description/>
  <cp:lastModifiedBy>Hannah Hage</cp:lastModifiedBy>
  <cp:revision/>
  <dcterms:created xsi:type="dcterms:W3CDTF">2018-12-17T22:58:37Z</dcterms:created>
  <dcterms:modified xsi:type="dcterms:W3CDTF">2023-08-29T04:09:28Z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0x0101004466EAFD7928524681602B74CD613726</vt:lpwstr>
  </property>
  <property fmtid="{D5CDD505-2E9C-101B-9397-08002B2CF9AE}" pid="3" name="i0f84bba906045b4af568ee102a52dcb">
    <vt:lpwstr>Z_Unsentenced|aea6191a-5e1f-4e42-a7ce-0dbae88f6f66</vt:lpwstr>
  </property>
  <property fmtid="{D5CDD505-2E9C-101B-9397-08002B2CF9AE}" pid="4" name="_dlc_DocIdItemGuid">
    <vt:lpwstr>8a6cf5ba-383a-4fc1-8f54-e2eec7898d0f</vt:lpwstr>
  </property>
  <property fmtid="{D5CDD505-2E9C-101B-9397-08002B2CF9AE}" pid="5" name="TaxKeyword">
    <vt:lpwstr/>
  </property>
  <property fmtid="{D5CDD505-2E9C-101B-9397-08002B2CF9AE}" pid="6" name="Records Category">
    <vt:lpwstr/>
  </property>
  <property fmtid="{D5CDD505-2E9C-101B-9397-08002B2CF9AE}" pid="7" name="RevIMBCS">
    <vt:lpwstr>4;#Z_Unsentenced|aea6191a-5e1f-4e42-a7ce-0dbae88f6f66</vt:lpwstr>
  </property>
  <property fmtid="{D5CDD505-2E9C-101B-9397-08002B2CF9AE}" pid="8" name="Document Type">
    <vt:lpwstr/>
  </property>
  <property fmtid="{D5CDD505-2E9C-101B-9397-08002B2CF9AE}" pid="9" name="oebf8776aeef45c2ac52031d8b3a3a05">
    <vt:lpwstr/>
  </property>
  <property fmtid="{D5CDD505-2E9C-101B-9397-08002B2CF9AE}" pid="10" name="n313aaee84f34c5181c1bf8429be1e14">
    <vt:lpwstr/>
  </property>
  <property fmtid="{D5CDD505-2E9C-101B-9397-08002B2CF9AE}" pid="11" name="g27cbe6a8534470090c2084bae4d830a">
    <vt:lpwstr/>
  </property>
  <property fmtid="{D5CDD505-2E9C-101B-9397-08002B2CF9AE}" pid="12" name="CategoryOfComplaint">
    <vt:lpwstr/>
  </property>
  <property fmtid="{D5CDD505-2E9C-101B-9397-08002B2CF9AE}" pid="13" name="k8ac677a5b284ae9b558dfebc9dd44ba">
    <vt:lpwstr/>
  </property>
  <property fmtid="{D5CDD505-2E9C-101B-9397-08002B2CF9AE}" pid="14" name="Council">
    <vt:lpwstr/>
  </property>
  <property fmtid="{D5CDD505-2E9C-101B-9397-08002B2CF9AE}" pid="15" name="SubmissionStage">
    <vt:lpwstr/>
  </property>
  <property fmtid="{D5CDD505-2E9C-101B-9397-08002B2CF9AE}" pid="16" name="Disposition">
    <vt:lpwstr/>
  </property>
  <property fmtid="{D5CDD505-2E9C-101B-9397-08002B2CF9AE}" pid="17" name="Agency">
    <vt:lpwstr>11;#Victorian Electoral Commission|80f02476-18e5-44b8-b6bf-9dffda064e6e</vt:lpwstr>
  </property>
  <property fmtid="{D5CDD505-2E9C-101B-9397-08002B2CF9AE}" pid="18" name="i5ba89ef2f2f4b4389f2a61f8de37b25">
    <vt:lpwstr>Victorian Electoral Commission|80f02476-18e5-44b8-b6bf-9dffda064e6e</vt:lpwstr>
  </property>
  <property fmtid="{D5CDD505-2E9C-101B-9397-08002B2CF9AE}" pid="19" name="f94e959ca20d4468815e4662d892c7ce">
    <vt:lpwstr/>
  </property>
  <property fmtid="{D5CDD505-2E9C-101B-9397-08002B2CF9AE}" pid="20" name="TaxKeywordTaxHTField">
    <vt:lpwstr/>
  </property>
  <property fmtid="{D5CDD505-2E9C-101B-9397-08002B2CF9AE}" pid="21" name="aa6d6a01bb12402aa2b6ef18fbfe029d">
    <vt:lpwstr/>
  </property>
  <property fmtid="{D5CDD505-2E9C-101B-9397-08002B2CF9AE}" pid="22" name="MediaServiceImageTags">
    <vt:lpwstr/>
  </property>
  <property fmtid="{D5CDD505-2E9C-101B-9397-08002B2CF9AE}" pid="23" name="MSIP_Label_b4860f0d-1d78-4a26-a8cd-1dcb36376cab_Enabled">
    <vt:lpwstr>true</vt:lpwstr>
  </property>
  <property fmtid="{D5CDD505-2E9C-101B-9397-08002B2CF9AE}" pid="24" name="MSIP_Label_b4860f0d-1d78-4a26-a8cd-1dcb36376cab_SetDate">
    <vt:lpwstr>2023-08-17T01:46:24Z</vt:lpwstr>
  </property>
  <property fmtid="{D5CDD505-2E9C-101B-9397-08002B2CF9AE}" pid="25" name="MSIP_Label_b4860f0d-1d78-4a26-a8cd-1dcb36376cab_Method">
    <vt:lpwstr>Privileged</vt:lpwstr>
  </property>
  <property fmtid="{D5CDD505-2E9C-101B-9397-08002B2CF9AE}" pid="26" name="MSIP_Label_b4860f0d-1d78-4a26-a8cd-1dcb36376cab_Name">
    <vt:lpwstr>OFFICIAL</vt:lpwstr>
  </property>
  <property fmtid="{D5CDD505-2E9C-101B-9397-08002B2CF9AE}" pid="27" name="MSIP_Label_b4860f0d-1d78-4a26-a8cd-1dcb36376cab_SiteId">
    <vt:lpwstr>a11aa02e-fecd-447e-acd9-816f5449ad3c</vt:lpwstr>
  </property>
  <property fmtid="{D5CDD505-2E9C-101B-9397-08002B2CF9AE}" pid="28" name="MSIP_Label_b4860f0d-1d78-4a26-a8cd-1dcb36376cab_ActionId">
    <vt:lpwstr>2e286d48-5560-4a75-a744-50893b68be05</vt:lpwstr>
  </property>
  <property fmtid="{D5CDD505-2E9C-101B-9397-08002B2CF9AE}" pid="29" name="MSIP_Label_b4860f0d-1d78-4a26-a8cd-1dcb36376cab_ContentBits">
    <vt:lpwstr>3</vt:lpwstr>
  </property>
</Properties>
</file>